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u\Desktop\Excel\Quiz PivotTable\"/>
    </mc:Choice>
  </mc:AlternateContent>
  <xr:revisionPtr revIDLastSave="0" documentId="13_ncr:1_{53080604-8AA0-41E5-A92C-D36F6CD1EF02}" xr6:coauthVersionLast="47" xr6:coauthVersionMax="47" xr10:uidLastSave="{00000000-0000-0000-0000-000000000000}"/>
  <bookViews>
    <workbookView xWindow="-120" yWindow="-120" windowWidth="20730" windowHeight="11160" activeTab="3" xr2:uid="{1C31C47B-9794-4423-A04C-E0AD598A48DF}"/>
  </bookViews>
  <sheets>
    <sheet name="Notas" sheetId="18" r:id="rId1"/>
    <sheet name="Clientes" sheetId="4" r:id="rId2"/>
    <sheet name="Lista Aloj" sheetId="12" r:id="rId3"/>
    <sheet name="Distrito" sheetId="17" r:id="rId4"/>
    <sheet name="Sheet1" sheetId="19" r:id="rId5"/>
    <sheet name="Reservas" sheetId="5" r:id="rId6"/>
  </sheets>
  <definedNames>
    <definedName name="_xlnm._FilterDatabase" localSheetId="1" hidden="1">Clientes!$B$2:$C$143</definedName>
    <definedName name="_xlnm._FilterDatabase" localSheetId="5" hidden="1">Reservas!$A$8:$M$2361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7" l="1"/>
  <c r="F12" i="19"/>
  <c r="F11" i="19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9" i="5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" i="12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9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3" i="4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9" i="5"/>
  <c r="I4" i="5"/>
  <c r="I5" i="5"/>
  <c r="I3" i="5"/>
  <c r="E6" i="19"/>
</calcChain>
</file>

<file path=xl/sharedStrings.xml><?xml version="1.0" encoding="utf-8"?>
<sst xmlns="http://schemas.openxmlformats.org/spreadsheetml/2006/main" count="5130" uniqueCount="415">
  <si>
    <t>N</t>
  </si>
  <si>
    <t>de</t>
  </si>
  <si>
    <t>até</t>
  </si>
  <si>
    <t>A.N.E.A.L. - ASSOCIAÇÃO NACIONAL DE ESTABELECIMENTOS DE ALOJAMENTO LOCAL</t>
  </si>
  <si>
    <t>ADER-SOUSA - ASSOCIAÇÃO DE DESENVOLVIMENTO RURAL DAS TERRAS DO SOUSA</t>
  </si>
  <si>
    <t>AHSLG - SOCIEDADE DE GESTÃO DE EMPREENDIMENTOS TURÍSTICOS E DE ALOJAMENTO LOCAL, LDA</t>
  </si>
  <si>
    <t>ALOJAMENTO DO ÓSCAR, UNIPESSOAL, LDA</t>
  </si>
  <si>
    <t>ALOJAMENTO LOCAL - PENSIO BASTOS, LDA</t>
  </si>
  <si>
    <t>ALOJAMENTO LOCAL "TUGAPLACE", UNIPESSOAL, LDA</t>
  </si>
  <si>
    <t>ALOJAMENTO LOCAL M. ZÍDIA, LDA</t>
  </si>
  <si>
    <t>APPEAL - ASSOCIAÇÃO PORTUGUESA DE PROPRIETÁRIOS DE ESTABELECIMENTOS DE ALOJAMENTO LOCAL</t>
  </si>
  <si>
    <t>AZEVEDO, ANTÓNIO DA SILVA</t>
  </si>
  <si>
    <t>BEACHCOMBER - ALOJAMENTO LOCAL, UNIPESSOAL, LDA</t>
  </si>
  <si>
    <t>BIRDS &amp; BOARDS - ALOJAMENTO LOCAL, LDA</t>
  </si>
  <si>
    <t>CAMPO AVENTURA - PROGRAMAS DE LAZER, S.A.</t>
  </si>
  <si>
    <t>CASA DO RIO VEZ - TURISMO E ALOJAMENTO, LDA</t>
  </si>
  <si>
    <t>CONVERSA SIMÉTRICA ALOJAMENTO LOCAL, LDA</t>
  </si>
  <si>
    <t>DELIRECORDAÇÕES - ALOJAMENTO LOCAL, UNIPESSOAL, LDA</t>
  </si>
  <si>
    <t>ENIGMAGARDEN - ALOJAMENTO LOCAL, UNIPESSOAL, LDA</t>
  </si>
  <si>
    <t>ENTREGARSONHOS - ALOJAMENTO LOCAL, LDA</t>
  </si>
  <si>
    <t>FEELPORTO - ALOJAMENTO LOCAL E SERVIÇOS TURISTICOS, LDA</t>
  </si>
  <si>
    <t>GERES ALBUFEIRA - ALDEIA TURISTICA, LDA</t>
  </si>
  <si>
    <t>ÍNDICEFRASE COMPRA E VENDA DE BENS IMOBILIÁRIOS, TURISMO E ALOJAMENTO LOCAL, LDA</t>
  </si>
  <si>
    <t>LOCAL - IT, LDA</t>
  </si>
  <si>
    <t>LOCAL GÁS, UNIPESSOAL, LDA</t>
  </si>
  <si>
    <t>LOCALEASY, LDA</t>
  </si>
  <si>
    <t>LOCALMAIS, UNIPESSOAL, LDA</t>
  </si>
  <si>
    <t>LOCALSIGN, UNIPESSOAL, LDA</t>
  </si>
  <si>
    <t>NORVERDE - INVESTIMENTOS IMOBILIÁRIOS, S.A.</t>
  </si>
  <si>
    <t>R.M.G.S. - ALOJAMENTOS DE PORTUGAL - TURISMO RURAL E ALOJAMENTO LOCAL, UNIPESSOAL, LDA</t>
  </si>
  <si>
    <t>RESIDÊNCIAL IMPERIAL DE CARMO &amp; AUGUSTA, UNIPESSOAL, LDA</t>
  </si>
  <si>
    <t>ROUTE 25 - ALOJAMENTO LOCAL, UNIPESSOAL, LDA</t>
  </si>
  <si>
    <t>VAZ, ABREU &amp; RIBEIRO, LDA</t>
  </si>
  <si>
    <t>Alojamento</t>
  </si>
  <si>
    <t>Al01</t>
  </si>
  <si>
    <t>Al02</t>
  </si>
  <si>
    <t>Al03</t>
  </si>
  <si>
    <t>Al04</t>
  </si>
  <si>
    <t>Al05</t>
  </si>
  <si>
    <t>Al06</t>
  </si>
  <si>
    <t>Al07</t>
  </si>
  <si>
    <t>Al08</t>
  </si>
  <si>
    <t>Al09</t>
  </si>
  <si>
    <t>Al10</t>
  </si>
  <si>
    <t>Al11</t>
  </si>
  <si>
    <t>Al12</t>
  </si>
  <si>
    <t>Al13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</si>
  <si>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</si>
  <si>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</si>
  <si>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</si>
  <si>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</si>
  <si>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</si>
  <si>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</si>
  <si>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</si>
  <si>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</si>
  <si>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</si>
  <si>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</si>
  <si>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</si>
  <si>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</si>
  <si>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</si>
  <si>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Al27</t>
  </si>
  <si>
    <t>Al28</t>
  </si>
  <si>
    <t>Al29</t>
  </si>
  <si>
    <t>Al30</t>
  </si>
  <si>
    <t>Cod Aloj</t>
  </si>
  <si>
    <t>Data in</t>
  </si>
  <si>
    <t>Desconto</t>
  </si>
  <si>
    <t>Custo Diário</t>
  </si>
  <si>
    <t>Custo Total Com desconto</t>
  </si>
  <si>
    <t>Custo Total sem desconto</t>
  </si>
  <si>
    <t>Nº dias</t>
  </si>
  <si>
    <t>Desconto diário função do número de dias da estadia</t>
  </si>
  <si>
    <t>Coimbra</t>
  </si>
  <si>
    <t>cli1026</t>
  </si>
  <si>
    <t>cli1022</t>
  </si>
  <si>
    <t>cli1099</t>
  </si>
  <si>
    <t>cli1106</t>
  </si>
  <si>
    <t>cli1129</t>
  </si>
  <si>
    <t>cli1164</t>
  </si>
  <si>
    <t>cli1015</t>
  </si>
  <si>
    <t>cli1146</t>
  </si>
  <si>
    <t>cli1037</t>
  </si>
  <si>
    <t>cli1035</t>
  </si>
  <si>
    <t>cli1126</t>
  </si>
  <si>
    <t>cli1075</t>
  </si>
  <si>
    <t>cli1039</t>
  </si>
  <si>
    <t>cli1097</t>
  </si>
  <si>
    <t>cli1145</t>
  </si>
  <si>
    <t>cli1036</t>
  </si>
  <si>
    <t>cli1043</t>
  </si>
  <si>
    <t>cli1148</t>
  </si>
  <si>
    <t>cli1087</t>
  </si>
  <si>
    <t>cli1080</t>
  </si>
  <si>
    <t>cli1163</t>
  </si>
  <si>
    <t>cli1065</t>
  </si>
  <si>
    <t>cli1105</t>
  </si>
  <si>
    <t>cli1130</t>
  </si>
  <si>
    <t>cli1113</t>
  </si>
  <si>
    <t>cli1149</t>
  </si>
  <si>
    <t>cli1161</t>
  </si>
  <si>
    <t>cli1021</t>
  </si>
  <si>
    <t>cli1057</t>
  </si>
  <si>
    <t>cli1025</t>
  </si>
  <si>
    <t>cli1093</t>
  </si>
  <si>
    <t>cli1081</t>
  </si>
  <si>
    <t>cli1150</t>
  </si>
  <si>
    <t>cli1027</t>
  </si>
  <si>
    <t>cli1016</t>
  </si>
  <si>
    <t>cli1160</t>
  </si>
  <si>
    <t>cli1134</t>
  </si>
  <si>
    <t>cli1162</t>
  </si>
  <si>
    <t>cli1115</t>
  </si>
  <si>
    <t>cli1051</t>
  </si>
  <si>
    <t>cli1049</t>
  </si>
  <si>
    <t>cli1147</t>
  </si>
  <si>
    <t>cli1056</t>
  </si>
  <si>
    <t>cli1120</t>
  </si>
  <si>
    <t>cli1144</t>
  </si>
  <si>
    <t>cli1136</t>
  </si>
  <si>
    <t>cli1101</t>
  </si>
  <si>
    <t>cli1155</t>
  </si>
  <si>
    <t>cli1107</t>
  </si>
  <si>
    <t>cli1077</t>
  </si>
  <si>
    <t>cli1157</t>
  </si>
  <si>
    <t>cli1063</t>
  </si>
  <si>
    <t>cli1102</t>
  </si>
  <si>
    <t>cli1128</t>
  </si>
  <si>
    <t>cli1140</t>
  </si>
  <si>
    <t>cli1121</t>
  </si>
  <si>
    <t>cli1082</t>
  </si>
  <si>
    <t>cli1044</t>
  </si>
  <si>
    <t>cli1059</t>
  </si>
  <si>
    <t>cli1132</t>
  </si>
  <si>
    <t>cli1153</t>
  </si>
  <si>
    <t>cli1091</t>
  </si>
  <si>
    <t>cli1047</t>
  </si>
  <si>
    <t>cli1098</t>
  </si>
  <si>
    <t>cli1159</t>
  </si>
  <si>
    <t>cli1033</t>
  </si>
  <si>
    <t>cli1055</t>
  </si>
  <si>
    <t>cli1122</t>
  </si>
  <si>
    <t>cli1166</t>
  </si>
  <si>
    <t>cli1030</t>
  </si>
  <si>
    <t>cli1032</t>
  </si>
  <si>
    <t>cli1052</t>
  </si>
  <si>
    <t>cli1118</t>
  </si>
  <si>
    <t>cli1079</t>
  </si>
  <si>
    <t>cli1154</t>
  </si>
  <si>
    <t>cli1060</t>
  </si>
  <si>
    <t>cli1012</t>
  </si>
  <si>
    <t>cli1054</t>
  </si>
  <si>
    <t>cli1117</t>
  </si>
  <si>
    <t>cli1110</t>
  </si>
  <si>
    <t>cli1019</t>
  </si>
  <si>
    <t>cli1108</t>
  </si>
  <si>
    <t>cli1067</t>
  </si>
  <si>
    <t>cli1074</t>
  </si>
  <si>
    <t>cli1124</t>
  </si>
  <si>
    <t>cli1133</t>
  </si>
  <si>
    <t>cli1131</t>
  </si>
  <si>
    <t>cli1139</t>
  </si>
  <si>
    <t>cli1031</t>
  </si>
  <si>
    <t>cli1165</t>
  </si>
  <si>
    <t>cli1114</t>
  </si>
  <si>
    <t>cli1094</t>
  </si>
  <si>
    <t>cli1156</t>
  </si>
  <si>
    <t>cli1068</t>
  </si>
  <si>
    <t>cli1084</t>
  </si>
  <si>
    <t>cli1013</t>
  </si>
  <si>
    <t>cli1119</t>
  </si>
  <si>
    <t>cli1086</t>
  </si>
  <si>
    <t>cli1089</t>
  </si>
  <si>
    <t>cli1066</t>
  </si>
  <si>
    <t>cli1095</t>
  </si>
  <si>
    <t>cli1111</t>
  </si>
  <si>
    <t>cli1029</t>
  </si>
  <si>
    <t>cli1135</t>
  </si>
  <si>
    <t>cli1088</t>
  </si>
  <si>
    <t>cli1116</t>
  </si>
  <si>
    <t>cli1014</t>
  </si>
  <si>
    <t>cli1151</t>
  </si>
  <si>
    <t>cli1050</t>
  </si>
  <si>
    <t>cli1023</t>
  </si>
  <si>
    <t>cli1142</t>
  </si>
  <si>
    <t>cli1158</t>
  </si>
  <si>
    <t>cli1042</t>
  </si>
  <si>
    <t>cli1167</t>
  </si>
  <si>
    <t>cli1076</t>
  </si>
  <si>
    <t>cli1141</t>
  </si>
  <si>
    <t>cli1046</t>
  </si>
  <si>
    <t>cli1058</t>
  </si>
  <si>
    <t>cli1018</t>
  </si>
  <si>
    <t>cli1125</t>
  </si>
  <si>
    <t>cli1017</t>
  </si>
  <si>
    <t>cli1127</t>
  </si>
  <si>
    <t>cli1024</t>
  </si>
  <si>
    <t>cli1041</t>
  </si>
  <si>
    <t>cli1071</t>
  </si>
  <si>
    <t>cli1011</t>
  </si>
  <si>
    <t>cli1072</t>
  </si>
  <si>
    <t>cli1138</t>
  </si>
  <si>
    <t>cli1073</t>
  </si>
  <si>
    <t>cli1078</t>
  </si>
  <si>
    <t>cli1112</t>
  </si>
  <si>
    <t>cli1152</t>
  </si>
  <si>
    <t>cli1061</t>
  </si>
  <si>
    <t>cli1103</t>
  </si>
  <si>
    <t>cli1062</t>
  </si>
  <si>
    <t>cli1109</t>
  </si>
  <si>
    <t>cli1040</t>
  </si>
  <si>
    <t>cli1020</t>
  </si>
  <si>
    <t>cli1070</t>
  </si>
  <si>
    <t>cli1090</t>
  </si>
  <si>
    <t>cli1143</t>
  </si>
  <si>
    <t>cli1100</t>
  </si>
  <si>
    <t>cli1028</t>
  </si>
  <si>
    <t>cli1045</t>
  </si>
  <si>
    <t>cli1104</t>
  </si>
  <si>
    <t>cli1137</t>
  </si>
  <si>
    <t>cli1034</t>
  </si>
  <si>
    <t>cli1085</t>
  </si>
  <si>
    <t>cli1083</t>
  </si>
  <si>
    <t>cli1048</t>
  </si>
  <si>
    <t>cli1123</t>
  </si>
  <si>
    <t>cli1096</t>
  </si>
  <si>
    <t>cli1092</t>
  </si>
  <si>
    <t>cli1069</t>
  </si>
  <si>
    <t>cli1064</t>
  </si>
  <si>
    <t>cli1053</t>
  </si>
  <si>
    <t>cli1038</t>
  </si>
  <si>
    <t>Maria Daniela Lopes</t>
  </si>
  <si>
    <t>Tânia João Dias</t>
  </si>
  <si>
    <t>Ana Catarina Maia</t>
  </si>
  <si>
    <t>Ana Miguel Silva</t>
  </si>
  <si>
    <t>Pedro Miguel Mota</t>
  </si>
  <si>
    <t>André Alexandre Cardoso</t>
  </si>
  <si>
    <t>Paulo Pedro Pereira</t>
  </si>
  <si>
    <t>João Mendes Simões</t>
  </si>
  <si>
    <t>Henrique Coelho Branco</t>
  </si>
  <si>
    <t>Diogo Jaime Santos</t>
  </si>
  <si>
    <t>Vasco Miguel Alves</t>
  </si>
  <si>
    <t>João Manuel Freitas</t>
  </si>
  <si>
    <t>Dora Maria Costa</t>
  </si>
  <si>
    <t>Isabel Miguel Santos</t>
  </si>
  <si>
    <t>Pedro Miguel Pinto</t>
  </si>
  <si>
    <t>João Cudell Aguiar</t>
  </si>
  <si>
    <t>Frederico Teresa Pinto</t>
  </si>
  <si>
    <t>Maria Gonçalo Silva</t>
  </si>
  <si>
    <t>Beatriz Miguel Silva</t>
  </si>
  <si>
    <t>Bruno Ribeiro Xavier</t>
  </si>
  <si>
    <t>Francisco Afonso Caldeira</t>
  </si>
  <si>
    <t>João Alexandre Araújo</t>
  </si>
  <si>
    <t>Nuno Sinde Silva</t>
  </si>
  <si>
    <t>Alexandre Moreira Grande</t>
  </si>
  <si>
    <t>Inês Pedro Marinho</t>
  </si>
  <si>
    <t>José Daniel Rodrigues</t>
  </si>
  <si>
    <t>Carlos Ramalho Fonseca</t>
  </si>
  <si>
    <t>Mariana Alexandre Martins</t>
  </si>
  <si>
    <t>Tiago Fernando Pereira</t>
  </si>
  <si>
    <t>Hélder Leonor Vasconcelos</t>
  </si>
  <si>
    <t>Maria Carinhas Ribeiro</t>
  </si>
  <si>
    <t>Pedro Samuel Martins</t>
  </si>
  <si>
    <t>Marco Pedro Suarez</t>
  </si>
  <si>
    <t>Rui de Correia</t>
  </si>
  <si>
    <t>Inês Luís Soares</t>
  </si>
  <si>
    <t>Manuel Resende Alves</t>
  </si>
  <si>
    <t>Mariana Miguel Sousa</t>
  </si>
  <si>
    <t>Paulo Beatriz Araújo</t>
  </si>
  <si>
    <t>Ana Camões Alves</t>
  </si>
  <si>
    <t>Ana Alexandra Sousa</t>
  </si>
  <si>
    <t>Marisa Paulo Cunha</t>
  </si>
  <si>
    <t>João Sofia Cunha</t>
  </si>
  <si>
    <t>Verónica Maria Correia</t>
  </si>
  <si>
    <t>Jose Amadeu Faria</t>
  </si>
  <si>
    <t>Daniel Filipe Sousa</t>
  </si>
  <si>
    <t>André Claro Forte</t>
  </si>
  <si>
    <t>Raquel Tomas Grilo</t>
  </si>
  <si>
    <t>Pedro Rua Levorato</t>
  </si>
  <si>
    <t xml:space="preserve">João de </t>
  </si>
  <si>
    <t>Bruno Baía Silva</t>
  </si>
  <si>
    <t>Francisca João Sousa</t>
  </si>
  <si>
    <t>José Pedro Carvalho</t>
  </si>
  <si>
    <t>João Filipe Carneiro</t>
  </si>
  <si>
    <t>Rodrigo Carneiro França</t>
  </si>
  <si>
    <t xml:space="preserve">Paula Ramos </t>
  </si>
  <si>
    <t>Fabrício Eduardo Igreja</t>
  </si>
  <si>
    <t>Pedro Eduardo Oliveira</t>
  </si>
  <si>
    <t>Carlos Lopes Magalhães</t>
  </si>
  <si>
    <t>Francisca Vasconcelos Gonçalves</t>
  </si>
  <si>
    <t>Francisco Moás Fernandes</t>
  </si>
  <si>
    <t>Luísa Viamonte Carvalho</t>
  </si>
  <si>
    <t>Miguel Fernandes Almendra</t>
  </si>
  <si>
    <t>André Margarida Pinho</t>
  </si>
  <si>
    <t>Ana Francisca Ferreira</t>
  </si>
  <si>
    <t>Maria José Fernandes</t>
  </si>
  <si>
    <t>Rodrigo da Gonçalves</t>
  </si>
  <si>
    <t>Juliana José Ferreira</t>
  </si>
  <si>
    <t>Mariana Miguel Santos</t>
  </si>
  <si>
    <t>Gonçalo Alessandra Pinto</t>
  </si>
  <si>
    <t>Marina Manuel Duarte</t>
  </si>
  <si>
    <t>André Oliveira Santos</t>
  </si>
  <si>
    <t xml:space="preserve">Francisco Taveira </t>
  </si>
  <si>
    <t xml:space="preserve">Manuel Tkachenko </t>
  </si>
  <si>
    <t xml:space="preserve">Viktoriia Xavier </t>
  </si>
  <si>
    <t xml:space="preserve">Bruna Cruz </t>
  </si>
  <si>
    <t xml:space="preserve">Caroline Gonzalez </t>
  </si>
  <si>
    <t xml:space="preserve">Rafael Romera </t>
  </si>
  <si>
    <t xml:space="preserve">Rennan Rapuano </t>
  </si>
  <si>
    <t xml:space="preserve">Tomás Esteves </t>
  </si>
  <si>
    <t xml:space="preserve">Sanderson Leite </t>
  </si>
  <si>
    <t>Eduardo Leite Martins</t>
  </si>
  <si>
    <t>Sofia André Andrade</t>
  </si>
  <si>
    <t>Hugo Luísa Lagoá</t>
  </si>
  <si>
    <t>Ana Pinto Carvalho</t>
  </si>
  <si>
    <t xml:space="preserve">Matilde Vasco </t>
  </si>
  <si>
    <t>Manuel Ribeiro Rodrigues</t>
  </si>
  <si>
    <t>Bárbara de Pimenta</t>
  </si>
  <si>
    <t>Eurico João Pinto</t>
  </si>
  <si>
    <t xml:space="preserve">Maria Miguel </t>
  </si>
  <si>
    <t>José Silva Pereira</t>
  </si>
  <si>
    <t>Mariana Rafaela Costa</t>
  </si>
  <si>
    <t>Marta Almeida Silva</t>
  </si>
  <si>
    <t xml:space="preserve">Diogo Cristina </t>
  </si>
  <si>
    <t>Bárbara Costa Teixeira</t>
  </si>
  <si>
    <t xml:space="preserve">Diogo Teresa </t>
  </si>
  <si>
    <t>Maria Bessa Costa</t>
  </si>
  <si>
    <t>Catarina Miguel Fonseca</t>
  </si>
  <si>
    <t>Luís Nascimento Batista</t>
  </si>
  <si>
    <t>Miguel Moura Silva</t>
  </si>
  <si>
    <t>Ricardo Bronze Ribeiro</t>
  </si>
  <si>
    <t>André Martina Dias</t>
  </si>
  <si>
    <t>Dalila Alexandre Reis</t>
  </si>
  <si>
    <t>Diogo Torres Pinheiro</t>
  </si>
  <si>
    <t>Leonor Pedro Queirós</t>
  </si>
  <si>
    <t xml:space="preserve">Antonio Pinto </t>
  </si>
  <si>
    <t>Francisca Rodrigues Rocha</t>
  </si>
  <si>
    <t xml:space="preserve">Inês Maria </t>
  </si>
  <si>
    <t>João Machado Sousa</t>
  </si>
  <si>
    <t xml:space="preserve">Inês Carvalho </t>
  </si>
  <si>
    <t>Alice Pinto Silva</t>
  </si>
  <si>
    <t>António Maria Coutinho</t>
  </si>
  <si>
    <t>Catarina Catarina Coelho</t>
  </si>
  <si>
    <t>Alexandra Catarina Sousa</t>
  </si>
  <si>
    <t>Helena Miranda Sousa</t>
  </si>
  <si>
    <t>Inês Silva Lopes</t>
  </si>
  <si>
    <t>Gonçalo Miguel Ribeiro</t>
  </si>
  <si>
    <t>João Gonçalo Meireles</t>
  </si>
  <si>
    <t>José Miguel Amorim</t>
  </si>
  <si>
    <t>Luís Maria Rodrigues</t>
  </si>
  <si>
    <t>João Catarina Mendes</t>
  </si>
  <si>
    <t>Bela Francisco Pinto</t>
  </si>
  <si>
    <t>José Brandão Fernandes</t>
  </si>
  <si>
    <t>Mariana Cabral Costa</t>
  </si>
  <si>
    <t>Leonor Pedro Santos</t>
  </si>
  <si>
    <t>João Filipe Costa</t>
  </si>
  <si>
    <t>Daniel da Araújo</t>
  </si>
  <si>
    <t>Alícia Luís Castro</t>
  </si>
  <si>
    <t xml:space="preserve">Duarte Guimarães </t>
  </si>
  <si>
    <t>Rodrigo Martins Tavares</t>
  </si>
  <si>
    <t>Daniel Manuel Diaz-Arguelles</t>
  </si>
  <si>
    <t>Tiago Afonso Santos</t>
  </si>
  <si>
    <t>Pedro Diana Fonseca</t>
  </si>
  <si>
    <t xml:space="preserve">Marta Sofia </t>
  </si>
  <si>
    <t>Ana Costa Neves</t>
  </si>
  <si>
    <t xml:space="preserve">Rita Pedro </t>
  </si>
  <si>
    <t>João Vieira Santos</t>
  </si>
  <si>
    <t>Pedro Cardoso Cebola</t>
  </si>
  <si>
    <t>Rodrigo Marques Carvalho</t>
  </si>
  <si>
    <t>Laura Daniel Mendes</t>
  </si>
  <si>
    <t>Licinio Macedo Rocha</t>
  </si>
  <si>
    <t xml:space="preserve">Tomas César </t>
  </si>
  <si>
    <t>João Caldas Gonçalves</t>
  </si>
  <si>
    <t>Eduardo Rafael Sousa</t>
  </si>
  <si>
    <t>João Amaro Novais</t>
  </si>
  <si>
    <t>Mariana Miguel Borges</t>
  </si>
  <si>
    <t>Hugo Franz Oliveira</t>
  </si>
  <si>
    <t>Leonardo Manuel Marrana</t>
  </si>
  <si>
    <t>Rui de Lopes</t>
  </si>
  <si>
    <t xml:space="preserve">Tomás Raquel </t>
  </si>
  <si>
    <t>Catarina Mendes Fernandes</t>
  </si>
  <si>
    <t>Tomé Miguel Silva</t>
  </si>
  <si>
    <t>Luís Filipe Carvalho</t>
  </si>
  <si>
    <t>Tomás Catarina Ferreira</t>
  </si>
  <si>
    <t>Ana Maria Silva</t>
  </si>
  <si>
    <t>Carolina Carolina Moreira</t>
  </si>
  <si>
    <t>Mariana Nuno Faustino</t>
  </si>
  <si>
    <t xml:space="preserve">João Gonçalo </t>
  </si>
  <si>
    <t>Cod Cli</t>
  </si>
  <si>
    <t>Nome Cliente</t>
  </si>
  <si>
    <t>Aveiro</t>
  </si>
  <si>
    <t>Beja</t>
  </si>
  <si>
    <t>Braga</t>
  </si>
  <si>
    <t>Bragança</t>
  </si>
  <si>
    <t>Castelo Branco</t>
  </si>
  <si>
    <t>Évora</t>
  </si>
  <si>
    <t>Faro</t>
  </si>
  <si>
    <t>Guarda</t>
  </si>
  <si>
    <t>Leiria</t>
  </si>
  <si>
    <t>Lisboa</t>
  </si>
  <si>
    <t>Portalegre</t>
  </si>
  <si>
    <t>Porto</t>
  </si>
  <si>
    <t>Região Autónoma da Madeira</t>
  </si>
  <si>
    <t>Região Autónoma dos Açores</t>
  </si>
  <si>
    <t>Santarém</t>
  </si>
  <si>
    <t>Setúbal</t>
  </si>
  <si>
    <t>Viana do Castelo</t>
  </si>
  <si>
    <t>Vila Real</t>
  </si>
  <si>
    <t>Viseu</t>
  </si>
  <si>
    <t>Distrito</t>
  </si>
  <si>
    <t>Num D</t>
  </si>
  <si>
    <t>Distrito Cliente</t>
  </si>
  <si>
    <t>Distrito Alojamento</t>
  </si>
  <si>
    <t>Grand Total</t>
  </si>
  <si>
    <t>Column Labels</t>
  </si>
  <si>
    <t>Average of Nº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</si>
</sst>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164" formatCode="_-* #,##0.00&quot;€&quot;_-;\-* #,##0.00&quot;€&quot;_-;_-* &quot;-&quot;??&quot;€&quot;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8" fontId="2" fillId="0" borderId="0" xfId="0" applyNumberFormat="1" applyFont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165" fontId="0" fillId="0" borderId="0" xfId="0" applyNumberFormat="1"/>
    <xf numFmtId="165" fontId="4" fillId="2" borderId="1" xfId="0" applyNumberFormat="1" applyFont="1" applyFill="1" applyBorder="1"/>
    <xf numFmtId="0" fontId="1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/>
    </xf>
    <xf numFmtId="9" fontId="0" fillId="0" borderId="6" xfId="1" applyFont="1" applyBorder="1"/>
    <xf numFmtId="9" fontId="0" fillId="0" borderId="9" xfId="1" applyFont="1" applyBorder="1"/>
    <xf numFmtId="0" fontId="4" fillId="0" borderId="1" xfId="0" applyFont="1" applyBorder="1" applyAlignment="1">
      <alignment horizontal="center"/>
    </xf>
    <xf numFmtId="0" fontId="0" fillId="4" borderId="1" xfId="0" applyFill="1" applyBorder="1"/>
    <xf numFmtId="0" fontId="5" fillId="3" borderId="2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5" borderId="1" xfId="0" applyFont="1" applyFill="1" applyBorder="1"/>
    <xf numFmtId="0" fontId="1" fillId="0" borderId="8" xfId="0" applyFont="1" applyBorder="1" applyAlignment="1">
      <alignment horizontal="center" wrapText="1"/>
    </xf>
    <xf numFmtId="0" fontId="0" fillId="0" borderId="0" xfId="0" pivotButton="1"/>
    <xf numFmtId="1" fontId="0" fillId="0" borderId="0" xfId="0" applyNumberFormat="1"/>
  </cellXfs>
  <cellStyles count="2">
    <cellStyle name="Normal" xfId="0" builtinId="0"/>
    <cellStyle name="Per 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496188</xdr:colOff>
      <xdr:row>26</xdr:row>
      <xdr:rowOff>15638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D1055C-374F-443E-BC00-B8593AB2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249788" cy="4587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17</xdr:col>
      <xdr:colOff>191362</xdr:colOff>
      <xdr:row>54</xdr:row>
      <xdr:rowOff>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0EE08-65B6-4819-8396-84806FA3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54880"/>
          <a:ext cx="9944962" cy="5121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17</xdr:col>
      <xdr:colOff>61577</xdr:colOff>
      <xdr:row>28</xdr:row>
      <xdr:rowOff>53773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5B372-C781-4CCA-B009-73FCC5BD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3420" y="182880"/>
          <a:ext cx="7125317" cy="49915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61177</xdr:colOff>
      <xdr:row>27</xdr:row>
      <xdr:rowOff>99482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03276E-9D61-47FB-A2F5-0FE9AFD3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8980" y="182880"/>
          <a:ext cx="2499577" cy="4869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33</xdr:col>
      <xdr:colOff>176406</xdr:colOff>
      <xdr:row>32</xdr:row>
      <xdr:rowOff>84255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3793A-1CE6-4092-BA32-30A663648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7980" y="1577340"/>
          <a:ext cx="13221846" cy="502201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" refreshedDate="45073.520959027781" createdVersion="8" refreshedVersion="8" minRefreshableVersion="3" recordCount="2353" xr:uid="{F05762D8-8959-4791-8DBD-052C1C62A0A3}">
  <cacheSource type="worksheet">
    <worksheetSource ref="B8:K2361" sheet="Reservas"/>
  </cacheSource>
  <cacheFields count="10">
    <cacheField name="Cod Cli" numFmtId="0">
      <sharedItems count="157">
        <s v="cli1038"/>
        <s v="cli1053"/>
        <s v="cli1064"/>
        <s v="cli1069"/>
        <s v="cli1092"/>
        <s v="cli1123"/>
        <s v="cli1096"/>
        <s v="cli1048"/>
        <s v="cli1085"/>
        <s v="cli1083"/>
        <s v="cli1034"/>
        <s v="cli1137"/>
        <s v="cli1104"/>
        <s v="cli1045"/>
        <s v="cli1100"/>
        <s v="cli1028"/>
        <s v="cli1143"/>
        <s v="cli1090"/>
        <s v="cli1070"/>
        <s v="cli1020"/>
        <s v="cli1040"/>
        <s v="cli1062"/>
        <s v="cli1109"/>
        <s v="cli1103"/>
        <s v="cli1061"/>
        <s v="cli1112"/>
        <s v="cli1152"/>
        <s v="cli1078"/>
        <s v="cli1073"/>
        <s v="cli1138"/>
        <s v="cli1072"/>
        <s v="cli1071"/>
        <s v="cli1011"/>
        <s v="cli1041"/>
        <s v="cli1125"/>
        <s v="cli1024"/>
        <s v="cli1127"/>
        <s v="cli1018"/>
        <s v="cli1017"/>
        <s v="cli1046"/>
        <s v="cli1058"/>
        <s v="cli1141"/>
        <s v="cli1167"/>
        <s v="cli1042"/>
        <s v="cli1076"/>
        <s v="cli1158"/>
        <s v="cli1023"/>
        <s v="cli1142"/>
        <s v="cli1050"/>
        <s v="cli1014"/>
        <s v="cli1151"/>
        <s v="cli1116"/>
        <s v="cli1135"/>
        <s v="cli1088"/>
        <s v="cli1111"/>
        <s v="cli1029"/>
        <s v="cli1066"/>
        <s v="cli1095"/>
        <s v="cli1086"/>
        <s v="cli1089"/>
        <s v="cli1013"/>
        <s v="cli1068"/>
        <s v="cli1119"/>
        <s v="cli1084"/>
        <s v="cli1094"/>
        <s v="cli1156"/>
        <s v="cli1114"/>
        <s v="cli1165"/>
        <s v="cli1031"/>
        <s v="cli1139"/>
        <s v="cli1131"/>
        <s v="cli1074"/>
        <s v="cli1124"/>
        <s v="cli1133"/>
        <s v="cli1108"/>
        <s v="cli1067"/>
        <s v="cli1019"/>
        <s v="cli1110"/>
        <s v="cli1060"/>
        <s v="cli1079"/>
        <s v="cli1117"/>
        <s v="cli1154"/>
        <s v="cli1054"/>
        <s v="cli1012"/>
        <s v="cli1030"/>
        <s v="cli1032"/>
        <s v="cli1118"/>
        <s v="cli1052"/>
        <s v="cli1122"/>
        <s v="cli1166"/>
        <s v="cli1055"/>
        <s v="cli1091"/>
        <s v="cli1153"/>
        <s v="cli1098"/>
        <s v="cli1047"/>
        <s v="cli1033"/>
        <s v="cli1159"/>
        <s v="cli1059"/>
        <s v="cli1132"/>
        <s v="cli1044"/>
        <s v="cli1121"/>
        <s v="cli1140"/>
        <s v="cli1082"/>
        <s v="cli1128"/>
        <s v="cli1102"/>
        <s v="cli1063"/>
        <s v="cli1157"/>
        <s v="cli1107"/>
        <s v="cli1077"/>
        <s v="cli1155"/>
        <s v="cli1136"/>
        <s v="cli1101"/>
        <s v="cli1120"/>
        <s v="cli1144"/>
        <s v="cli1049"/>
        <s v="cli1056"/>
        <s v="cli1051"/>
        <s v="cli1147"/>
        <s v="cli1115"/>
        <s v="cli1016"/>
        <s v="cli1160"/>
        <s v="cli1134"/>
        <s v="cli1162"/>
        <s v="cli1027"/>
        <s v="cli1081"/>
        <s v="cli1150"/>
        <s v="cli1093"/>
        <s v="cli1025"/>
        <s v="cli1057"/>
        <s v="cli1149"/>
        <s v="cli1161"/>
        <s v="cli1021"/>
        <s v="cli1105"/>
        <s v="cli1113"/>
        <s v="cli1130"/>
        <s v="cli1065"/>
        <s v="cli1163"/>
        <s v="cli1080"/>
        <s v="cli1087"/>
        <s v="cli1148"/>
        <s v="cli1036"/>
        <s v="cli1043"/>
        <s v="cli1145"/>
        <s v="cli1097"/>
        <s v="cli1039"/>
        <s v="cli1126"/>
        <s v="cli1075"/>
        <s v="cli1035"/>
        <s v="cli1037"/>
        <s v="cli1146"/>
        <s v="cli1015"/>
        <s v="cli1164"/>
        <s v="cli1129"/>
        <s v="cli1106"/>
        <s v="cli1099"/>
        <s v="cli1022"/>
        <s v="cli1026"/>
      </sharedItems>
    </cacheField>
    <cacheField name="Nome Cliente" numFmtId="0">
      <sharedItems/>
    </cacheField>
    <cacheField name="Distrito Cliente" numFmtId="0">
      <sharedItems count="20">
        <s v="Setúbal"/>
        <s v="Porto"/>
        <s v="Coimbra"/>
        <s v="Região Autónoma da Madeira"/>
        <s v="Portalegre"/>
        <s v="Vila Real"/>
        <s v="Guarda"/>
        <s v="Região Autónoma dos Açores"/>
        <s v="Viseu"/>
        <s v="Braga"/>
        <s v="Aveiro"/>
        <s v="Bragança"/>
        <s v="Santarém"/>
        <s v="Évora"/>
        <s v="Leiria"/>
        <s v="Castelo Branco"/>
        <s v="Faro"/>
        <s v="Viana do Castelo"/>
        <s v="Lisboa"/>
        <s v="Beja"/>
      </sharedItems>
    </cacheField>
    <cacheField name="Cod Aloj" numFmtId="0">
      <sharedItems/>
    </cacheField>
    <cacheField name="Alojamento" numFmtId="0">
      <sharedItems/>
    </cacheField>
    <cacheField name="Distrito Alojamento" numFmtId="0">
      <sharedItems count="16">
        <s v="Viseu"/>
        <s v="Santarém"/>
        <s v="Porto"/>
        <s v="Portalegre"/>
        <s v="Guarda"/>
        <s v="Região Autónoma da Madeira"/>
        <s v="Aveiro"/>
        <s v="Setúbal"/>
        <s v="Leiria"/>
        <s v="Região Autónoma dos Açores"/>
        <s v="Viana do Castelo"/>
        <s v="Beja"/>
        <s v="Lisboa"/>
        <s v="Castelo Branco"/>
        <s v="Bragança"/>
        <s v="Braga"/>
      </sharedItems>
    </cacheField>
    <cacheField name="Data in" numFmtId="14">
      <sharedItems containsSemiMixedTypes="0" containsNonDate="0" containsDate="1" containsString="0" minDate="2018-05-13T00:00:00" maxDate="2025-09-24T00:00:00" count="1354">
        <d v="2018-05-13T00:00:00"/>
        <d v="2018-05-17T00:00:00"/>
        <d v="2018-05-22T00:00:00"/>
        <d v="2018-05-23T00:00:00"/>
        <d v="2018-05-26T00:00:00"/>
        <d v="2018-05-27T00:00:00"/>
        <d v="2018-05-28T00:00:00"/>
        <d v="2018-05-30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4T00:00:00"/>
        <d v="2018-07-15T00:00:00"/>
        <d v="2018-07-16T00:00:00"/>
        <d v="2018-07-17T00:00:00"/>
        <d v="2018-07-18T00:00:00"/>
        <d v="2018-07-19T00:00:00"/>
        <d v="2018-07-21T00:00:00"/>
        <d v="2018-07-22T00:00:00"/>
        <d v="2018-07-23T00:00:00"/>
        <d v="2018-07-25T00:00:00"/>
        <d v="2018-07-26T00:00:00"/>
        <d v="2018-07-27T00:00:00"/>
        <d v="2018-07-28T00:00:00"/>
        <d v="2018-07-29T00:00:00"/>
        <d v="2018-07-30T00:00:00"/>
        <d v="2018-08-01T00:00:00"/>
        <d v="2018-08-02T00:00:00"/>
        <d v="2018-08-03T00:00:00"/>
        <d v="2018-08-04T00:00:00"/>
        <d v="2018-08-05T00:00:00"/>
        <d v="2018-08-07T00:00:00"/>
        <d v="2018-08-08T00:00:00"/>
        <d v="2018-08-09T00:00:00"/>
        <d v="2018-08-11T00:00:00"/>
        <d v="2018-08-12T00:00:00"/>
        <d v="2018-08-13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9-01T00:00:00"/>
        <d v="2018-09-02T00:00:00"/>
        <d v="2018-09-05T00:00:00"/>
        <d v="2018-09-06T00:00:00"/>
        <d v="2018-09-08T00:00:00"/>
        <d v="2018-09-09T00:00:00"/>
        <d v="2018-09-10T00:00:00"/>
        <d v="2018-09-11T00:00:00"/>
        <d v="2018-09-13T00:00:00"/>
        <d v="2018-09-19T00:00:00"/>
        <d v="2018-09-20T00:00:00"/>
        <d v="2018-09-21T00:00:00"/>
        <d v="2018-09-23T00:00:00"/>
        <d v="2018-09-24T00:00:00"/>
        <d v="2018-09-26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7T00:00:00"/>
        <d v="2018-10-08T00:00:00"/>
        <d v="2018-10-11T00:00:00"/>
        <d v="2018-10-12T00:00:00"/>
        <d v="2018-10-13T00:00:00"/>
        <d v="2018-10-14T00:00:00"/>
        <d v="2018-10-15T00:00:00"/>
        <d v="2018-10-17T00:00:00"/>
        <d v="2018-10-18T00:00:00"/>
        <d v="2018-10-19T00:00:00"/>
        <d v="2018-10-23T00:00:00"/>
        <d v="2018-10-24T00:00:00"/>
        <d v="2018-10-26T00:00:00"/>
        <d v="2018-10-27T00:00:00"/>
        <d v="2018-10-28T00:00:00"/>
        <d v="2018-10-30T00:00:00"/>
        <d v="2018-11-01T00:00:00"/>
        <d v="2018-11-02T00:00:00"/>
        <d v="2018-11-04T00:00:00"/>
        <d v="2018-11-05T00:00:00"/>
        <d v="2018-11-06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8T00:00:00"/>
        <d v="2018-11-29T00:00:00"/>
        <d v="2018-11-30T00:00:00"/>
        <d v="2018-12-01T00:00:00"/>
        <d v="2018-12-02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5T00:00:00"/>
        <d v="2019-01-06T00:00:00"/>
        <d v="2019-01-08T00:00:00"/>
        <d v="2019-01-09T00:00:00"/>
        <d v="2019-01-12T00:00:00"/>
        <d v="2019-01-13T00:00:00"/>
        <d v="2019-01-14T00:00:00"/>
        <d v="2019-01-16T00:00:00"/>
        <d v="2019-01-17T00:00:00"/>
        <d v="2019-01-18T00:00:00"/>
        <d v="2019-01-19T00:00:00"/>
        <d v="2019-01-22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9T00:00:00"/>
        <d v="2019-03-30T00:00:00"/>
        <d v="2019-03-31T00:00:00"/>
        <d v="2019-04-01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21T00:00:00"/>
        <d v="2019-04-24T00:00:00"/>
        <d v="2019-04-25T00:00:00"/>
        <d v="2019-04-26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09T00:00:00"/>
        <d v="2019-05-10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8T00:00:00"/>
        <d v="2019-06-10T00:00:00"/>
        <d v="2019-06-12T00:00:00"/>
        <d v="2019-06-14T00:00:00"/>
        <d v="2019-06-16T00:00:00"/>
        <d v="2019-06-17T00:00:00"/>
        <d v="2019-06-19T00:00:00"/>
        <d v="2019-06-20T00:00:00"/>
        <d v="2019-06-22T00:00:00"/>
        <d v="2019-06-23T00:00:00"/>
        <d v="2019-06-24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6T00:00:00"/>
        <d v="2019-07-17T00:00:00"/>
        <d v="2019-07-18T00:00:00"/>
        <d v="2019-07-19T00:00:00"/>
        <d v="2019-07-21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5T00:00:00"/>
        <d v="2019-08-16T00:00:00"/>
        <d v="2019-08-17T00:00:00"/>
        <d v="2019-08-19T00:00:00"/>
        <d v="2019-08-20T00:00:00"/>
        <d v="2019-08-21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9T00:00:00"/>
        <d v="2019-09-10T00:00:00"/>
        <d v="2019-09-11T00:00:00"/>
        <d v="2019-09-13T00:00:00"/>
        <d v="2019-09-14T00:00:00"/>
        <d v="2019-09-15T00:00:00"/>
        <d v="2019-09-16T00:00:00"/>
        <d v="2019-09-17T00:00:00"/>
        <d v="2019-09-20T00:00:00"/>
        <d v="2019-09-21T00:00:00"/>
        <d v="2019-09-22T00:00:00"/>
        <d v="2019-09-23T00:00:00"/>
        <d v="2019-09-25T00:00:00"/>
        <d v="2019-09-27T00:00:00"/>
        <d v="2019-09-28T00:00:00"/>
        <d v="2019-09-29T00:00:00"/>
        <d v="2019-10-01T00:00:00"/>
        <d v="2019-10-02T00:00:00"/>
        <d v="2019-10-03T00:00:00"/>
        <d v="2019-10-04T00:00:00"/>
        <d v="2019-10-06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9T00:00:00"/>
        <d v="2019-10-30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2T00:00:00"/>
        <d v="2019-11-23T00:00:00"/>
        <d v="2019-11-24T00:00:00"/>
        <d v="2019-11-26T00:00:00"/>
        <d v="2019-11-28T00:00:00"/>
        <d v="2019-11-30T00:00:00"/>
        <d v="2019-12-01T00:00:00"/>
        <d v="2019-12-02T00:00:00"/>
        <d v="2019-12-05T00:00:00"/>
        <d v="2019-12-06T00:00:00"/>
        <d v="2019-12-08T00:00:00"/>
        <d v="2019-12-10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9T00:00:00"/>
        <d v="2020-01-30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2T00:00:00"/>
        <d v="2020-02-13T00:00:00"/>
        <d v="2020-02-14T00:00:00"/>
        <d v="2020-02-15T00:00:00"/>
        <d v="2020-02-17T00:00:00"/>
        <d v="2020-02-18T00:00:00"/>
        <d v="2020-02-19T00:00:00"/>
        <d v="2020-02-21T00:00:00"/>
        <d v="2020-02-22T00:00:00"/>
        <d v="2020-02-23T00:00:00"/>
        <d v="2020-02-25T00:00:00"/>
        <d v="2020-02-26T00:00:00"/>
        <d v="2020-02-28T00:00:00"/>
        <d v="2020-02-29T00:00:00"/>
        <d v="2020-03-01T00:00:00"/>
        <d v="2020-03-03T00:00:00"/>
        <d v="2020-03-04T00:00:00"/>
        <d v="2020-03-05T00:00:00"/>
        <d v="2020-03-06T00:00:00"/>
        <d v="2020-03-08T00:00:00"/>
        <d v="2020-03-10T00:00:00"/>
        <d v="2020-03-11T00:00:00"/>
        <d v="2020-03-12T00:00:00"/>
        <d v="2020-03-14T00:00:00"/>
        <d v="2020-03-15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10T00:00:00"/>
        <d v="2020-04-14T00:00:00"/>
        <d v="2020-04-15T00:00:00"/>
        <d v="2020-04-16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2T00:00:00"/>
        <d v="2020-05-25T00:00:00"/>
        <d v="2020-05-26T00:00:00"/>
        <d v="2020-05-27T00:00:00"/>
        <d v="2020-05-28T00:00:00"/>
        <d v="2020-05-31T00:00:00"/>
        <d v="2020-06-01T00:00:00"/>
        <d v="2020-06-02T00:00:00"/>
        <d v="2020-06-03T00:00:00"/>
        <d v="2020-06-04T00:00:00"/>
        <d v="2020-06-06T00:00:00"/>
        <d v="2020-06-07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2T00:00:00"/>
        <d v="2020-07-03T00:00:00"/>
        <d v="2020-07-05T00:00:00"/>
        <d v="2020-07-06T00:00:00"/>
        <d v="2020-07-07T00:00:00"/>
        <d v="2020-07-08T00:00:00"/>
        <d v="2020-07-09T00:00:00"/>
        <d v="2020-07-10T00:00:00"/>
        <d v="2020-07-12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2T00:00:00"/>
        <d v="2020-08-03T00:00:00"/>
        <d v="2020-08-04T00:00:00"/>
        <d v="2020-08-06T00:00:00"/>
        <d v="2020-08-08T00:00:00"/>
        <d v="2020-08-10T00:00:00"/>
        <d v="2020-08-11T00:00:00"/>
        <d v="2020-08-12T00:00:00"/>
        <d v="2020-08-13T00:00:00"/>
        <d v="2020-08-14T00:00:00"/>
        <d v="2020-08-16T00:00:00"/>
        <d v="2020-08-18T00:00:00"/>
        <d v="2020-08-22T00:00:00"/>
        <d v="2020-08-23T00:00:00"/>
        <d v="2020-08-24T00:00:00"/>
        <d v="2020-08-25T00:00:00"/>
        <d v="2020-08-27T00:00:00"/>
        <d v="2020-08-30T00:00:00"/>
        <d v="2020-08-31T00:00:00"/>
        <d v="2020-09-01T00:00:00"/>
        <d v="2020-09-02T00:00:00"/>
        <d v="2020-09-03T00:00:00"/>
        <d v="2020-09-04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8T00:00:00"/>
        <d v="2020-10-29T00:00:00"/>
        <d v="2020-10-30T00:00:00"/>
        <d v="2020-10-31T00:00:00"/>
        <d v="2020-11-01T00:00:00"/>
        <d v="2020-11-02T00:00:00"/>
        <d v="2020-11-05T00:00:00"/>
        <d v="2020-11-06T00:00:00"/>
        <d v="2020-11-07T00:00:00"/>
        <d v="2020-11-08T00:00:00"/>
        <d v="2020-11-09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5T00:00:00"/>
        <d v="2020-11-26T00:00:00"/>
        <d v="2020-11-27T00:00:00"/>
        <d v="2020-11-28T00:00:00"/>
        <d v="2020-11-29T00:00:00"/>
        <d v="2020-12-01T00:00:00"/>
        <d v="2020-12-02T00:00:00"/>
        <d v="2020-12-04T00:00:00"/>
        <d v="2020-12-05T00:00:00"/>
        <d v="2020-12-06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8T00:00:00"/>
        <d v="2020-12-19T00:00:00"/>
        <d v="2020-12-21T00:00:00"/>
        <d v="2020-12-22T00:00:00"/>
        <d v="2020-12-23T00:00:00"/>
        <d v="2020-12-26T00:00:00"/>
        <d v="2020-12-27T00:00:00"/>
        <d v="2020-12-28T00:00:00"/>
        <d v="2020-12-29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10T00:00:00"/>
        <d v="2021-01-11T00:00:00"/>
        <d v="2021-01-12T00:00:00"/>
        <d v="2021-01-13T00:00:00"/>
        <d v="2021-01-17T00:00:00"/>
        <d v="2021-01-19T00:00:00"/>
        <d v="2021-01-20T00:00:00"/>
        <d v="2021-01-22T00:00:00"/>
        <d v="2021-01-24T00:00:00"/>
        <d v="2021-01-25T00:00:00"/>
        <d v="2021-01-27T00:00:00"/>
        <d v="2021-01-28T00:00:00"/>
        <d v="2021-01-29T00:00:00"/>
        <d v="2021-02-01T00:00:00"/>
        <d v="2021-02-03T00:00:00"/>
        <d v="2021-02-04T00:00:00"/>
        <d v="2021-02-06T00:00:00"/>
        <d v="2021-02-07T00:00:00"/>
        <d v="2021-02-09T00:00:00"/>
        <d v="2021-02-11T00:00:00"/>
        <d v="2021-02-12T00:00:00"/>
        <d v="2021-02-13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6T00:00:00"/>
        <d v="2021-03-07T00:00:00"/>
        <d v="2021-03-09T00:00:00"/>
        <d v="2021-03-10T00:00:00"/>
        <d v="2021-03-11T00:00:00"/>
        <d v="2021-03-12T00:00:00"/>
        <d v="2021-03-13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9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6T00:00:00"/>
        <d v="2021-04-17T00:00:00"/>
        <d v="2021-04-18T00:00:00"/>
        <d v="2021-04-20T00:00:00"/>
        <d v="2021-04-21T00:00:00"/>
        <d v="2021-04-23T00:00:00"/>
        <d v="2021-04-25T00:00:00"/>
        <d v="2021-04-26T00:00:00"/>
        <d v="2021-04-28T00:00:00"/>
        <d v="2021-04-29T00:00:00"/>
        <d v="2021-04-30T00:00:00"/>
        <d v="2021-05-02T00:00:00"/>
        <d v="2021-05-03T00:00:00"/>
        <d v="2021-05-04T00:00:00"/>
        <d v="2021-05-08T00:00:00"/>
        <d v="2021-05-09T00:00:00"/>
        <d v="2021-05-10T00:00:00"/>
        <d v="2021-05-13T00:00:00"/>
        <d v="2021-05-14T00:00:00"/>
        <d v="2021-05-15T00:00:00"/>
        <d v="2021-05-17T00:00:00"/>
        <d v="2021-05-20T00:00:00"/>
        <d v="2021-05-21T00:00:00"/>
        <d v="2021-05-23T00:00:00"/>
        <d v="2021-05-24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1T00:00:00"/>
        <d v="2021-06-13T00:00:00"/>
        <d v="2021-06-14T00:00:00"/>
        <d v="2021-06-15T00:00:00"/>
        <d v="2021-06-16T00:00:00"/>
        <d v="2021-06-18T00:00:00"/>
        <d v="2021-06-19T00:00:00"/>
        <d v="2021-06-20T00:00:00"/>
        <d v="2021-06-23T00:00:00"/>
        <d v="2021-06-24T00:00:00"/>
        <d v="2021-06-25T00:00:00"/>
        <d v="2021-06-27T00:00:00"/>
        <d v="2021-06-28T00:00:00"/>
        <d v="2021-07-03T00:00:00"/>
        <d v="2021-07-04T00:00:00"/>
        <d v="2021-07-05T00:00:00"/>
        <d v="2021-07-06T00:00:00"/>
        <d v="2021-07-07T00:00:00"/>
        <d v="2021-07-08T00:00:00"/>
        <d v="2021-07-10T00:00:00"/>
        <d v="2021-07-11T00:00:00"/>
        <d v="2021-07-12T00:00:00"/>
        <d v="2021-07-14T00:00:00"/>
        <d v="2021-07-15T00:00:00"/>
        <d v="2021-07-16T00:00:00"/>
        <d v="2021-07-19T00:00:00"/>
        <d v="2021-07-21T00:00:00"/>
        <d v="2021-07-22T00:00:00"/>
        <d v="2021-07-24T00:00:00"/>
        <d v="2021-07-27T00:00:00"/>
        <d v="2021-07-29T00:00:00"/>
        <d v="2021-07-30T00:00:00"/>
        <d v="2021-07-31T00:00:00"/>
        <d v="2021-08-02T00:00:00"/>
        <d v="2021-08-04T00:00:00"/>
        <d v="2021-08-05T00:00:00"/>
        <d v="2021-08-06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30T00:00:00"/>
        <d v="2021-08-31T00:00:00"/>
        <d v="2021-09-01T00:00:00"/>
        <d v="2021-09-03T00:00:00"/>
        <d v="2021-09-04T00:00:00"/>
        <d v="2021-09-06T00:00:00"/>
        <d v="2021-09-07T00:00:00"/>
        <d v="2021-09-08T00:00:00"/>
        <d v="2021-09-10T00:00:00"/>
        <d v="2021-09-12T00:00:00"/>
        <d v="2021-09-13T00:00:00"/>
        <d v="2021-09-14T00:00:00"/>
        <d v="2021-09-18T00:00:00"/>
        <d v="2021-09-21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10-01T00:00:00"/>
        <d v="2021-10-02T00:00:00"/>
        <d v="2021-10-03T00:00:00"/>
        <d v="2021-10-04T00:00:00"/>
        <d v="2021-10-06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1T00:00:00"/>
        <d v="2021-10-23T00:00:00"/>
        <d v="2021-10-24T00:00:00"/>
        <d v="2021-10-25T00:00:00"/>
        <d v="2021-10-26T00:00:00"/>
        <d v="2021-10-27T00:00:00"/>
        <d v="2021-10-29T00:00:00"/>
        <d v="2021-10-30T00:00:00"/>
        <d v="2021-11-02T00:00:00"/>
        <d v="2021-11-03T00:00:00"/>
        <d v="2021-11-04T00:00:00"/>
        <d v="2021-11-08T00:00:00"/>
        <d v="2021-11-09T00:00:00"/>
        <d v="2021-11-11T00:00:00"/>
        <d v="2021-11-13T00:00:00"/>
        <d v="2021-11-17T00:00:00"/>
        <d v="2021-11-18T00:00:00"/>
        <d v="2021-11-21T00:00:00"/>
        <d v="2021-11-22T00:00:00"/>
        <d v="2021-11-26T00:00:00"/>
        <d v="2021-11-29T00:00:00"/>
        <d v="2021-11-30T00:00:00"/>
        <d v="2021-12-01T00:00:00"/>
        <d v="2021-12-02T00:00:00"/>
        <d v="2021-12-03T00:00:00"/>
        <d v="2021-12-05T00:00:00"/>
        <d v="2021-12-06T00:00:00"/>
        <d v="2021-12-09T00:00:00"/>
        <d v="2021-12-11T00:00:00"/>
        <d v="2021-12-13T00:00:00"/>
        <d v="2021-12-14T00:00:00"/>
        <d v="2021-12-15T00:00:00"/>
        <d v="2021-12-17T00:00:00"/>
        <d v="2021-12-18T00:00:00"/>
        <d v="2021-12-19T00:00:00"/>
        <d v="2021-12-23T00:00:00"/>
        <d v="2021-12-26T00:00:00"/>
        <d v="2021-12-27T00:00:00"/>
        <d v="2021-12-28T00:00:00"/>
        <d v="2021-12-29T00:00:00"/>
        <d v="2021-12-31T00:00:00"/>
        <d v="2022-01-03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5T00:00:00"/>
        <d v="2022-01-17T00:00:00"/>
        <d v="2022-01-18T00:00:00"/>
        <d v="2022-01-19T00:00:00"/>
        <d v="2022-01-20T00:00:00"/>
        <d v="2022-01-21T00:00:00"/>
        <d v="2022-01-23T00:00:00"/>
        <d v="2022-01-24T00:00:00"/>
        <d v="2022-01-27T00:00:00"/>
        <d v="2022-01-28T00:00:00"/>
        <d v="2022-01-30T00:00:00"/>
        <d v="2022-01-31T00:00:00"/>
        <d v="2022-02-02T00:00:00"/>
        <d v="2022-02-03T00:00:00"/>
        <d v="2022-02-04T00:00:00"/>
        <d v="2022-02-06T00:00:00"/>
        <d v="2022-02-07T00:00:00"/>
        <d v="2022-02-08T00:00:00"/>
        <d v="2022-02-09T00:00:00"/>
        <d v="2022-02-10T00:00:00"/>
        <d v="2022-02-12T00:00:00"/>
        <d v="2022-02-13T00:00:00"/>
        <d v="2022-02-14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7T00:00:00"/>
        <d v="2022-02-28T00:00:00"/>
        <d v="2022-03-01T00:00:00"/>
        <d v="2022-03-02T00:00:00"/>
        <d v="2022-03-03T00:00:00"/>
        <d v="2022-03-08T00:00:00"/>
        <d v="2022-03-09T00:00:00"/>
        <d v="2022-03-10T00:00:00"/>
        <d v="2022-03-13T00:00:00"/>
        <d v="2022-03-14T00:00:00"/>
        <d v="2022-03-17T00:00:00"/>
        <d v="2022-03-19T00:00:00"/>
        <d v="2022-03-21T00:00:00"/>
        <d v="2022-03-22T00:00:00"/>
        <d v="2022-03-24T00:00:00"/>
        <d v="2022-03-25T00:00:00"/>
        <d v="2022-03-26T00:00:00"/>
        <d v="2022-03-27T00:00:00"/>
        <d v="2022-03-28T00:00:00"/>
        <d v="2022-03-31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4T00:00:00"/>
        <d v="2022-04-15T00:00:00"/>
        <d v="2022-04-18T00:00:00"/>
        <d v="2022-04-19T00:00:00"/>
        <d v="2022-04-20T00:00:00"/>
        <d v="2022-04-23T00:00:00"/>
        <d v="2022-04-24T00:00:00"/>
        <d v="2022-04-25T00:00:00"/>
        <d v="2022-04-26T00:00:00"/>
        <d v="2022-04-28T00:00:00"/>
        <d v="2022-04-29T00:00:00"/>
        <d v="2022-04-30T00:00:00"/>
        <d v="2022-05-01T00:00:00"/>
        <d v="2022-05-02T00:00:00"/>
        <d v="2022-05-04T00:00:00"/>
        <d v="2022-05-05T00:00:00"/>
        <d v="2022-05-06T00:00:00"/>
        <d v="2022-05-07T00:00:00"/>
        <d v="2022-05-10T00:00:00"/>
        <d v="2022-05-14T00:00:00"/>
        <d v="2022-05-15T00:00:00"/>
        <d v="2022-05-16T00:00:00"/>
        <d v="2022-05-18T00:00:00"/>
        <d v="2022-05-19T00:00:00"/>
        <d v="2022-05-21T00:00:00"/>
        <d v="2022-05-22T00:00:00"/>
        <d v="2022-05-24T00:00:00"/>
        <d v="2022-05-28T00:00:00"/>
        <d v="2022-05-30T00:00:00"/>
        <d v="2022-05-31T00:00:00"/>
        <d v="2022-06-01T00:00:00"/>
        <d v="2022-06-04T00:00:00"/>
        <d v="2022-06-05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7T00:00:00"/>
        <d v="2022-06-21T00:00:00"/>
        <d v="2022-06-23T00:00:00"/>
        <d v="2022-06-25T00:00:00"/>
        <d v="2022-06-26T00:00:00"/>
        <d v="2022-06-28T00:00:00"/>
        <d v="2022-06-30T00:00:00"/>
        <d v="2022-07-01T00:00:00"/>
        <d v="2022-07-04T00:00:00"/>
        <d v="2022-07-05T00:00:00"/>
        <d v="2022-07-06T00:00:00"/>
        <d v="2022-07-09T00:00:00"/>
        <d v="2022-07-10T00:00:00"/>
        <d v="2022-07-11T00:00:00"/>
        <d v="2022-07-15T00:00:00"/>
        <d v="2022-07-16T00:00:00"/>
        <d v="2022-07-20T00:00:00"/>
        <d v="2022-07-21T00:00:00"/>
        <d v="2022-07-22T00:00:00"/>
        <d v="2022-07-24T00:00:00"/>
        <d v="2022-07-26T00:00:00"/>
        <d v="2022-07-27T00:00:00"/>
        <d v="2022-07-30T00:00:00"/>
        <d v="2022-08-02T00:00:00"/>
        <d v="2022-08-03T00:00:00"/>
        <d v="2022-08-05T00:00:00"/>
        <d v="2022-08-08T00:00:00"/>
        <d v="2022-08-10T00:00:00"/>
        <d v="2022-08-11T00:00:00"/>
        <d v="2022-08-12T00:00:00"/>
        <d v="2022-08-15T00:00:00"/>
        <d v="2022-08-16T00:00:00"/>
        <d v="2022-08-17T00:00:00"/>
        <d v="2022-08-19T00:00:00"/>
        <d v="2022-08-23T00:00:00"/>
        <d v="2022-08-24T00:00:00"/>
        <d v="2022-08-28T00:00:00"/>
        <d v="2022-09-02T00:00:00"/>
        <d v="2022-09-03T00:00:00"/>
        <d v="2022-09-04T00:00:00"/>
        <d v="2022-09-08T00:00:00"/>
        <d v="2022-09-11T00:00:00"/>
        <d v="2022-09-12T00:00:00"/>
        <d v="2022-09-16T00:00:00"/>
        <d v="2022-09-17T00:00:00"/>
        <d v="2022-09-20T00:00:00"/>
        <d v="2022-09-21T00:00:00"/>
        <d v="2022-09-27T00:00:00"/>
        <d v="2022-09-28T00:00:00"/>
        <d v="2022-09-29T00:00:00"/>
        <d v="2022-09-30T00:00:00"/>
        <d v="2022-10-01T00:00:00"/>
        <d v="2022-10-04T00:00:00"/>
        <d v="2022-10-05T00:00:00"/>
        <d v="2022-10-06T00:00:00"/>
        <d v="2022-10-08T00:00:00"/>
        <d v="2022-10-11T00:00:00"/>
        <d v="2022-10-13T00:00:00"/>
        <d v="2022-10-14T00:00:00"/>
        <d v="2022-10-19T00:00:00"/>
        <d v="2022-10-20T00:00:00"/>
        <d v="2022-10-23T00:00:00"/>
        <d v="2022-10-25T00:00:00"/>
        <d v="2022-10-26T00:00:00"/>
        <d v="2022-10-27T00:00:00"/>
        <d v="2022-11-03T00:00:00"/>
        <d v="2022-11-04T00:00:00"/>
        <d v="2022-11-09T00:00:00"/>
        <d v="2022-11-10T00:00:00"/>
        <d v="2022-11-16T00:00:00"/>
        <d v="2022-11-17T00:00:00"/>
        <d v="2022-11-19T00:00:00"/>
        <d v="2022-11-22T00:00:00"/>
        <d v="2022-11-23T00:00:00"/>
        <d v="2022-11-24T00:00:00"/>
        <d v="2022-11-27T00:00:00"/>
        <d v="2022-11-28T00:00:00"/>
        <d v="2022-11-30T00:00:00"/>
        <d v="2022-12-01T00:00:00"/>
        <d v="2022-12-03T00:00:00"/>
        <d v="2022-12-04T00:00:00"/>
        <d v="2022-12-12T00:00:00"/>
        <d v="2022-12-15T00:00:00"/>
        <d v="2022-12-16T00:00:00"/>
        <d v="2022-12-28T00:00:00"/>
        <d v="2023-01-02T00:00:00"/>
        <d v="2023-01-04T00:00:00"/>
        <d v="2023-01-05T00:00:00"/>
        <d v="2023-01-11T00:00:00"/>
        <d v="2023-01-12T00:00:00"/>
        <d v="2023-01-13T00:00:00"/>
        <d v="2023-01-15T00:00:00"/>
        <d v="2023-01-16T00:00:00"/>
        <d v="2023-01-19T00:00:00"/>
        <d v="2023-01-20T00:00:00"/>
        <d v="2023-01-21T00:00:00"/>
        <d v="2023-01-23T00:00:00"/>
        <d v="2023-01-25T00:00:00"/>
        <d v="2023-01-26T00:00:00"/>
        <d v="2023-01-31T00:00:00"/>
        <d v="2023-02-03T00:00:00"/>
        <d v="2023-02-04T00:00:00"/>
        <d v="2023-02-05T00:00:00"/>
        <d v="2023-02-08T00:00:00"/>
        <d v="2023-02-09T00:00:00"/>
        <d v="2023-02-10T00:00:00"/>
        <d v="2023-02-15T00:00:00"/>
        <d v="2023-02-18T00:00:00"/>
        <d v="2023-02-19T00:00:00"/>
        <d v="2023-02-20T00:00:00"/>
        <d v="2023-02-22T00:00:00"/>
        <d v="2023-02-23T00:00:00"/>
        <d v="2023-02-24T00:00:00"/>
        <d v="2023-02-26T00:00:00"/>
        <d v="2023-02-27T00:00:00"/>
        <d v="2023-03-01T00:00:00"/>
        <d v="2023-03-04T00:00:00"/>
        <d v="2023-03-06T00:00:00"/>
        <d v="2023-03-09T00:00:00"/>
        <d v="2023-03-12T00:00:00"/>
        <d v="2023-03-17T00:00:00"/>
        <d v="2023-03-18T00:00:00"/>
        <d v="2023-03-21T00:00:00"/>
        <d v="2023-03-24T00:00:00"/>
        <d v="2023-03-30T00:00:00"/>
        <d v="2023-04-01T00:00:00"/>
        <d v="2023-04-02T00:00:00"/>
        <d v="2023-04-06T00:00:00"/>
        <d v="2023-04-09T00:00:00"/>
        <d v="2023-04-12T00:00:00"/>
        <d v="2023-04-16T00:00:00"/>
        <d v="2023-04-20T00:00:00"/>
        <d v="2023-04-21T00:00:00"/>
        <d v="2023-04-24T00:00:00"/>
        <d v="2023-04-25T00:00:00"/>
        <d v="2023-04-26T00:00:00"/>
        <d v="2023-04-30T00:00:00"/>
        <d v="2023-05-03T00:00:00"/>
        <d v="2023-05-04T00:00:00"/>
        <d v="2023-05-11T00:00:00"/>
        <d v="2023-05-14T00:00:00"/>
        <d v="2023-05-20T00:00:00"/>
        <d v="2023-05-28T00:00:00"/>
        <d v="2023-05-30T00:00:00"/>
        <d v="2023-06-09T00:00:00"/>
        <d v="2023-06-11T00:00:00"/>
        <d v="2023-06-16T00:00:00"/>
        <d v="2023-06-20T00:00:00"/>
        <d v="2023-06-21T00:00:00"/>
        <d v="2023-06-25T00:00:00"/>
        <d v="2023-06-26T00:00:00"/>
        <d v="2023-06-30T00:00:00"/>
        <d v="2023-07-01T00:00:00"/>
        <d v="2023-07-02T00:00:00"/>
        <d v="2023-07-04T00:00:00"/>
        <d v="2023-07-06T00:00:00"/>
        <d v="2023-07-11T00:00:00"/>
        <d v="2023-07-15T00:00:00"/>
        <d v="2023-07-18T00:00:00"/>
        <d v="2023-07-19T00:00:00"/>
        <d v="2023-07-28T00:00:00"/>
        <d v="2023-08-03T00:00:00"/>
        <d v="2023-08-09T00:00:00"/>
        <d v="2023-08-10T00:00:00"/>
        <d v="2023-08-11T00:00:00"/>
        <d v="2023-08-15T00:00:00"/>
        <d v="2023-08-21T00:00:00"/>
        <d v="2023-08-22T00:00:00"/>
        <d v="2023-08-25T00:00:00"/>
        <d v="2023-08-26T00:00:00"/>
        <d v="2023-08-29T00:00:00"/>
        <d v="2023-08-30T00:00:00"/>
        <d v="2023-09-03T00:00:00"/>
        <d v="2023-09-04T00:00:00"/>
        <d v="2023-09-05T00:00:00"/>
        <d v="2023-09-07T00:00:00"/>
        <d v="2023-09-12T00:00:00"/>
        <d v="2023-09-13T00:00:00"/>
        <d v="2023-09-21T00:00:00"/>
        <d v="2023-09-25T00:00:00"/>
        <d v="2023-10-06T00:00:00"/>
        <d v="2023-10-10T00:00:00"/>
        <d v="2023-10-12T00:00:00"/>
        <d v="2023-10-16T00:00:00"/>
        <d v="2023-10-17T00:00:00"/>
        <d v="2023-10-21T00:00:00"/>
        <d v="2023-10-26T00:00:00"/>
        <d v="2023-10-28T00:00:00"/>
        <d v="2023-11-01T00:00:00"/>
        <d v="2023-11-02T00:00:00"/>
        <d v="2023-11-20T00:00:00"/>
        <d v="2023-11-22T00:00:00"/>
        <d v="2023-11-29T00:00:00"/>
        <d v="2023-12-01T00:00:00"/>
        <d v="2023-12-06T00:00:00"/>
        <d v="2023-12-16T00:00:00"/>
        <d v="2023-12-17T00:00:00"/>
        <d v="2023-12-25T00:00:00"/>
        <d v="2023-12-28T00:00:00"/>
        <d v="2023-12-30T00:00:00"/>
        <d v="2024-01-06T00:00:00"/>
        <d v="2024-01-08T00:00:00"/>
        <d v="2024-01-22T00:00:00"/>
        <d v="2024-02-02T00:00:00"/>
        <d v="2024-02-03T00:00:00"/>
        <d v="2024-02-04T00:00:00"/>
        <d v="2024-02-11T00:00:00"/>
        <d v="2024-02-22T00:00:00"/>
        <d v="2024-02-28T00:00:00"/>
        <d v="2024-03-04T00:00:00"/>
        <d v="2024-03-14T00:00:00"/>
        <d v="2024-04-02T00:00:00"/>
        <d v="2024-04-06T00:00:00"/>
        <d v="2024-04-10T00:00:00"/>
        <d v="2024-04-21T00:00:00"/>
        <d v="2024-04-27T00:00:00"/>
        <d v="2024-04-29T00:00:00"/>
        <d v="2024-05-05T00:00:00"/>
        <d v="2024-05-07T00:00:00"/>
        <d v="2024-05-18T00:00:00"/>
        <d v="2024-05-24T00:00:00"/>
        <d v="2024-05-27T00:00:00"/>
        <d v="2024-05-31T00:00:00"/>
        <d v="2024-06-22T00:00:00"/>
        <d v="2024-07-19T00:00:00"/>
        <d v="2024-07-28T00:00:00"/>
        <d v="2024-07-30T00:00:00"/>
        <d v="2024-08-08T00:00:00"/>
        <d v="2024-09-09T00:00:00"/>
        <d v="2024-09-13T00:00:00"/>
        <d v="2024-09-21T00:00:00"/>
        <d v="2024-10-21T00:00:00"/>
        <d v="2024-10-30T00:00:00"/>
        <d v="2024-11-28T00:00:00"/>
        <d v="2025-03-18T00:00:00"/>
        <d v="2025-03-31T00:00:00"/>
        <d v="2025-04-09T00:00:00"/>
        <d v="2025-04-10T00:00:00"/>
        <d v="2025-09-23T00:00:00"/>
      </sharedItems>
      <fieldGroup base="6">
        <rangePr groupBy="years" startDate="2018-05-13T00:00:00" endDate="2025-09-24T00:00:00"/>
        <groupItems count="10">
          <s v="&lt;13/05/2018"/>
          <s v="2018"/>
          <s v="2019"/>
          <s v="2020"/>
          <s v="2021"/>
          <s v="2022"/>
          <s v="2023"/>
          <s v="2024"/>
          <s v="2025"/>
          <s v="&gt;24/09/2025"/>
        </groupItems>
      </fieldGroup>
    </cacheField>
    <cacheField name="Nº dias" numFmtId="0">
      <sharedItems containsSemiMixedTypes="0" containsString="0" containsNumber="1" containsInteger="1" minValue="1" maxValue="9"/>
    </cacheField>
    <cacheField name="Custo Total sem desconto" numFmtId="165">
      <sharedItems containsSemiMixedTypes="0" containsString="0" containsNumber="1" containsInteger="1" minValue="50" maxValue="810"/>
    </cacheField>
    <cacheField name="Custo Total Com desconto" numFmtId="165">
      <sharedItems containsSemiMixedTypes="0" containsString="0" containsNumber="1" minValue="50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3">
  <r>
    <x v="0"/>
    <s v="Mariana Alexandre Martins"/>
    <x v="0"/>
    <s v="Al30"/>
    <s v="ROUTE 25 - ALOJAMENTO LOCAL, UNIPESSOAL, LDA"/>
    <x v="0"/>
    <x v="0"/>
    <n v="6"/>
    <n v="300"/>
    <n v="270"/>
  </r>
  <r>
    <x v="1"/>
    <s v="Verónica Maria Correia"/>
    <x v="1"/>
    <s v="Al27"/>
    <s v="RESIDÊNCIAL IMPERIAL DE CARMO &amp; AUGUSTA, UNIPESSOAL, LDA"/>
    <x v="1"/>
    <x v="1"/>
    <n v="3"/>
    <n v="210"/>
    <n v="199.5"/>
  </r>
  <r>
    <x v="2"/>
    <s v="Rodrigo Carneiro França"/>
    <x v="2"/>
    <s v="Al27"/>
    <s v="RESIDÊNCIAL IMPERIAL DE CARMO &amp; AUGUSTA, UNIPESSOAL, LDA"/>
    <x v="1"/>
    <x v="2"/>
    <n v="6"/>
    <n v="420"/>
    <n v="378"/>
  </r>
  <r>
    <x v="3"/>
    <s v="Francisca Vasconcelos Gonçalves"/>
    <x v="3"/>
    <s v="Al17"/>
    <s v="R.M.G.S. - ALOJAMENTOS DE PORTUGAL - TURISMO RURAL E ALOJAMENTO LOCAL, UNIPESSOAL, LDA"/>
    <x v="2"/>
    <x v="3"/>
    <n v="5"/>
    <n v="250"/>
    <n v="237.5"/>
  </r>
  <r>
    <x v="4"/>
    <s v="Sofia André Andrade"/>
    <x v="4"/>
    <s v="Al27"/>
    <s v="RESIDÊNCIAL IMPERIAL DE CARMO &amp; AUGUSTA, UNIPESSOAL, LDA"/>
    <x v="1"/>
    <x v="4"/>
    <n v="7"/>
    <n v="490"/>
    <n v="441"/>
  </r>
  <r>
    <x v="5"/>
    <s v="Alexandra Catarina Sousa"/>
    <x v="2"/>
    <s v="Al07"/>
    <s v="VAZ, ABREU &amp; RIBEIRO, LDA"/>
    <x v="3"/>
    <x v="5"/>
    <n v="7"/>
    <n v="420"/>
    <n v="378"/>
  </r>
  <r>
    <x v="6"/>
    <s v="Manuel Ribeiro Rodrigues"/>
    <x v="5"/>
    <s v="Al17"/>
    <s v="R.M.G.S. - ALOJAMENTOS DE PORTUGAL - TURISMO RURAL E ALOJAMENTO LOCAL, UNIPESSOAL, LDA"/>
    <x v="2"/>
    <x v="5"/>
    <n v="5"/>
    <n v="250"/>
    <n v="237.5"/>
  </r>
  <r>
    <x v="7"/>
    <s v="Paulo Beatriz Araújo"/>
    <x v="6"/>
    <s v="Al17"/>
    <s v="R.M.G.S. - ALOJAMENTOS DE PORTUGAL - TURISMO RURAL E ALOJAMENTO LOCAL, UNIPESSOAL, LDA"/>
    <x v="2"/>
    <x v="6"/>
    <n v="4"/>
    <n v="200"/>
    <n v="190"/>
  </r>
  <r>
    <x v="8"/>
    <s v="Bruna Cruz "/>
    <x v="7"/>
    <s v="Al07"/>
    <s v="VAZ, ABREU &amp; RIBEIRO, LDA"/>
    <x v="3"/>
    <x v="7"/>
    <n v="2"/>
    <n v="120"/>
    <n v="114"/>
  </r>
  <r>
    <x v="9"/>
    <s v="Manuel Tkachenko "/>
    <x v="8"/>
    <s v="Al07"/>
    <s v="VAZ, ABREU &amp; RIBEIRO, LDA"/>
    <x v="3"/>
    <x v="7"/>
    <n v="2"/>
    <n v="120"/>
    <n v="114"/>
  </r>
  <r>
    <x v="10"/>
    <s v="Alexandre Moreira Grande"/>
    <x v="9"/>
    <s v="Al27"/>
    <s v="RESIDÊNCIAL IMPERIAL DE CARMO &amp; AUGUSTA, UNIPESSOAL, LDA"/>
    <x v="1"/>
    <x v="8"/>
    <n v="5"/>
    <n v="350"/>
    <n v="332.5"/>
  </r>
  <r>
    <x v="11"/>
    <s v="Alícia Luís Castro"/>
    <x v="10"/>
    <s v="Al07"/>
    <s v="VAZ, ABREU &amp; RIBEIRO, LDA"/>
    <x v="3"/>
    <x v="9"/>
    <n v="2"/>
    <n v="120"/>
    <n v="114"/>
  </r>
  <r>
    <x v="12"/>
    <s v="Bárbara Costa Teixeira"/>
    <x v="11"/>
    <s v="Al07"/>
    <s v="VAZ, ABREU &amp; RIBEIRO, LDA"/>
    <x v="3"/>
    <x v="10"/>
    <n v="7"/>
    <n v="420"/>
    <n v="378"/>
  </r>
  <r>
    <x v="13"/>
    <s v="Inês Luís Soares"/>
    <x v="12"/>
    <s v="Al07"/>
    <s v="VAZ, ABREU &amp; RIBEIRO, LDA"/>
    <x v="3"/>
    <x v="11"/>
    <n v="1"/>
    <n v="60"/>
    <n v="60"/>
  </r>
  <r>
    <x v="14"/>
    <s v="José Silva Pereira"/>
    <x v="13"/>
    <s v="Al30"/>
    <s v="ROUTE 25 - ALOJAMENTO LOCAL, UNIPESSOAL, LDA"/>
    <x v="0"/>
    <x v="11"/>
    <n v="2"/>
    <n v="100"/>
    <n v="95"/>
  </r>
  <r>
    <x v="15"/>
    <s v="Maria Gonçalo Silva"/>
    <x v="3"/>
    <s v="Al17"/>
    <s v="R.M.G.S. - ALOJAMENTOS DE PORTUGAL - TURISMO RURAL E ALOJAMENTO LOCAL, UNIPESSOAL, LDA"/>
    <x v="2"/>
    <x v="11"/>
    <n v="9"/>
    <n v="450"/>
    <n v="405"/>
  </r>
  <r>
    <x v="16"/>
    <s v="Marta Sofia "/>
    <x v="14"/>
    <s v="Al07"/>
    <s v="VAZ, ABREU &amp; RIBEIRO, LDA"/>
    <x v="3"/>
    <x v="12"/>
    <n v="9"/>
    <n v="540"/>
    <n v="486"/>
  </r>
  <r>
    <x v="17"/>
    <s v="Sanderson Leite "/>
    <x v="14"/>
    <s v="Al27"/>
    <s v="RESIDÊNCIAL IMPERIAL DE CARMO &amp; AUGUSTA, UNIPESSOAL, LDA"/>
    <x v="1"/>
    <x v="12"/>
    <n v="3"/>
    <n v="210"/>
    <n v="199.5"/>
  </r>
  <r>
    <x v="18"/>
    <s v="Francisco Moás Fernandes"/>
    <x v="9"/>
    <s v="Al24"/>
    <s v="LOCALSIGN, UNIPESSOAL, LDA"/>
    <x v="3"/>
    <x v="13"/>
    <n v="3"/>
    <n v="210"/>
    <n v="199.5"/>
  </r>
  <r>
    <x v="19"/>
    <s v="Diogo Jaime Santos"/>
    <x v="15"/>
    <s v="Al24"/>
    <s v="LOCALSIGN, UNIPESSOAL, LDA"/>
    <x v="3"/>
    <x v="14"/>
    <n v="6"/>
    <n v="420"/>
    <n v="378"/>
  </r>
  <r>
    <x v="20"/>
    <s v="Hélder Leonor Vasconcelos"/>
    <x v="16"/>
    <s v="Al07"/>
    <s v="VAZ, ABREU &amp; RIBEIRO, LDA"/>
    <x v="3"/>
    <x v="14"/>
    <n v="8"/>
    <n v="480"/>
    <n v="432"/>
  </r>
  <r>
    <x v="21"/>
    <s v="José Pedro Carvalho"/>
    <x v="17"/>
    <s v="Al07"/>
    <s v="VAZ, ABREU &amp; RIBEIRO, LDA"/>
    <x v="3"/>
    <x v="15"/>
    <n v="8"/>
    <n v="480"/>
    <n v="432"/>
  </r>
  <r>
    <x v="22"/>
    <s v="Miguel Moura Silva"/>
    <x v="12"/>
    <s v="Al30"/>
    <s v="ROUTE 25 - ALOJAMENTO LOCAL, UNIPESSOAL, LDA"/>
    <x v="0"/>
    <x v="15"/>
    <n v="2"/>
    <n v="100"/>
    <n v="95"/>
  </r>
  <r>
    <x v="23"/>
    <s v="Diogo Cristina "/>
    <x v="7"/>
    <s v="Al21"/>
    <s v="LOCALMAIS, UNIPESSOAL, LDA"/>
    <x v="4"/>
    <x v="16"/>
    <n v="2"/>
    <n v="180"/>
    <n v="171"/>
  </r>
  <r>
    <x v="24"/>
    <s v="Francisca João Sousa"/>
    <x v="18"/>
    <s v="Al30"/>
    <s v="ROUTE 25 - ALOJAMENTO LOCAL, UNIPESSOAL, LDA"/>
    <x v="0"/>
    <x v="17"/>
    <n v="4"/>
    <n v="200"/>
    <n v="190"/>
  </r>
  <r>
    <x v="25"/>
    <s v="Dalila Alexandre Reis"/>
    <x v="1"/>
    <s v="Al07"/>
    <s v="VAZ, ABREU &amp; RIBEIRO, LDA"/>
    <x v="3"/>
    <x v="18"/>
    <n v="4"/>
    <n v="240"/>
    <n v="228"/>
  </r>
  <r>
    <x v="26"/>
    <s v="João Caldas Gonçalves"/>
    <x v="18"/>
    <s v="Al30"/>
    <s v="ROUTE 25 - ALOJAMENTO LOCAL, UNIPESSOAL, LDA"/>
    <x v="0"/>
    <x v="18"/>
    <n v="8"/>
    <n v="400"/>
    <n v="360"/>
  </r>
  <r>
    <x v="27"/>
    <s v="Mariana Miguel Santos"/>
    <x v="12"/>
    <s v="Al27"/>
    <s v="RESIDÊNCIAL IMPERIAL DE CARMO &amp; AUGUSTA, UNIPESSOAL, LDA"/>
    <x v="1"/>
    <x v="19"/>
    <n v="5"/>
    <n v="350"/>
    <n v="332.5"/>
  </r>
  <r>
    <x v="22"/>
    <s v="Miguel Moura Silva"/>
    <x v="12"/>
    <s v="Al13"/>
    <s v="LOCALEASY, LDA"/>
    <x v="5"/>
    <x v="19"/>
    <n v="1"/>
    <n v="80"/>
    <n v="80"/>
  </r>
  <r>
    <x v="28"/>
    <s v="André Margarida Pinho"/>
    <x v="5"/>
    <s v="Al30"/>
    <s v="ROUTE 25 - ALOJAMENTO LOCAL, UNIPESSOAL, LDA"/>
    <x v="0"/>
    <x v="20"/>
    <n v="6"/>
    <n v="300"/>
    <n v="270"/>
  </r>
  <r>
    <x v="29"/>
    <s v="Duarte Guimarães "/>
    <x v="16"/>
    <s v="Al07"/>
    <s v="VAZ, ABREU &amp; RIBEIRO, LDA"/>
    <x v="3"/>
    <x v="21"/>
    <n v="3"/>
    <n v="180"/>
    <n v="171"/>
  </r>
  <r>
    <x v="30"/>
    <s v="Miguel Fernandes Almendra"/>
    <x v="18"/>
    <s v="Al30"/>
    <s v="ROUTE 25 - ALOJAMENTO LOCAL, UNIPESSOAL, LDA"/>
    <x v="0"/>
    <x v="22"/>
    <n v="6"/>
    <n v="300"/>
    <n v="270"/>
  </r>
  <r>
    <x v="7"/>
    <s v="Paulo Beatriz Araújo"/>
    <x v="6"/>
    <s v="Al16"/>
    <s v="GERES ALBUFEIRA - ALDEIA TURISTICA, LDA"/>
    <x v="6"/>
    <x v="22"/>
    <n v="2"/>
    <n v="140"/>
    <n v="133"/>
  </r>
  <r>
    <x v="31"/>
    <s v="Luísa Viamonte Carvalho"/>
    <x v="11"/>
    <s v="Al17"/>
    <s v="R.M.G.S. - ALOJAMENTOS DE PORTUGAL - TURISMO RURAL E ALOJAMENTO LOCAL, UNIPESSOAL, LDA"/>
    <x v="2"/>
    <x v="23"/>
    <n v="5"/>
    <n v="250"/>
    <n v="237.5"/>
  </r>
  <r>
    <x v="32"/>
    <s v="Maria Daniela Lopes"/>
    <x v="13"/>
    <s v="Al07"/>
    <s v="VAZ, ABREU &amp; RIBEIRO, LDA"/>
    <x v="3"/>
    <x v="23"/>
    <n v="1"/>
    <n v="60"/>
    <n v="60"/>
  </r>
  <r>
    <x v="33"/>
    <s v="Maria Carinhas Ribeiro"/>
    <x v="0"/>
    <s v="Al30"/>
    <s v="ROUTE 25 - ALOJAMENTO LOCAL, UNIPESSOAL, LDA"/>
    <x v="0"/>
    <x v="24"/>
    <n v="4"/>
    <n v="200"/>
    <n v="190"/>
  </r>
  <r>
    <x v="34"/>
    <s v="Inês Silva Lopes"/>
    <x v="14"/>
    <s v="Al07"/>
    <s v="VAZ, ABREU &amp; RIBEIRO, LDA"/>
    <x v="3"/>
    <x v="25"/>
    <n v="4"/>
    <n v="240"/>
    <n v="228"/>
  </r>
  <r>
    <x v="35"/>
    <s v="Isabel Miguel Santos"/>
    <x v="19"/>
    <s v="Al27"/>
    <s v="RESIDÊNCIAL IMPERIAL DE CARMO &amp; AUGUSTA, UNIPESSOAL, LDA"/>
    <x v="1"/>
    <x v="25"/>
    <n v="5"/>
    <n v="350"/>
    <n v="332.5"/>
  </r>
  <r>
    <x v="36"/>
    <s v="João Gonçalo Meireles"/>
    <x v="16"/>
    <s v="Al07"/>
    <s v="VAZ, ABREU &amp; RIBEIRO, LDA"/>
    <x v="3"/>
    <x v="25"/>
    <n v="7"/>
    <n v="420"/>
    <n v="378"/>
  </r>
  <r>
    <x v="37"/>
    <s v="João Mendes Simões"/>
    <x v="10"/>
    <s v="Al21"/>
    <s v="LOCALMAIS, UNIPESSOAL, LDA"/>
    <x v="4"/>
    <x v="25"/>
    <n v="8"/>
    <n v="720"/>
    <n v="648"/>
  </r>
  <r>
    <x v="38"/>
    <s v="Paulo Pedro Pereira"/>
    <x v="19"/>
    <s v="Al30"/>
    <s v="ROUTE 25 - ALOJAMENTO LOCAL, UNIPESSOAL, LDA"/>
    <x v="0"/>
    <x v="25"/>
    <n v="3"/>
    <n v="150"/>
    <n v="142.5"/>
  </r>
  <r>
    <x v="39"/>
    <s v="Manuel Resende Alves"/>
    <x v="5"/>
    <s v="Al25"/>
    <s v="NORVERDE - INVESTIMENTOS IMOBILIÁRIOS, S.A."/>
    <x v="3"/>
    <x v="26"/>
    <n v="9"/>
    <n v="450"/>
    <n v="405"/>
  </r>
  <r>
    <x v="40"/>
    <s v="Pedro Rua Levorato"/>
    <x v="16"/>
    <s v="Al30"/>
    <s v="ROUTE 25 - ALOJAMENTO LOCAL, UNIPESSOAL, LDA"/>
    <x v="0"/>
    <x v="26"/>
    <n v="2"/>
    <n v="100"/>
    <n v="95"/>
  </r>
  <r>
    <x v="41"/>
    <s v="Tiago Afonso Santos"/>
    <x v="5"/>
    <s v="Al12"/>
    <s v="LOCAL - IT, LDA"/>
    <x v="1"/>
    <x v="27"/>
    <n v="9"/>
    <n v="810"/>
    <n v="729"/>
  </r>
  <r>
    <x v="42"/>
    <s v="João Gonçalo "/>
    <x v="11"/>
    <s v="Al30"/>
    <s v="ROUTE 25 - ALOJAMENTO LOCAL, UNIPESSOAL, LDA"/>
    <x v="0"/>
    <x v="28"/>
    <n v="3"/>
    <n v="150"/>
    <n v="142.5"/>
  </r>
  <r>
    <x v="43"/>
    <s v="Pedro Samuel Martins"/>
    <x v="2"/>
    <s v="Al30"/>
    <s v="ROUTE 25 - ALOJAMENTO LOCAL, UNIPESSOAL, LDA"/>
    <x v="0"/>
    <x v="28"/>
    <n v="7"/>
    <n v="350"/>
    <n v="315"/>
  </r>
  <r>
    <x v="44"/>
    <s v="Rodrigo da Gonçalves"/>
    <x v="5"/>
    <s v="Al07"/>
    <s v="VAZ, ABREU &amp; RIBEIRO, LDA"/>
    <x v="3"/>
    <x v="28"/>
    <n v="3"/>
    <n v="180"/>
    <n v="171"/>
  </r>
  <r>
    <x v="45"/>
    <s v="Rui de Lopes"/>
    <x v="12"/>
    <s v="Al07"/>
    <s v="VAZ, ABREU &amp; RIBEIRO, LDA"/>
    <x v="3"/>
    <x v="28"/>
    <n v="4"/>
    <n v="240"/>
    <n v="228"/>
  </r>
  <r>
    <x v="46"/>
    <s v="Dora Maria Costa"/>
    <x v="18"/>
    <s v="Al07"/>
    <s v="VAZ, ABREU &amp; RIBEIRO, LDA"/>
    <x v="3"/>
    <x v="29"/>
    <n v="7"/>
    <n v="420"/>
    <n v="378"/>
  </r>
  <r>
    <x v="47"/>
    <s v="Pedro Diana Fonseca"/>
    <x v="4"/>
    <s v="Al24"/>
    <s v="LOCALSIGN, UNIPESSOAL, LDA"/>
    <x v="3"/>
    <x v="29"/>
    <n v="9"/>
    <n v="630"/>
    <n v="567"/>
  </r>
  <r>
    <x v="48"/>
    <s v="Ana Alexandra Sousa"/>
    <x v="12"/>
    <s v="Al07"/>
    <s v="VAZ, ABREU &amp; RIBEIRO, LDA"/>
    <x v="3"/>
    <x v="30"/>
    <n v="2"/>
    <n v="120"/>
    <n v="114"/>
  </r>
  <r>
    <x v="49"/>
    <s v="Ana Miguel Silva"/>
    <x v="1"/>
    <s v="Al07"/>
    <s v="VAZ, ABREU &amp; RIBEIRO, LDA"/>
    <x v="3"/>
    <x v="30"/>
    <n v="2"/>
    <n v="120"/>
    <n v="114"/>
  </r>
  <r>
    <x v="50"/>
    <s v="Tomas César "/>
    <x v="13"/>
    <s v="Al27"/>
    <s v="RESIDÊNCIAL IMPERIAL DE CARMO &amp; AUGUSTA, UNIPESSOAL, LDA"/>
    <x v="1"/>
    <x v="30"/>
    <n v="7"/>
    <n v="490"/>
    <n v="441"/>
  </r>
  <r>
    <x v="51"/>
    <s v="Francisca Rodrigues Rocha"/>
    <x v="11"/>
    <s v="Al17"/>
    <s v="R.M.G.S. - ALOJAMENTOS DE PORTUGAL - TURISMO RURAL E ALOJAMENTO LOCAL, UNIPESSOAL, LDA"/>
    <x v="2"/>
    <x v="31"/>
    <n v="1"/>
    <n v="50"/>
    <n v="50"/>
  </r>
  <r>
    <x v="52"/>
    <s v="João Filipe Costa"/>
    <x v="3"/>
    <s v="Al17"/>
    <s v="R.M.G.S. - ALOJAMENTOS DE PORTUGAL - TURISMO RURAL E ALOJAMENTO LOCAL, UNIPESSOAL, LDA"/>
    <x v="2"/>
    <x v="31"/>
    <n v="6"/>
    <n v="300"/>
    <n v="270"/>
  </r>
  <r>
    <x v="53"/>
    <s v="Rennan Rapuano "/>
    <x v="8"/>
    <s v="Al07"/>
    <s v="VAZ, ABREU &amp; RIBEIRO, LDA"/>
    <x v="3"/>
    <x v="31"/>
    <n v="8"/>
    <n v="480"/>
    <n v="432"/>
  </r>
  <r>
    <x v="2"/>
    <s v="Rodrigo Carneiro França"/>
    <x v="2"/>
    <s v="Al17"/>
    <s v="R.M.G.S. - ALOJAMENTOS DE PORTUGAL - TURISMO RURAL E ALOJAMENTO LOCAL, UNIPESSOAL, LDA"/>
    <x v="2"/>
    <x v="31"/>
    <n v="1"/>
    <n v="50"/>
    <n v="50"/>
  </r>
  <r>
    <x v="54"/>
    <s v="André Martina Dias"/>
    <x v="5"/>
    <s v="Al17"/>
    <s v="R.M.G.S. - ALOJAMENTOS DE PORTUGAL - TURISMO RURAL E ALOJAMENTO LOCAL, UNIPESSOAL, LDA"/>
    <x v="2"/>
    <x v="32"/>
    <n v="4"/>
    <n v="200"/>
    <n v="190"/>
  </r>
  <r>
    <x v="55"/>
    <s v="Beatriz Miguel Silva"/>
    <x v="0"/>
    <s v="Al30"/>
    <s v="ROUTE 25 - ALOJAMENTO LOCAL, UNIPESSOAL, LDA"/>
    <x v="0"/>
    <x v="32"/>
    <n v="8"/>
    <n v="400"/>
    <n v="360"/>
  </r>
  <r>
    <x v="56"/>
    <s v="Fabrício Eduardo Igreja"/>
    <x v="6"/>
    <s v="Al17"/>
    <s v="R.M.G.S. - ALOJAMENTOS DE PORTUGAL - TURISMO RURAL E ALOJAMENTO LOCAL, UNIPESSOAL, LDA"/>
    <x v="2"/>
    <x v="32"/>
    <n v="3"/>
    <n v="150"/>
    <n v="142.5"/>
  </r>
  <r>
    <x v="57"/>
    <s v="Matilde Vasco "/>
    <x v="15"/>
    <s v="Al17"/>
    <s v="R.M.G.S. - ALOJAMENTOS DE PORTUGAL - TURISMO RURAL E ALOJAMENTO LOCAL, UNIPESSOAL, LDA"/>
    <x v="2"/>
    <x v="32"/>
    <n v="9"/>
    <n v="450"/>
    <n v="405"/>
  </r>
  <r>
    <x v="58"/>
    <s v="Caroline Gonzalez "/>
    <x v="16"/>
    <s v="Al17"/>
    <s v="R.M.G.S. - ALOJAMENTOS DE PORTUGAL - TURISMO RURAL E ALOJAMENTO LOCAL, UNIPESSOAL, LDA"/>
    <x v="2"/>
    <x v="33"/>
    <n v="3"/>
    <n v="150"/>
    <n v="142.5"/>
  </r>
  <r>
    <x v="59"/>
    <s v="Tomás Esteves "/>
    <x v="14"/>
    <s v="Al07"/>
    <s v="VAZ, ABREU &amp; RIBEIRO, LDA"/>
    <x v="3"/>
    <x v="33"/>
    <n v="3"/>
    <n v="180"/>
    <n v="171"/>
  </r>
  <r>
    <x v="60"/>
    <s v="Ana Catarina Maia"/>
    <x v="19"/>
    <s v="Al07"/>
    <s v="VAZ, ABREU &amp; RIBEIRO, LDA"/>
    <x v="3"/>
    <x v="34"/>
    <n v="2"/>
    <n v="120"/>
    <n v="114"/>
  </r>
  <r>
    <x v="61"/>
    <s v="Carlos Lopes Magalhães"/>
    <x v="15"/>
    <s v="Al07"/>
    <s v="VAZ, ABREU &amp; RIBEIRO, LDA"/>
    <x v="3"/>
    <x v="34"/>
    <n v="4"/>
    <n v="240"/>
    <n v="228"/>
  </r>
  <r>
    <x v="62"/>
    <s v="Inês Carvalho "/>
    <x v="1"/>
    <s v="Al17"/>
    <s v="R.M.G.S. - ALOJAMENTOS DE PORTUGAL - TURISMO RURAL E ALOJAMENTO LOCAL, UNIPESSOAL, LDA"/>
    <x v="2"/>
    <x v="34"/>
    <n v="2"/>
    <n v="100"/>
    <n v="95"/>
  </r>
  <r>
    <x v="40"/>
    <s v="Pedro Rua Levorato"/>
    <x v="16"/>
    <s v="Al25"/>
    <s v="NORVERDE - INVESTIMENTOS IMOBILIÁRIOS, S.A."/>
    <x v="3"/>
    <x v="34"/>
    <n v="3"/>
    <n v="150"/>
    <n v="142.5"/>
  </r>
  <r>
    <x v="63"/>
    <s v="Viktoriia Xavier "/>
    <x v="17"/>
    <s v="Al07"/>
    <s v="VAZ, ABREU &amp; RIBEIRO, LDA"/>
    <x v="3"/>
    <x v="34"/>
    <n v="1"/>
    <n v="60"/>
    <n v="60"/>
  </r>
  <r>
    <x v="64"/>
    <s v="Ana Pinto Carvalho"/>
    <x v="2"/>
    <s v="Al30"/>
    <s v="ROUTE 25 - ALOJAMENTO LOCAL, UNIPESSOAL, LDA"/>
    <x v="0"/>
    <x v="35"/>
    <n v="6"/>
    <n v="300"/>
    <n v="270"/>
  </r>
  <r>
    <x v="65"/>
    <s v="Hugo Franz Oliveira"/>
    <x v="10"/>
    <s v="Al07"/>
    <s v="VAZ, ABREU &amp; RIBEIRO, LDA"/>
    <x v="3"/>
    <x v="35"/>
    <n v="8"/>
    <n v="480"/>
    <n v="432"/>
  </r>
  <r>
    <x v="66"/>
    <s v="Leonor Pedro Queirós"/>
    <x v="8"/>
    <s v="Al07"/>
    <s v="VAZ, ABREU &amp; RIBEIRO, LDA"/>
    <x v="3"/>
    <x v="35"/>
    <n v="5"/>
    <n v="300"/>
    <n v="285"/>
  </r>
  <r>
    <x v="67"/>
    <s v="Carolina Carolina Moreira"/>
    <x v="7"/>
    <s v="Al07"/>
    <s v="VAZ, ABREU &amp; RIBEIRO, LDA"/>
    <x v="3"/>
    <x v="36"/>
    <n v="7"/>
    <n v="420"/>
    <n v="378"/>
  </r>
  <r>
    <x v="68"/>
    <s v="Francisco Afonso Caldeira"/>
    <x v="16"/>
    <s v="Al07"/>
    <s v="VAZ, ABREU &amp; RIBEIRO, LDA"/>
    <x v="3"/>
    <x v="36"/>
    <n v="4"/>
    <n v="240"/>
    <n v="228"/>
  </r>
  <r>
    <x v="43"/>
    <s v="Pedro Samuel Martins"/>
    <x v="2"/>
    <s v="Al24"/>
    <s v="LOCALSIGN, UNIPESSOAL, LDA"/>
    <x v="3"/>
    <x v="36"/>
    <n v="4"/>
    <n v="280"/>
    <n v="266"/>
  </r>
  <r>
    <x v="69"/>
    <s v="Rodrigo Martins Tavares"/>
    <x v="0"/>
    <s v="Al30"/>
    <s v="ROUTE 25 - ALOJAMENTO LOCAL, UNIPESSOAL, LDA"/>
    <x v="0"/>
    <x v="37"/>
    <n v="3"/>
    <n v="150"/>
    <n v="142.5"/>
  </r>
  <r>
    <x v="70"/>
    <s v="Bela Francisco Pinto"/>
    <x v="12"/>
    <s v="Al07"/>
    <s v="VAZ, ABREU &amp; RIBEIRO, LDA"/>
    <x v="3"/>
    <x v="38"/>
    <n v="6"/>
    <n v="360"/>
    <n v="324"/>
  </r>
  <r>
    <x v="71"/>
    <s v="Ana Francisca Ferreira"/>
    <x v="3"/>
    <s v="Al17"/>
    <s v="R.M.G.S. - ALOJAMENTOS DE PORTUGAL - TURISMO RURAL E ALOJAMENTO LOCAL, UNIPESSOAL, LDA"/>
    <x v="2"/>
    <x v="39"/>
    <n v="3"/>
    <n v="150"/>
    <n v="142.5"/>
  </r>
  <r>
    <x v="72"/>
    <s v="Helena Miranda Sousa"/>
    <x v="1"/>
    <s v="Al07"/>
    <s v="VAZ, ABREU &amp; RIBEIRO, LDA"/>
    <x v="3"/>
    <x v="39"/>
    <n v="3"/>
    <n v="180"/>
    <n v="171"/>
  </r>
  <r>
    <x v="73"/>
    <s v="Mariana Cabral Costa"/>
    <x v="4"/>
    <s v="Al30"/>
    <s v="ROUTE 25 - ALOJAMENTO LOCAL, UNIPESSOAL, LDA"/>
    <x v="0"/>
    <x v="39"/>
    <n v="6"/>
    <n v="300"/>
    <n v="270"/>
  </r>
  <r>
    <x v="74"/>
    <s v="Luís Nascimento Batista"/>
    <x v="8"/>
    <s v="Al07"/>
    <s v="VAZ, ABREU &amp; RIBEIRO, LDA"/>
    <x v="3"/>
    <x v="40"/>
    <n v="3"/>
    <n v="180"/>
    <n v="171"/>
  </r>
  <r>
    <x v="75"/>
    <s v="Pedro Eduardo Oliveira"/>
    <x v="18"/>
    <s v="Al30"/>
    <s v="ROUTE 25 - ALOJAMENTO LOCAL, UNIPESSOAL, LDA"/>
    <x v="0"/>
    <x v="40"/>
    <n v="1"/>
    <n v="50"/>
    <n v="50"/>
  </r>
  <r>
    <x v="76"/>
    <s v="Henrique Coelho Branco"/>
    <x v="7"/>
    <s v="Al07"/>
    <s v="VAZ, ABREU &amp; RIBEIRO, LDA"/>
    <x v="3"/>
    <x v="41"/>
    <n v="2"/>
    <n v="120"/>
    <n v="114"/>
  </r>
  <r>
    <x v="32"/>
    <s v="Maria Daniela Lopes"/>
    <x v="13"/>
    <s v="Al30"/>
    <s v="ROUTE 25 - ALOJAMENTO LOCAL, UNIPESSOAL, LDA"/>
    <x v="0"/>
    <x v="41"/>
    <n v="3"/>
    <n v="150"/>
    <n v="142.5"/>
  </r>
  <r>
    <x v="77"/>
    <s v="Ricardo Bronze Ribeiro"/>
    <x v="7"/>
    <s v="Al17"/>
    <s v="R.M.G.S. - ALOJAMENTOS DE PORTUGAL - TURISMO RURAL E ALOJAMENTO LOCAL, UNIPESSOAL, LDA"/>
    <x v="2"/>
    <x v="41"/>
    <n v="5"/>
    <n v="250"/>
    <n v="237.5"/>
  </r>
  <r>
    <x v="78"/>
    <s v="Bruno Baía Silva"/>
    <x v="7"/>
    <s v="Al07"/>
    <s v="VAZ, ABREU &amp; RIBEIRO, LDA"/>
    <x v="3"/>
    <x v="42"/>
    <n v="9"/>
    <n v="540"/>
    <n v="486"/>
  </r>
  <r>
    <x v="79"/>
    <s v="Gonçalo Alessandra Pinto"/>
    <x v="6"/>
    <s v="Al30"/>
    <s v="ROUTE 25 - ALOJAMENTO LOCAL, UNIPESSOAL, LDA"/>
    <x v="0"/>
    <x v="42"/>
    <n v="2"/>
    <n v="100"/>
    <n v="95"/>
  </r>
  <r>
    <x v="62"/>
    <s v="Inês Carvalho "/>
    <x v="1"/>
    <s v="Al24"/>
    <s v="LOCALSIGN, UNIPESSOAL, LDA"/>
    <x v="3"/>
    <x v="42"/>
    <n v="2"/>
    <n v="140"/>
    <n v="133"/>
  </r>
  <r>
    <x v="80"/>
    <s v="Inês Maria "/>
    <x v="10"/>
    <s v="Al07"/>
    <s v="VAZ, ABREU &amp; RIBEIRO, LDA"/>
    <x v="3"/>
    <x v="42"/>
    <n v="3"/>
    <n v="180"/>
    <n v="171"/>
  </r>
  <r>
    <x v="81"/>
    <s v="João Amaro Novais"/>
    <x v="2"/>
    <s v="Al30"/>
    <s v="ROUTE 25 - ALOJAMENTO LOCAL, UNIPESSOAL, LDA"/>
    <x v="0"/>
    <x v="42"/>
    <n v="7"/>
    <n v="350"/>
    <n v="315"/>
  </r>
  <r>
    <x v="82"/>
    <s v="Jose Amadeu Faria"/>
    <x v="3"/>
    <s v="Al27"/>
    <s v="RESIDÊNCIAL IMPERIAL DE CARMO &amp; AUGUSTA, UNIPESSOAL, LDA"/>
    <x v="1"/>
    <x v="42"/>
    <n v="8"/>
    <n v="560"/>
    <n v="504"/>
  </r>
  <r>
    <x v="83"/>
    <s v="Tânia João Dias"/>
    <x v="11"/>
    <s v="Al24"/>
    <s v="LOCALSIGN, UNIPESSOAL, LDA"/>
    <x v="3"/>
    <x v="42"/>
    <n v="5"/>
    <n v="350"/>
    <n v="332.5"/>
  </r>
  <r>
    <x v="84"/>
    <s v="Bruno Ribeiro Xavier"/>
    <x v="18"/>
    <s v="Al30"/>
    <s v="ROUTE 25 - ALOJAMENTO LOCAL, UNIPESSOAL, LDA"/>
    <x v="0"/>
    <x v="43"/>
    <n v="3"/>
    <n v="150"/>
    <n v="142.5"/>
  </r>
  <r>
    <x v="85"/>
    <s v="João Alexandre Araújo"/>
    <x v="14"/>
    <s v="Al07"/>
    <s v="VAZ, ABREU &amp; RIBEIRO, LDA"/>
    <x v="3"/>
    <x v="43"/>
    <n v="8"/>
    <n v="480"/>
    <n v="432"/>
  </r>
  <r>
    <x v="86"/>
    <s v="João Machado Sousa"/>
    <x v="0"/>
    <s v="Al07"/>
    <s v="VAZ, ABREU &amp; RIBEIRO, LDA"/>
    <x v="3"/>
    <x v="43"/>
    <n v="2"/>
    <n v="120"/>
    <n v="114"/>
  </r>
  <r>
    <x v="87"/>
    <s v="João Sofia Cunha"/>
    <x v="18"/>
    <s v="Al30"/>
    <s v="ROUTE 25 - ALOJAMENTO LOCAL, UNIPESSOAL, LDA"/>
    <x v="0"/>
    <x v="43"/>
    <n v="1"/>
    <n v="50"/>
    <n v="50"/>
  </r>
  <r>
    <x v="88"/>
    <s v="Catarina Catarina Coelho"/>
    <x v="16"/>
    <s v="Al27"/>
    <s v="RESIDÊNCIAL IMPERIAL DE CARMO &amp; AUGUSTA, UNIPESSOAL, LDA"/>
    <x v="1"/>
    <x v="44"/>
    <n v="4"/>
    <n v="280"/>
    <n v="266"/>
  </r>
  <r>
    <x v="89"/>
    <s v="Mariana Nuno Faustino"/>
    <x v="2"/>
    <s v="Al07"/>
    <s v="VAZ, ABREU &amp; RIBEIRO, LDA"/>
    <x v="3"/>
    <x v="44"/>
    <n v="3"/>
    <n v="180"/>
    <n v="171"/>
  </r>
  <r>
    <x v="90"/>
    <s v="Daniel Filipe Sousa"/>
    <x v="19"/>
    <s v="Al07"/>
    <s v="VAZ, ABREU &amp; RIBEIRO, LDA"/>
    <x v="3"/>
    <x v="45"/>
    <n v="3"/>
    <n v="180"/>
    <n v="171"/>
  </r>
  <r>
    <x v="91"/>
    <s v="Eduardo Leite Martins"/>
    <x v="9"/>
    <s v="Al17"/>
    <s v="R.M.G.S. - ALOJAMENTOS DE PORTUGAL - TURISMO RURAL E ALOJAMENTO LOCAL, UNIPESSOAL, LDA"/>
    <x v="2"/>
    <x v="45"/>
    <n v="7"/>
    <n v="350"/>
    <n v="315"/>
  </r>
  <r>
    <x v="92"/>
    <s v="Eduardo Rafael Sousa"/>
    <x v="7"/>
    <s v="Al30"/>
    <s v="ROUTE 25 - ALOJAMENTO LOCAL, UNIPESSOAL, LDA"/>
    <x v="0"/>
    <x v="45"/>
    <n v="7"/>
    <n v="350"/>
    <n v="315"/>
  </r>
  <r>
    <x v="93"/>
    <s v="Eurico João Pinto"/>
    <x v="10"/>
    <s v="Al27"/>
    <s v="RESIDÊNCIAL IMPERIAL DE CARMO &amp; AUGUSTA, UNIPESSOAL, LDA"/>
    <x v="1"/>
    <x v="45"/>
    <n v="4"/>
    <n v="280"/>
    <n v="266"/>
  </r>
  <r>
    <x v="27"/>
    <s v="Mariana Miguel Santos"/>
    <x v="12"/>
    <s v="Al20"/>
    <s v="LOCAL GÁS, UNIPESSOAL, LDA"/>
    <x v="7"/>
    <x v="45"/>
    <n v="5"/>
    <n v="350"/>
    <n v="332.5"/>
  </r>
  <r>
    <x v="94"/>
    <s v="Mariana Miguel Sousa"/>
    <x v="16"/>
    <s v="Al27"/>
    <s v="RESIDÊNCIAL IMPERIAL DE CARMO &amp; AUGUSTA, UNIPESSOAL, LDA"/>
    <x v="1"/>
    <x v="45"/>
    <n v="2"/>
    <n v="140"/>
    <n v="133"/>
  </r>
  <r>
    <x v="95"/>
    <s v="Nuno Sinde Silva"/>
    <x v="8"/>
    <s v="Al27"/>
    <s v="RESIDÊNCIAL IMPERIAL DE CARMO &amp; AUGUSTA, UNIPESSOAL, LDA"/>
    <x v="1"/>
    <x v="45"/>
    <n v="2"/>
    <n v="140"/>
    <n v="133"/>
  </r>
  <r>
    <x v="59"/>
    <s v="Tomás Esteves "/>
    <x v="14"/>
    <s v="Al30"/>
    <s v="ROUTE 25 - ALOJAMENTO LOCAL, UNIPESSOAL, LDA"/>
    <x v="0"/>
    <x v="45"/>
    <n v="5"/>
    <n v="250"/>
    <n v="237.5"/>
  </r>
  <r>
    <x v="96"/>
    <s v="Tomás Raquel "/>
    <x v="2"/>
    <s v="Al17"/>
    <s v="R.M.G.S. - ALOJAMENTOS DE PORTUGAL - TURISMO RURAL E ALOJAMENTO LOCAL, UNIPESSOAL, LDA"/>
    <x v="2"/>
    <x v="45"/>
    <n v="7"/>
    <n v="350"/>
    <n v="315"/>
  </r>
  <r>
    <x v="97"/>
    <s v="João de "/>
    <x v="6"/>
    <s v="Al21"/>
    <s v="LOCALMAIS, UNIPESSOAL, LDA"/>
    <x v="4"/>
    <x v="46"/>
    <n v="5"/>
    <n v="450"/>
    <n v="427.5"/>
  </r>
  <r>
    <x v="98"/>
    <s v="José Brandão Fernandes"/>
    <x v="7"/>
    <s v="Al07"/>
    <s v="VAZ, ABREU &amp; RIBEIRO, LDA"/>
    <x v="3"/>
    <x v="46"/>
    <n v="2"/>
    <n v="120"/>
    <n v="114"/>
  </r>
  <r>
    <x v="99"/>
    <s v="Rui de Correia"/>
    <x v="5"/>
    <s v="Al07"/>
    <s v="VAZ, ABREU &amp; RIBEIRO, LDA"/>
    <x v="3"/>
    <x v="46"/>
    <n v="7"/>
    <n v="420"/>
    <n v="378"/>
  </r>
  <r>
    <x v="100"/>
    <s v="António Maria Coutinho"/>
    <x v="19"/>
    <s v="Al30"/>
    <s v="ROUTE 25 - ALOJAMENTO LOCAL, UNIPESSOAL, LDA"/>
    <x v="0"/>
    <x v="47"/>
    <n v="6"/>
    <n v="300"/>
    <n v="270"/>
  </r>
  <r>
    <x v="101"/>
    <s v="Daniel Manuel Diaz-Arguelles"/>
    <x v="10"/>
    <s v="Al07"/>
    <s v="VAZ, ABREU &amp; RIBEIRO, LDA"/>
    <x v="3"/>
    <x v="47"/>
    <n v="3"/>
    <n v="180"/>
    <n v="171"/>
  </r>
  <r>
    <x v="102"/>
    <s v="Francisco Taveira "/>
    <x v="1"/>
    <s v="Al17"/>
    <s v="R.M.G.S. - ALOJAMENTOS DE PORTUGAL - TURISMO RURAL E ALOJAMENTO LOCAL, UNIPESSOAL, LDA"/>
    <x v="2"/>
    <x v="47"/>
    <n v="5"/>
    <n v="250"/>
    <n v="237.5"/>
  </r>
  <r>
    <x v="103"/>
    <s v="José Miguel Amorim"/>
    <x v="6"/>
    <s v="Al27"/>
    <s v="RESIDÊNCIAL IMPERIAL DE CARMO &amp; AUGUSTA, UNIPESSOAL, LDA"/>
    <x v="1"/>
    <x v="47"/>
    <n v="6"/>
    <n v="420"/>
    <n v="378"/>
  </r>
  <r>
    <x v="104"/>
    <s v="Marta Almeida Silva"/>
    <x v="18"/>
    <s v="Al17"/>
    <s v="R.M.G.S. - ALOJAMENTOS DE PORTUGAL - TURISMO RURAL E ALOJAMENTO LOCAL, UNIPESSOAL, LDA"/>
    <x v="2"/>
    <x v="48"/>
    <n v="3"/>
    <n v="150"/>
    <n v="142.5"/>
  </r>
  <r>
    <x v="105"/>
    <s v="João Filipe Carneiro"/>
    <x v="4"/>
    <s v="Al07"/>
    <s v="VAZ, ABREU &amp; RIBEIRO, LDA"/>
    <x v="3"/>
    <x v="49"/>
    <n v="4"/>
    <n v="240"/>
    <n v="228"/>
  </r>
  <r>
    <x v="58"/>
    <s v="Caroline Gonzalez "/>
    <x v="16"/>
    <s v="Al17"/>
    <s v="R.M.G.S. - ALOJAMENTOS DE PORTUGAL - TURISMO RURAL E ALOJAMENTO LOCAL, UNIPESSOAL, LDA"/>
    <x v="2"/>
    <x v="50"/>
    <n v="1"/>
    <n v="50"/>
    <n v="50"/>
  </r>
  <r>
    <x v="106"/>
    <s v="Leonardo Manuel Marrana"/>
    <x v="6"/>
    <s v="Al30"/>
    <s v="ROUTE 25 - ALOJAMENTO LOCAL, UNIPESSOAL, LDA"/>
    <x v="0"/>
    <x v="50"/>
    <n v="6"/>
    <n v="300"/>
    <n v="270"/>
  </r>
  <r>
    <x v="107"/>
    <s v="Catarina Miguel Fonseca"/>
    <x v="9"/>
    <s v="Al17"/>
    <s v="R.M.G.S. - ALOJAMENTOS DE PORTUGAL - TURISMO RURAL E ALOJAMENTO LOCAL, UNIPESSOAL, LDA"/>
    <x v="2"/>
    <x v="51"/>
    <n v="6"/>
    <n v="300"/>
    <n v="270"/>
  </r>
  <r>
    <x v="108"/>
    <s v="Juliana José Ferreira"/>
    <x v="1"/>
    <s v="Al17"/>
    <s v="R.M.G.S. - ALOJAMENTOS DE PORTUGAL - TURISMO RURAL E ALOJAMENTO LOCAL, UNIPESSOAL, LDA"/>
    <x v="2"/>
    <x v="51"/>
    <n v="9"/>
    <n v="450"/>
    <n v="405"/>
  </r>
  <r>
    <x v="109"/>
    <s v="Mariana Miguel Borges"/>
    <x v="7"/>
    <s v="Al07"/>
    <s v="VAZ, ABREU &amp; RIBEIRO, LDA"/>
    <x v="3"/>
    <x v="51"/>
    <n v="1"/>
    <n v="60"/>
    <n v="60"/>
  </r>
  <r>
    <x v="22"/>
    <s v="Miguel Moura Silva"/>
    <x v="12"/>
    <s v="Al20"/>
    <s v="LOCAL GÁS, UNIPESSOAL, LDA"/>
    <x v="7"/>
    <x v="51"/>
    <n v="3"/>
    <n v="210"/>
    <n v="199.5"/>
  </r>
  <r>
    <x v="110"/>
    <s v="Daniel da Araújo"/>
    <x v="4"/>
    <s v="Al07"/>
    <s v="VAZ, ABREU &amp; RIBEIRO, LDA"/>
    <x v="3"/>
    <x v="52"/>
    <n v="6"/>
    <n v="360"/>
    <n v="324"/>
  </r>
  <r>
    <x v="111"/>
    <s v="Mariana Rafaela Costa"/>
    <x v="3"/>
    <s v="Al25"/>
    <s v="NORVERDE - INVESTIMENTOS IMOBILIÁRIOS, S.A."/>
    <x v="3"/>
    <x v="52"/>
    <n v="8"/>
    <n v="400"/>
    <n v="360"/>
  </r>
  <r>
    <x v="112"/>
    <s v="Alice Pinto Silva"/>
    <x v="19"/>
    <s v="Al07"/>
    <s v="VAZ, ABREU &amp; RIBEIRO, LDA"/>
    <x v="3"/>
    <x v="53"/>
    <n v="7"/>
    <n v="420"/>
    <n v="378"/>
  </r>
  <r>
    <x v="113"/>
    <s v="Ana Costa Neves"/>
    <x v="6"/>
    <s v="Al30"/>
    <s v="ROUTE 25 - ALOJAMENTO LOCAL, UNIPESSOAL, LDA"/>
    <x v="0"/>
    <x v="53"/>
    <n v="5"/>
    <n v="250"/>
    <n v="237.5"/>
  </r>
  <r>
    <x v="47"/>
    <s v="Pedro Diana Fonseca"/>
    <x v="4"/>
    <s v="Al13"/>
    <s v="LOCALEASY, LDA"/>
    <x v="5"/>
    <x v="53"/>
    <n v="8"/>
    <n v="640"/>
    <n v="576"/>
  </r>
  <r>
    <x v="114"/>
    <s v="Ana Camões Alves"/>
    <x v="19"/>
    <s v="Al07"/>
    <s v="VAZ, ABREU &amp; RIBEIRO, LDA"/>
    <x v="3"/>
    <x v="54"/>
    <n v="5"/>
    <n v="300"/>
    <n v="285"/>
  </r>
  <r>
    <x v="115"/>
    <s v="André Claro Forte"/>
    <x v="7"/>
    <s v="Al07"/>
    <s v="VAZ, ABREU &amp; RIBEIRO, LDA"/>
    <x v="3"/>
    <x v="54"/>
    <n v="3"/>
    <n v="180"/>
    <n v="171"/>
  </r>
  <r>
    <x v="116"/>
    <s v="Marisa Paulo Cunha"/>
    <x v="1"/>
    <s v="Al27"/>
    <s v="RESIDÊNCIAL IMPERIAL DE CARMO &amp; AUGUSTA, UNIPESSOAL, LDA"/>
    <x v="1"/>
    <x v="54"/>
    <n v="5"/>
    <n v="350"/>
    <n v="332.5"/>
  </r>
  <r>
    <x v="117"/>
    <s v="Pedro Cardoso Cebola"/>
    <x v="12"/>
    <s v="Al27"/>
    <s v="RESIDÊNCIAL IMPERIAL DE CARMO &amp; AUGUSTA, UNIPESSOAL, LDA"/>
    <x v="1"/>
    <x v="54"/>
    <n v="9"/>
    <n v="630"/>
    <n v="567"/>
  </r>
  <r>
    <x v="118"/>
    <s v="Antonio Pinto "/>
    <x v="7"/>
    <s v="Al27"/>
    <s v="RESIDÊNCIAL IMPERIAL DE CARMO &amp; AUGUSTA, UNIPESSOAL, LDA"/>
    <x v="1"/>
    <x v="55"/>
    <n v="4"/>
    <n v="280"/>
    <n v="266"/>
  </r>
  <r>
    <x v="119"/>
    <s v="André Alexandre Cardoso"/>
    <x v="3"/>
    <s v="Al17"/>
    <s v="R.M.G.S. - ALOJAMENTOS DE PORTUGAL - TURISMO RURAL E ALOJAMENTO LOCAL, UNIPESSOAL, LDA"/>
    <x v="2"/>
    <x v="56"/>
    <n v="7"/>
    <n v="350"/>
    <n v="315"/>
  </r>
  <r>
    <x v="120"/>
    <s v="Catarina Mendes Fernandes"/>
    <x v="6"/>
    <s v="Al30"/>
    <s v="ROUTE 25 - ALOJAMENTO LOCAL, UNIPESSOAL, LDA"/>
    <x v="0"/>
    <x v="56"/>
    <n v="4"/>
    <n v="200"/>
    <n v="190"/>
  </r>
  <r>
    <x v="37"/>
    <s v="João Mendes Simões"/>
    <x v="10"/>
    <s v="Al21"/>
    <s v="LOCALMAIS, UNIPESSOAL, LDA"/>
    <x v="4"/>
    <x v="56"/>
    <n v="1"/>
    <n v="90"/>
    <n v="90"/>
  </r>
  <r>
    <x v="121"/>
    <s v="Leonor Pedro Santos"/>
    <x v="19"/>
    <s v="Al17"/>
    <s v="R.M.G.S. - ALOJAMENTOS DE PORTUGAL - TURISMO RURAL E ALOJAMENTO LOCAL, UNIPESSOAL, LDA"/>
    <x v="2"/>
    <x v="56"/>
    <n v="8"/>
    <n v="400"/>
    <n v="360"/>
  </r>
  <r>
    <x v="122"/>
    <s v="Luís Filipe Carvalho"/>
    <x v="1"/>
    <s v="Al07"/>
    <s v="VAZ, ABREU &amp; RIBEIRO, LDA"/>
    <x v="3"/>
    <x v="56"/>
    <n v="1"/>
    <n v="60"/>
    <n v="60"/>
  </r>
  <r>
    <x v="123"/>
    <s v="Frederico Teresa Pinto"/>
    <x v="17"/>
    <s v="Al07"/>
    <s v="VAZ, ABREU &amp; RIBEIRO, LDA"/>
    <x v="3"/>
    <x v="57"/>
    <n v="3"/>
    <n v="180"/>
    <n v="171"/>
  </r>
  <r>
    <x v="99"/>
    <s v="Rui de Correia"/>
    <x v="5"/>
    <s v="Al06"/>
    <s v="ÍNDICEFRASE COMPRA E VENDA DE BENS IMOBILIÁRIOS, TURISMO E ALOJAMENTO LOCAL, LDA"/>
    <x v="3"/>
    <x v="57"/>
    <n v="9"/>
    <n v="540"/>
    <n v="486"/>
  </r>
  <r>
    <x v="101"/>
    <s v="Daniel Manuel Diaz-Arguelles"/>
    <x v="10"/>
    <s v="Al30"/>
    <s v="ROUTE 25 - ALOJAMENTO LOCAL, UNIPESSOAL, LDA"/>
    <x v="0"/>
    <x v="58"/>
    <n v="4"/>
    <n v="200"/>
    <n v="190"/>
  </r>
  <r>
    <x v="124"/>
    <s v="André Oliveira Santos"/>
    <x v="9"/>
    <s v="Al30"/>
    <s v="ROUTE 25 - ALOJAMENTO LOCAL, UNIPESSOAL, LDA"/>
    <x v="0"/>
    <x v="59"/>
    <n v="2"/>
    <n v="100"/>
    <n v="95"/>
  </r>
  <r>
    <x v="125"/>
    <s v="Licinio Macedo Rocha"/>
    <x v="15"/>
    <s v="Al30"/>
    <s v="ROUTE 25 - ALOJAMENTO LOCAL, UNIPESSOAL, LDA"/>
    <x v="0"/>
    <x v="59"/>
    <n v="5"/>
    <n v="250"/>
    <n v="237.5"/>
  </r>
  <r>
    <x v="46"/>
    <s v="Dora Maria Costa"/>
    <x v="18"/>
    <s v="Al30"/>
    <s v="ROUTE 25 - ALOJAMENTO LOCAL, UNIPESSOAL, LDA"/>
    <x v="0"/>
    <x v="60"/>
    <n v="5"/>
    <n v="250"/>
    <n v="237.5"/>
  </r>
  <r>
    <x v="20"/>
    <s v="Hélder Leonor Vasconcelos"/>
    <x v="16"/>
    <s v="Al30"/>
    <s v="ROUTE 25 - ALOJAMENTO LOCAL, UNIPESSOAL, LDA"/>
    <x v="0"/>
    <x v="60"/>
    <n v="9"/>
    <n v="450"/>
    <n v="405"/>
  </r>
  <r>
    <x v="126"/>
    <s v="Hugo Luísa Lagoá"/>
    <x v="14"/>
    <s v="Al27"/>
    <s v="RESIDÊNCIAL IMPERIAL DE CARMO &amp; AUGUSTA, UNIPESSOAL, LDA"/>
    <x v="1"/>
    <x v="60"/>
    <n v="5"/>
    <n v="350"/>
    <n v="332.5"/>
  </r>
  <r>
    <x v="127"/>
    <s v="Pedro Miguel Pinto"/>
    <x v="10"/>
    <s v="Al25"/>
    <s v="NORVERDE - INVESTIMENTOS IMOBILIÁRIOS, S.A."/>
    <x v="3"/>
    <x v="60"/>
    <n v="9"/>
    <n v="450"/>
    <n v="405"/>
  </r>
  <r>
    <x v="128"/>
    <s v="Raquel Tomas Grilo"/>
    <x v="17"/>
    <s v="Al07"/>
    <s v="VAZ, ABREU &amp; RIBEIRO, LDA"/>
    <x v="3"/>
    <x v="61"/>
    <n v="9"/>
    <n v="540"/>
    <n v="486"/>
  </r>
  <r>
    <x v="49"/>
    <s v="Ana Miguel Silva"/>
    <x v="1"/>
    <s v="Al21"/>
    <s v="LOCALMAIS, UNIPESSOAL, LDA"/>
    <x v="4"/>
    <x v="62"/>
    <n v="6"/>
    <n v="540"/>
    <n v="486"/>
  </r>
  <r>
    <x v="88"/>
    <s v="Catarina Catarina Coelho"/>
    <x v="16"/>
    <s v="Al25"/>
    <s v="NORVERDE - INVESTIMENTOS IMOBILIÁRIOS, S.A."/>
    <x v="3"/>
    <x v="62"/>
    <n v="2"/>
    <n v="100"/>
    <n v="95"/>
  </r>
  <r>
    <x v="90"/>
    <s v="Daniel Filipe Sousa"/>
    <x v="19"/>
    <s v="Al27"/>
    <s v="RESIDÊNCIAL IMPERIAL DE CARMO &amp; AUGUSTA, UNIPESSOAL, LDA"/>
    <x v="1"/>
    <x v="62"/>
    <n v="8"/>
    <n v="560"/>
    <n v="504"/>
  </r>
  <r>
    <x v="129"/>
    <s v="Laura Daniel Mendes"/>
    <x v="19"/>
    <s v="Al07"/>
    <s v="VAZ, ABREU &amp; RIBEIRO, LDA"/>
    <x v="3"/>
    <x v="63"/>
    <n v="4"/>
    <n v="240"/>
    <n v="228"/>
  </r>
  <r>
    <x v="95"/>
    <s v="Nuno Sinde Silva"/>
    <x v="8"/>
    <s v="Al21"/>
    <s v="LOCALMAIS, UNIPESSOAL, LDA"/>
    <x v="4"/>
    <x v="63"/>
    <n v="5"/>
    <n v="450"/>
    <n v="427.5"/>
  </r>
  <r>
    <x v="130"/>
    <s v="Tomé Miguel Silva"/>
    <x v="16"/>
    <s v="Al07"/>
    <s v="VAZ, ABREU &amp; RIBEIRO, LDA"/>
    <x v="3"/>
    <x v="63"/>
    <n v="3"/>
    <n v="180"/>
    <n v="171"/>
  </r>
  <r>
    <x v="131"/>
    <s v="Vasco Miguel Alves"/>
    <x v="8"/>
    <s v="Al07"/>
    <s v="VAZ, ABREU &amp; RIBEIRO, LDA"/>
    <x v="3"/>
    <x v="63"/>
    <n v="1"/>
    <n v="60"/>
    <n v="60"/>
  </r>
  <r>
    <x v="132"/>
    <s v="Diogo Teresa "/>
    <x v="0"/>
    <s v="Al25"/>
    <s v="NORVERDE - INVESTIMENTOS IMOBILIÁRIOS, S.A."/>
    <x v="3"/>
    <x v="64"/>
    <n v="2"/>
    <n v="100"/>
    <n v="95"/>
  </r>
  <r>
    <x v="133"/>
    <s v="Diogo Torres Pinheiro"/>
    <x v="12"/>
    <s v="Al07"/>
    <s v="VAZ, ABREU &amp; RIBEIRO, LDA"/>
    <x v="3"/>
    <x v="64"/>
    <n v="1"/>
    <n v="60"/>
    <n v="60"/>
  </r>
  <r>
    <x v="134"/>
    <s v="João Catarina Mendes"/>
    <x v="18"/>
    <s v="Al07"/>
    <s v="VAZ, ABREU &amp; RIBEIRO, LDA"/>
    <x v="3"/>
    <x v="64"/>
    <n v="8"/>
    <n v="480"/>
    <n v="432"/>
  </r>
  <r>
    <x v="38"/>
    <s v="Paulo Pedro Pereira"/>
    <x v="19"/>
    <s v="Al17"/>
    <s v="R.M.G.S. - ALOJAMENTOS DE PORTUGAL - TURISMO RURAL E ALOJAMENTO LOCAL, UNIPESSOAL, LDA"/>
    <x v="2"/>
    <x v="64"/>
    <n v="9"/>
    <n v="450"/>
    <n v="405"/>
  </r>
  <r>
    <x v="109"/>
    <s v="Mariana Miguel Borges"/>
    <x v="7"/>
    <s v="Al07"/>
    <s v="VAZ, ABREU &amp; RIBEIRO, LDA"/>
    <x v="3"/>
    <x v="65"/>
    <n v="4"/>
    <n v="240"/>
    <n v="228"/>
  </r>
  <r>
    <x v="135"/>
    <s v="Paula Ramos "/>
    <x v="17"/>
    <s v="Al27"/>
    <s v="RESIDÊNCIAL IMPERIAL DE CARMO &amp; AUGUSTA, UNIPESSOAL, LDA"/>
    <x v="1"/>
    <x v="65"/>
    <n v="1"/>
    <n v="70"/>
    <n v="70"/>
  </r>
  <r>
    <x v="83"/>
    <s v="Tânia João Dias"/>
    <x v="11"/>
    <s v="Al21"/>
    <s v="LOCALMAIS, UNIPESSOAL, LDA"/>
    <x v="4"/>
    <x v="65"/>
    <n v="1"/>
    <n v="90"/>
    <n v="90"/>
  </r>
  <r>
    <x v="75"/>
    <s v="Pedro Eduardo Oliveira"/>
    <x v="18"/>
    <s v="Al27"/>
    <s v="RESIDÊNCIAL IMPERIAL DE CARMO &amp; AUGUSTA, UNIPESSOAL, LDA"/>
    <x v="1"/>
    <x v="66"/>
    <n v="2"/>
    <n v="140"/>
    <n v="133"/>
  </r>
  <r>
    <x v="49"/>
    <s v="Ana Miguel Silva"/>
    <x v="1"/>
    <s v="Al13"/>
    <s v="LOCALEASY, LDA"/>
    <x v="5"/>
    <x v="67"/>
    <n v="4"/>
    <n v="320"/>
    <n v="304"/>
  </r>
  <r>
    <x v="102"/>
    <s v="Francisco Taveira "/>
    <x v="1"/>
    <s v="Al17"/>
    <s v="R.M.G.S. - ALOJAMENTOS DE PORTUGAL - TURISMO RURAL E ALOJAMENTO LOCAL, UNIPESSOAL, LDA"/>
    <x v="2"/>
    <x v="67"/>
    <n v="8"/>
    <n v="400"/>
    <n v="360"/>
  </r>
  <r>
    <x v="45"/>
    <s v="Rui de Lopes"/>
    <x v="12"/>
    <s v="Al27"/>
    <s v="RESIDÊNCIAL IMPERIAL DE CARMO &amp; AUGUSTA, UNIPESSOAL, LDA"/>
    <x v="1"/>
    <x v="67"/>
    <n v="7"/>
    <n v="490"/>
    <n v="441"/>
  </r>
  <r>
    <x v="136"/>
    <s v="Tomás Catarina Ferreira"/>
    <x v="5"/>
    <s v="Al17"/>
    <s v="R.M.G.S. - ALOJAMENTOS DE PORTUGAL - TURISMO RURAL E ALOJAMENTO LOCAL, UNIPESSOAL, LDA"/>
    <x v="2"/>
    <x v="67"/>
    <n v="5"/>
    <n v="250"/>
    <n v="237.5"/>
  </r>
  <r>
    <x v="3"/>
    <s v="Francisca Vasconcelos Gonçalves"/>
    <x v="3"/>
    <s v="Al21"/>
    <s v="LOCALMAIS, UNIPESSOAL, LDA"/>
    <x v="4"/>
    <x v="68"/>
    <n v="9"/>
    <n v="810"/>
    <n v="729"/>
  </r>
  <r>
    <x v="137"/>
    <s v="Marina Manuel Duarte"/>
    <x v="4"/>
    <s v="Al30"/>
    <s v="ROUTE 25 - ALOJAMENTO LOCAL, UNIPESSOAL, LDA"/>
    <x v="0"/>
    <x v="68"/>
    <n v="2"/>
    <n v="100"/>
    <n v="95"/>
  </r>
  <r>
    <x v="138"/>
    <s v="Rafael Romera "/>
    <x v="2"/>
    <s v="Al07"/>
    <s v="VAZ, ABREU &amp; RIBEIRO, LDA"/>
    <x v="3"/>
    <x v="68"/>
    <n v="9"/>
    <n v="540"/>
    <n v="486"/>
  </r>
  <r>
    <x v="139"/>
    <s v="Rodrigo Marques Carvalho"/>
    <x v="13"/>
    <s v="Al07"/>
    <s v="VAZ, ABREU &amp; RIBEIRO, LDA"/>
    <x v="3"/>
    <x v="69"/>
    <n v="5"/>
    <n v="300"/>
    <n v="285"/>
  </r>
  <r>
    <x v="140"/>
    <s v="José Daniel Rodrigues"/>
    <x v="5"/>
    <s v="Al20"/>
    <s v="LOCAL GÁS, UNIPESSOAL, LDA"/>
    <x v="7"/>
    <x v="70"/>
    <n v="8"/>
    <n v="560"/>
    <n v="504"/>
  </r>
  <r>
    <x v="141"/>
    <s v="Marco Pedro Suarez"/>
    <x v="1"/>
    <s v="Al24"/>
    <s v="LOCALSIGN, UNIPESSOAL, LDA"/>
    <x v="3"/>
    <x v="70"/>
    <n v="4"/>
    <n v="280"/>
    <n v="266"/>
  </r>
  <r>
    <x v="142"/>
    <s v="Rita Pedro "/>
    <x v="4"/>
    <s v="Al30"/>
    <s v="ROUTE 25 - ALOJAMENTO LOCAL, UNIPESSOAL, LDA"/>
    <x v="0"/>
    <x v="70"/>
    <n v="5"/>
    <n v="250"/>
    <n v="237.5"/>
  </r>
  <r>
    <x v="143"/>
    <s v="Bárbara de Pimenta"/>
    <x v="1"/>
    <s v="Al07"/>
    <s v="VAZ, ABREU &amp; RIBEIRO, LDA"/>
    <x v="3"/>
    <x v="71"/>
    <n v="3"/>
    <n v="180"/>
    <n v="171"/>
  </r>
  <r>
    <x v="101"/>
    <s v="Daniel Manuel Diaz-Arguelles"/>
    <x v="10"/>
    <s v="Al17"/>
    <s v="R.M.G.S. - ALOJAMENTOS DE PORTUGAL - TURISMO RURAL E ALOJAMENTO LOCAL, UNIPESSOAL, LDA"/>
    <x v="2"/>
    <x v="71"/>
    <n v="4"/>
    <n v="200"/>
    <n v="190"/>
  </r>
  <r>
    <x v="144"/>
    <s v="Tiago Fernando Pereira"/>
    <x v="14"/>
    <s v="Al17"/>
    <s v="R.M.G.S. - ALOJAMENTOS DE PORTUGAL - TURISMO RURAL E ALOJAMENTO LOCAL, UNIPESSOAL, LDA"/>
    <x v="2"/>
    <x v="71"/>
    <n v="5"/>
    <n v="250"/>
    <n v="237.5"/>
  </r>
  <r>
    <x v="107"/>
    <s v="Catarina Miguel Fonseca"/>
    <x v="9"/>
    <s v="Al17"/>
    <s v="R.M.G.S. - ALOJAMENTOS DE PORTUGAL - TURISMO RURAL E ALOJAMENTO LOCAL, UNIPESSOAL, LDA"/>
    <x v="2"/>
    <x v="72"/>
    <n v="5"/>
    <n v="250"/>
    <n v="237.5"/>
  </r>
  <r>
    <x v="145"/>
    <s v="Gonçalo Miguel Ribeiro"/>
    <x v="19"/>
    <s v="Al30"/>
    <s v="ROUTE 25 - ALOJAMENTO LOCAL, UNIPESSOAL, LDA"/>
    <x v="0"/>
    <x v="72"/>
    <n v="5"/>
    <n v="250"/>
    <n v="237.5"/>
  </r>
  <r>
    <x v="146"/>
    <s v="Maria José Fernandes"/>
    <x v="19"/>
    <s v="Al07"/>
    <s v="VAZ, ABREU &amp; RIBEIRO, LDA"/>
    <x v="3"/>
    <x v="72"/>
    <n v="1"/>
    <n v="60"/>
    <n v="60"/>
  </r>
  <r>
    <x v="116"/>
    <s v="Marisa Paulo Cunha"/>
    <x v="1"/>
    <s v="Al27"/>
    <s v="RESIDÊNCIAL IMPERIAL DE CARMO &amp; AUGUSTA, UNIPESSOAL, LDA"/>
    <x v="1"/>
    <x v="72"/>
    <n v="8"/>
    <n v="560"/>
    <n v="504"/>
  </r>
  <r>
    <x v="59"/>
    <s v="Tomás Esteves "/>
    <x v="14"/>
    <s v="Al30"/>
    <s v="ROUTE 25 - ALOJAMENTO LOCAL, UNIPESSOAL, LDA"/>
    <x v="0"/>
    <x v="73"/>
    <n v="6"/>
    <n v="300"/>
    <n v="270"/>
  </r>
  <r>
    <x v="51"/>
    <s v="Francisca Rodrigues Rocha"/>
    <x v="11"/>
    <s v="Al20"/>
    <s v="LOCAL GÁS, UNIPESSOAL, LDA"/>
    <x v="7"/>
    <x v="74"/>
    <n v="7"/>
    <n v="490"/>
    <n v="441"/>
  </r>
  <r>
    <x v="147"/>
    <s v="Inês Pedro Marinho"/>
    <x v="2"/>
    <s v="Al27"/>
    <s v="RESIDÊNCIAL IMPERIAL DE CARMO &amp; AUGUSTA, UNIPESSOAL, LDA"/>
    <x v="1"/>
    <x v="74"/>
    <n v="8"/>
    <n v="560"/>
    <n v="504"/>
  </r>
  <r>
    <x v="148"/>
    <s v="Carlos Ramalho Fonseca"/>
    <x v="2"/>
    <s v="Al07"/>
    <s v="VAZ, ABREU &amp; RIBEIRO, LDA"/>
    <x v="3"/>
    <x v="75"/>
    <n v="4"/>
    <n v="240"/>
    <n v="228"/>
  </r>
  <r>
    <x v="123"/>
    <s v="Frederico Teresa Pinto"/>
    <x v="17"/>
    <s v="Al07"/>
    <s v="VAZ, ABREU &amp; RIBEIRO, LDA"/>
    <x v="3"/>
    <x v="75"/>
    <n v="6"/>
    <n v="360"/>
    <n v="324"/>
  </r>
  <r>
    <x v="22"/>
    <s v="Miguel Moura Silva"/>
    <x v="12"/>
    <s v="Al06"/>
    <s v="ÍNDICEFRASE COMPRA E VENDA DE BENS IMOBILIÁRIOS, TURISMO E ALOJAMENTO LOCAL, LDA"/>
    <x v="3"/>
    <x v="75"/>
    <n v="4"/>
    <n v="240"/>
    <n v="228"/>
  </r>
  <r>
    <x v="105"/>
    <s v="João Filipe Carneiro"/>
    <x v="4"/>
    <s v="Al07"/>
    <s v="VAZ, ABREU &amp; RIBEIRO, LDA"/>
    <x v="3"/>
    <x v="76"/>
    <n v="2"/>
    <n v="120"/>
    <n v="114"/>
  </r>
  <r>
    <x v="113"/>
    <s v="Ana Costa Neves"/>
    <x v="6"/>
    <s v="Al27"/>
    <s v="RESIDÊNCIAL IMPERIAL DE CARMO &amp; AUGUSTA, UNIPESSOAL, LDA"/>
    <x v="1"/>
    <x v="77"/>
    <n v="9"/>
    <n v="630"/>
    <n v="567"/>
  </r>
  <r>
    <x v="34"/>
    <s v="Inês Silva Lopes"/>
    <x v="14"/>
    <s v="Al27"/>
    <s v="RESIDÊNCIAL IMPERIAL DE CARMO &amp; AUGUSTA, UNIPESSOAL, LDA"/>
    <x v="1"/>
    <x v="78"/>
    <n v="3"/>
    <n v="210"/>
    <n v="199.5"/>
  </r>
  <r>
    <x v="122"/>
    <s v="Luís Filipe Carvalho"/>
    <x v="1"/>
    <s v="Al07"/>
    <s v="VAZ, ABREU &amp; RIBEIRO, LDA"/>
    <x v="3"/>
    <x v="79"/>
    <n v="6"/>
    <n v="360"/>
    <n v="324"/>
  </r>
  <r>
    <x v="93"/>
    <s v="Eurico João Pinto"/>
    <x v="10"/>
    <s v="Al25"/>
    <s v="NORVERDE - INVESTIMENTOS IMOBILIÁRIOS, S.A."/>
    <x v="3"/>
    <x v="80"/>
    <n v="6"/>
    <n v="300"/>
    <n v="270"/>
  </r>
  <r>
    <x v="149"/>
    <s v="João Vieira Santos"/>
    <x v="0"/>
    <s v="Al30"/>
    <s v="ROUTE 25 - ALOJAMENTO LOCAL, UNIPESSOAL, LDA"/>
    <x v="0"/>
    <x v="80"/>
    <n v="8"/>
    <n v="400"/>
    <n v="360"/>
  </r>
  <r>
    <x v="94"/>
    <s v="Mariana Miguel Sousa"/>
    <x v="16"/>
    <s v="Al17"/>
    <s v="R.M.G.S. - ALOJAMENTOS DE PORTUGAL - TURISMO RURAL E ALOJAMENTO LOCAL, UNIPESSOAL, LDA"/>
    <x v="2"/>
    <x v="80"/>
    <n v="8"/>
    <n v="400"/>
    <n v="360"/>
  </r>
  <r>
    <x v="150"/>
    <s v="Pedro Miguel Mota"/>
    <x v="2"/>
    <s v="Al07"/>
    <s v="VAZ, ABREU &amp; RIBEIRO, LDA"/>
    <x v="3"/>
    <x v="81"/>
    <n v="6"/>
    <n v="360"/>
    <n v="324"/>
  </r>
  <r>
    <x v="44"/>
    <s v="Rodrigo da Gonçalves"/>
    <x v="5"/>
    <s v="Al07"/>
    <s v="VAZ, ABREU &amp; RIBEIRO, LDA"/>
    <x v="3"/>
    <x v="82"/>
    <n v="1"/>
    <n v="60"/>
    <n v="60"/>
  </r>
  <r>
    <x v="151"/>
    <s v="Ana Maria Silva"/>
    <x v="12"/>
    <s v="Al17"/>
    <s v="R.M.G.S. - ALOJAMENTOS DE PORTUGAL - TURISMO RURAL E ALOJAMENTO LOCAL, UNIPESSOAL, LDA"/>
    <x v="2"/>
    <x v="83"/>
    <n v="8"/>
    <n v="400"/>
    <n v="360"/>
  </r>
  <r>
    <x v="39"/>
    <s v="Manuel Resende Alves"/>
    <x v="5"/>
    <s v="Al24"/>
    <s v="LOCALSIGN, UNIPESSOAL, LDA"/>
    <x v="3"/>
    <x v="84"/>
    <n v="5"/>
    <n v="350"/>
    <n v="332.5"/>
  </r>
  <r>
    <x v="137"/>
    <s v="Marina Manuel Duarte"/>
    <x v="4"/>
    <s v="Al24"/>
    <s v="LOCALSIGN, UNIPESSOAL, LDA"/>
    <x v="3"/>
    <x v="84"/>
    <n v="6"/>
    <n v="420"/>
    <n v="378"/>
  </r>
  <r>
    <x v="152"/>
    <s v="Luís Maria Rodrigues"/>
    <x v="7"/>
    <s v="Al07"/>
    <s v="VAZ, ABREU &amp; RIBEIRO, LDA"/>
    <x v="3"/>
    <x v="85"/>
    <n v="9"/>
    <n v="540"/>
    <n v="486"/>
  </r>
  <r>
    <x v="83"/>
    <s v="Tânia João Dias"/>
    <x v="11"/>
    <s v="Al12"/>
    <s v="LOCAL - IT, LDA"/>
    <x v="1"/>
    <x v="85"/>
    <n v="7"/>
    <n v="630"/>
    <n v="567"/>
  </r>
  <r>
    <x v="106"/>
    <s v="Leonardo Manuel Marrana"/>
    <x v="6"/>
    <s v="Al27"/>
    <s v="RESIDÊNCIAL IMPERIAL DE CARMO &amp; AUGUSTA, UNIPESSOAL, LDA"/>
    <x v="1"/>
    <x v="86"/>
    <n v="6"/>
    <n v="420"/>
    <n v="378"/>
  </r>
  <r>
    <x v="66"/>
    <s v="Leonor Pedro Queirós"/>
    <x v="8"/>
    <s v="Al21"/>
    <s v="LOCALMAIS, UNIPESSOAL, LDA"/>
    <x v="4"/>
    <x v="86"/>
    <n v="5"/>
    <n v="450"/>
    <n v="427.5"/>
  </r>
  <r>
    <x v="153"/>
    <s v="Maria Bessa Costa"/>
    <x v="11"/>
    <s v="Al07"/>
    <s v="VAZ, ABREU &amp; RIBEIRO, LDA"/>
    <x v="3"/>
    <x v="87"/>
    <n v="8"/>
    <n v="480"/>
    <n v="432"/>
  </r>
  <r>
    <x v="150"/>
    <s v="Pedro Miguel Mota"/>
    <x v="2"/>
    <s v="Al30"/>
    <s v="ROUTE 25 - ALOJAMENTO LOCAL, UNIPESSOAL, LDA"/>
    <x v="0"/>
    <x v="88"/>
    <n v="9"/>
    <n v="450"/>
    <n v="405"/>
  </r>
  <r>
    <x v="67"/>
    <s v="Carolina Carolina Moreira"/>
    <x v="7"/>
    <s v="Al30"/>
    <s v="ROUTE 25 - ALOJAMENTO LOCAL, UNIPESSOAL, LDA"/>
    <x v="0"/>
    <x v="89"/>
    <n v="8"/>
    <n v="400"/>
    <n v="360"/>
  </r>
  <r>
    <x v="141"/>
    <s v="Marco Pedro Suarez"/>
    <x v="1"/>
    <s v="Al21"/>
    <s v="LOCALMAIS, UNIPESSOAL, LDA"/>
    <x v="4"/>
    <x v="89"/>
    <n v="8"/>
    <n v="720"/>
    <n v="648"/>
  </r>
  <r>
    <x v="30"/>
    <s v="Miguel Fernandes Almendra"/>
    <x v="18"/>
    <s v="Al30"/>
    <s v="ROUTE 25 - ALOJAMENTO LOCAL, UNIPESSOAL, LDA"/>
    <x v="0"/>
    <x v="89"/>
    <n v="7"/>
    <n v="350"/>
    <n v="315"/>
  </r>
  <r>
    <x v="97"/>
    <s v="João de "/>
    <x v="6"/>
    <s v="Al20"/>
    <s v="LOCAL GÁS, UNIPESSOAL, LDA"/>
    <x v="7"/>
    <x v="90"/>
    <n v="5"/>
    <n v="350"/>
    <n v="332.5"/>
  </r>
  <r>
    <x v="19"/>
    <s v="Diogo Jaime Santos"/>
    <x v="15"/>
    <s v="Al13"/>
    <s v="LOCALEASY, LDA"/>
    <x v="5"/>
    <x v="91"/>
    <n v="2"/>
    <n v="160"/>
    <n v="152"/>
  </r>
  <r>
    <x v="34"/>
    <s v="Inês Silva Lopes"/>
    <x v="14"/>
    <s v="Al21"/>
    <s v="LOCALMAIS, UNIPESSOAL, LDA"/>
    <x v="4"/>
    <x v="92"/>
    <n v="1"/>
    <n v="90"/>
    <n v="90"/>
  </r>
  <r>
    <x v="52"/>
    <s v="João Filipe Costa"/>
    <x v="3"/>
    <s v="Al24"/>
    <s v="LOCALSIGN, UNIPESSOAL, LDA"/>
    <x v="3"/>
    <x v="92"/>
    <n v="4"/>
    <n v="280"/>
    <n v="266"/>
  </r>
  <r>
    <x v="154"/>
    <s v="Maria Miguel "/>
    <x v="17"/>
    <s v="Al07"/>
    <s v="VAZ, ABREU &amp; RIBEIRO, LDA"/>
    <x v="3"/>
    <x v="93"/>
    <n v="7"/>
    <n v="420"/>
    <n v="378"/>
  </r>
  <r>
    <x v="49"/>
    <s v="Ana Miguel Silva"/>
    <x v="1"/>
    <s v="Al06"/>
    <s v="ÍNDICEFRASE COMPRA E VENDA DE BENS IMOBILIÁRIOS, TURISMO E ALOJAMENTO LOCAL, LDA"/>
    <x v="3"/>
    <x v="94"/>
    <n v="6"/>
    <n v="360"/>
    <n v="324"/>
  </r>
  <r>
    <x v="98"/>
    <s v="José Brandão Fernandes"/>
    <x v="7"/>
    <s v="Al17"/>
    <s v="R.M.G.S. - ALOJAMENTOS DE PORTUGAL - TURISMO RURAL E ALOJAMENTO LOCAL, UNIPESSOAL, LDA"/>
    <x v="2"/>
    <x v="95"/>
    <n v="2"/>
    <n v="100"/>
    <n v="95"/>
  </r>
  <r>
    <x v="119"/>
    <s v="André Alexandre Cardoso"/>
    <x v="3"/>
    <s v="Al24"/>
    <s v="LOCALSIGN, UNIPESSOAL, LDA"/>
    <x v="3"/>
    <x v="96"/>
    <n v="9"/>
    <n v="630"/>
    <n v="567"/>
  </r>
  <r>
    <x v="86"/>
    <s v="João Machado Sousa"/>
    <x v="0"/>
    <s v="Al27"/>
    <s v="RESIDÊNCIAL IMPERIAL DE CARMO &amp; AUGUSTA, UNIPESSOAL, LDA"/>
    <x v="1"/>
    <x v="96"/>
    <n v="7"/>
    <n v="490"/>
    <n v="441"/>
  </r>
  <r>
    <x v="14"/>
    <s v="José Silva Pereira"/>
    <x v="13"/>
    <s v="Al30"/>
    <s v="ROUTE 25 - ALOJAMENTO LOCAL, UNIPESSOAL, LDA"/>
    <x v="0"/>
    <x v="96"/>
    <n v="1"/>
    <n v="50"/>
    <n v="50"/>
  </r>
  <r>
    <x v="20"/>
    <s v="Hélder Leonor Vasconcelos"/>
    <x v="16"/>
    <s v="Al30"/>
    <s v="ROUTE 25 - ALOJAMENTO LOCAL, UNIPESSOAL, LDA"/>
    <x v="0"/>
    <x v="97"/>
    <n v="5"/>
    <n v="250"/>
    <n v="237.5"/>
  </r>
  <r>
    <x v="104"/>
    <s v="Marta Almeida Silva"/>
    <x v="18"/>
    <s v="Al25"/>
    <s v="NORVERDE - INVESTIMENTOS IMOBILIÁRIOS, S.A."/>
    <x v="3"/>
    <x v="97"/>
    <n v="6"/>
    <n v="300"/>
    <n v="270"/>
  </r>
  <r>
    <x v="57"/>
    <s v="Matilde Vasco "/>
    <x v="15"/>
    <s v="Al25"/>
    <s v="NORVERDE - INVESTIMENTOS IMOBILIÁRIOS, S.A."/>
    <x v="3"/>
    <x v="98"/>
    <n v="1"/>
    <n v="50"/>
    <n v="50"/>
  </r>
  <r>
    <x v="100"/>
    <s v="António Maria Coutinho"/>
    <x v="19"/>
    <s v="Al17"/>
    <s v="R.M.G.S. - ALOJAMENTOS DE PORTUGAL - TURISMO RURAL E ALOJAMENTO LOCAL, UNIPESSOAL, LDA"/>
    <x v="2"/>
    <x v="99"/>
    <n v="1"/>
    <n v="50"/>
    <n v="50"/>
  </r>
  <r>
    <x v="88"/>
    <s v="Catarina Catarina Coelho"/>
    <x v="16"/>
    <s v="Al24"/>
    <s v="LOCALSIGN, UNIPESSOAL, LDA"/>
    <x v="3"/>
    <x v="99"/>
    <n v="3"/>
    <n v="210"/>
    <n v="199.5"/>
  </r>
  <r>
    <x v="108"/>
    <s v="Juliana José Ferreira"/>
    <x v="1"/>
    <s v="Al13"/>
    <s v="LOCALEASY, LDA"/>
    <x v="5"/>
    <x v="99"/>
    <n v="5"/>
    <n v="400"/>
    <n v="380"/>
  </r>
  <r>
    <x v="54"/>
    <s v="André Martina Dias"/>
    <x v="5"/>
    <s v="Al24"/>
    <s v="LOCALSIGN, UNIPESSOAL, LDA"/>
    <x v="3"/>
    <x v="100"/>
    <n v="4"/>
    <n v="280"/>
    <n v="266"/>
  </r>
  <r>
    <x v="93"/>
    <s v="Eurico João Pinto"/>
    <x v="10"/>
    <s v="Al21"/>
    <s v="LOCALMAIS, UNIPESSOAL, LDA"/>
    <x v="4"/>
    <x v="100"/>
    <n v="2"/>
    <n v="180"/>
    <n v="171"/>
  </r>
  <r>
    <x v="96"/>
    <s v="Tomás Raquel "/>
    <x v="2"/>
    <s v="Al25"/>
    <s v="NORVERDE - INVESTIMENTOS IMOBILIÁRIOS, S.A."/>
    <x v="3"/>
    <x v="101"/>
    <n v="2"/>
    <n v="100"/>
    <n v="95"/>
  </r>
  <r>
    <x v="85"/>
    <s v="João Alexandre Araújo"/>
    <x v="14"/>
    <s v="Al07"/>
    <s v="VAZ, ABREU &amp; RIBEIRO, LDA"/>
    <x v="3"/>
    <x v="102"/>
    <n v="3"/>
    <n v="180"/>
    <n v="171"/>
  </r>
  <r>
    <x v="147"/>
    <s v="Inês Pedro Marinho"/>
    <x v="2"/>
    <s v="Al25"/>
    <s v="NORVERDE - INVESTIMENTOS IMOBILIÁRIOS, S.A."/>
    <x v="3"/>
    <x v="103"/>
    <n v="7"/>
    <n v="350"/>
    <n v="315"/>
  </r>
  <r>
    <x v="21"/>
    <s v="José Pedro Carvalho"/>
    <x v="17"/>
    <s v="Al17"/>
    <s v="R.M.G.S. - ALOJAMENTOS DE PORTUGAL - TURISMO RURAL E ALOJAMENTO LOCAL, UNIPESSOAL, LDA"/>
    <x v="2"/>
    <x v="104"/>
    <n v="2"/>
    <n v="100"/>
    <n v="95"/>
  </r>
  <r>
    <x v="95"/>
    <s v="Nuno Sinde Silva"/>
    <x v="8"/>
    <s v="Al20"/>
    <s v="LOCAL GÁS, UNIPESSOAL, LDA"/>
    <x v="7"/>
    <x v="105"/>
    <n v="7"/>
    <n v="490"/>
    <n v="441"/>
  </r>
  <r>
    <x v="10"/>
    <s v="Alexandre Moreira Grande"/>
    <x v="9"/>
    <s v="Al25"/>
    <s v="NORVERDE - INVESTIMENTOS IMOBILIÁRIOS, S.A."/>
    <x v="3"/>
    <x v="106"/>
    <n v="2"/>
    <n v="100"/>
    <n v="95"/>
  </r>
  <r>
    <x v="61"/>
    <s v="Carlos Lopes Magalhães"/>
    <x v="15"/>
    <s v="Al27"/>
    <s v="RESIDÊNCIAL IMPERIAL DE CARMO &amp; AUGUSTA, UNIPESSOAL, LDA"/>
    <x v="1"/>
    <x v="106"/>
    <n v="5"/>
    <n v="350"/>
    <n v="332.5"/>
  </r>
  <r>
    <x v="0"/>
    <s v="Mariana Alexandre Martins"/>
    <x v="0"/>
    <s v="Al21"/>
    <s v="LOCALMAIS, UNIPESSOAL, LDA"/>
    <x v="4"/>
    <x v="106"/>
    <n v="1"/>
    <n v="90"/>
    <n v="90"/>
  </r>
  <r>
    <x v="64"/>
    <s v="Ana Pinto Carvalho"/>
    <x v="2"/>
    <s v="Al27"/>
    <s v="RESIDÊNCIAL IMPERIAL DE CARMO &amp; AUGUSTA, UNIPESSOAL, LDA"/>
    <x v="1"/>
    <x v="107"/>
    <n v="6"/>
    <n v="420"/>
    <n v="378"/>
  </r>
  <r>
    <x v="143"/>
    <s v="Bárbara de Pimenta"/>
    <x v="1"/>
    <s v="Al25"/>
    <s v="NORVERDE - INVESTIMENTOS IMOBILIÁRIOS, S.A."/>
    <x v="3"/>
    <x v="107"/>
    <n v="5"/>
    <n v="250"/>
    <n v="237.5"/>
  </r>
  <r>
    <x v="55"/>
    <s v="Beatriz Miguel Silva"/>
    <x v="0"/>
    <s v="Al25"/>
    <s v="NORVERDE - INVESTIMENTOS IMOBILIÁRIOS, S.A."/>
    <x v="3"/>
    <x v="107"/>
    <n v="8"/>
    <n v="400"/>
    <n v="360"/>
  </r>
  <r>
    <x v="111"/>
    <s v="Mariana Rafaela Costa"/>
    <x v="3"/>
    <s v="Al21"/>
    <s v="LOCALMAIS, UNIPESSOAL, LDA"/>
    <x v="4"/>
    <x v="107"/>
    <n v="2"/>
    <n v="180"/>
    <n v="171"/>
  </r>
  <r>
    <x v="153"/>
    <s v="Maria Bessa Costa"/>
    <x v="11"/>
    <s v="Al07"/>
    <s v="VAZ, ABREU &amp; RIBEIRO, LDA"/>
    <x v="3"/>
    <x v="108"/>
    <n v="3"/>
    <n v="180"/>
    <n v="171"/>
  </r>
  <r>
    <x v="129"/>
    <s v="Laura Daniel Mendes"/>
    <x v="19"/>
    <s v="Al27"/>
    <s v="RESIDÊNCIAL IMPERIAL DE CARMO &amp; AUGUSTA, UNIPESSOAL, LDA"/>
    <x v="1"/>
    <x v="109"/>
    <n v="2"/>
    <n v="140"/>
    <n v="133"/>
  </r>
  <r>
    <x v="1"/>
    <s v="Verónica Maria Correia"/>
    <x v="1"/>
    <s v="Al21"/>
    <s v="LOCALMAIS, UNIPESSOAL, LDA"/>
    <x v="4"/>
    <x v="109"/>
    <n v="9"/>
    <n v="810"/>
    <n v="729"/>
  </r>
  <r>
    <x v="60"/>
    <s v="Ana Catarina Maia"/>
    <x v="19"/>
    <s v="Al07"/>
    <s v="VAZ, ABREU &amp; RIBEIRO, LDA"/>
    <x v="3"/>
    <x v="110"/>
    <n v="9"/>
    <n v="540"/>
    <n v="486"/>
  </r>
  <r>
    <x v="67"/>
    <s v="Carolina Carolina Moreira"/>
    <x v="7"/>
    <s v="Al30"/>
    <s v="ROUTE 25 - ALOJAMENTO LOCAL, UNIPESSOAL, LDA"/>
    <x v="0"/>
    <x v="110"/>
    <n v="2"/>
    <n v="100"/>
    <n v="95"/>
  </r>
  <r>
    <x v="92"/>
    <s v="Eduardo Rafael Sousa"/>
    <x v="7"/>
    <s v="Al30"/>
    <s v="ROUTE 25 - ALOJAMENTO LOCAL, UNIPESSOAL, LDA"/>
    <x v="0"/>
    <x v="110"/>
    <n v="5"/>
    <n v="250"/>
    <n v="237.5"/>
  </r>
  <r>
    <x v="152"/>
    <s v="Luís Maria Rodrigues"/>
    <x v="7"/>
    <s v="Al07"/>
    <s v="VAZ, ABREU &amp; RIBEIRO, LDA"/>
    <x v="3"/>
    <x v="111"/>
    <n v="1"/>
    <n v="60"/>
    <n v="60"/>
  </r>
  <r>
    <x v="10"/>
    <s v="Alexandre Moreira Grande"/>
    <x v="9"/>
    <s v="Al19"/>
    <s v="CASA DO RIO VEZ - TURISMO E ALOJAMENTO, LDA"/>
    <x v="8"/>
    <x v="112"/>
    <n v="7"/>
    <n v="490"/>
    <n v="441"/>
  </r>
  <r>
    <x v="76"/>
    <s v="Henrique Coelho Branco"/>
    <x v="7"/>
    <s v="Al17"/>
    <s v="R.M.G.S. - ALOJAMENTOS DE PORTUGAL - TURISMO RURAL E ALOJAMENTO LOCAL, UNIPESSOAL, LDA"/>
    <x v="2"/>
    <x v="112"/>
    <n v="7"/>
    <n v="350"/>
    <n v="315"/>
  </r>
  <r>
    <x v="54"/>
    <s v="André Martina Dias"/>
    <x v="5"/>
    <s v="Al21"/>
    <s v="LOCALMAIS, UNIPESSOAL, LDA"/>
    <x v="4"/>
    <x v="113"/>
    <n v="2"/>
    <n v="180"/>
    <n v="171"/>
  </r>
  <r>
    <x v="78"/>
    <s v="Bruno Baía Silva"/>
    <x v="7"/>
    <s v="Al30"/>
    <s v="ROUTE 25 - ALOJAMENTO LOCAL, UNIPESSOAL, LDA"/>
    <x v="0"/>
    <x v="114"/>
    <n v="9"/>
    <n v="450"/>
    <n v="405"/>
  </r>
  <r>
    <x v="15"/>
    <s v="Maria Gonçalo Silva"/>
    <x v="3"/>
    <s v="Al20"/>
    <s v="LOCAL GÁS, UNIPESSOAL, LDA"/>
    <x v="7"/>
    <x v="114"/>
    <n v="7"/>
    <n v="490"/>
    <n v="441"/>
  </r>
  <r>
    <x v="65"/>
    <s v="Hugo Franz Oliveira"/>
    <x v="10"/>
    <s v="Al21"/>
    <s v="LOCALMAIS, UNIPESSOAL, LDA"/>
    <x v="4"/>
    <x v="115"/>
    <n v="6"/>
    <n v="540"/>
    <n v="486"/>
  </r>
  <r>
    <x v="94"/>
    <s v="Mariana Miguel Sousa"/>
    <x v="16"/>
    <s v="Al24"/>
    <s v="LOCALSIGN, UNIPESSOAL, LDA"/>
    <x v="3"/>
    <x v="116"/>
    <n v="6"/>
    <n v="420"/>
    <n v="378"/>
  </r>
  <r>
    <x v="124"/>
    <s v="André Oliveira Santos"/>
    <x v="9"/>
    <s v="Al30"/>
    <s v="ROUTE 25 - ALOJAMENTO LOCAL, UNIPESSOAL, LDA"/>
    <x v="0"/>
    <x v="117"/>
    <n v="8"/>
    <n v="400"/>
    <n v="360"/>
  </r>
  <r>
    <x v="62"/>
    <s v="Inês Carvalho "/>
    <x v="1"/>
    <s v="Al24"/>
    <s v="LOCALSIGN, UNIPESSOAL, LDA"/>
    <x v="3"/>
    <x v="117"/>
    <n v="7"/>
    <n v="490"/>
    <n v="441"/>
  </r>
  <r>
    <x v="35"/>
    <s v="Isabel Miguel Santos"/>
    <x v="19"/>
    <s v="Al27"/>
    <s v="RESIDÊNCIAL IMPERIAL DE CARMO &amp; AUGUSTA, UNIPESSOAL, LDA"/>
    <x v="1"/>
    <x v="118"/>
    <n v="1"/>
    <n v="70"/>
    <n v="70"/>
  </r>
  <r>
    <x v="91"/>
    <s v="Eduardo Leite Martins"/>
    <x v="9"/>
    <s v="Al17"/>
    <s v="R.M.G.S. - ALOJAMENTOS DE PORTUGAL - TURISMO RURAL E ALOJAMENTO LOCAL, UNIPESSOAL, LDA"/>
    <x v="2"/>
    <x v="119"/>
    <n v="3"/>
    <n v="150"/>
    <n v="142.5"/>
  </r>
  <r>
    <x v="155"/>
    <s v="João Manuel Freitas"/>
    <x v="9"/>
    <s v="Al30"/>
    <s v="ROUTE 25 - ALOJAMENTO LOCAL, UNIPESSOAL, LDA"/>
    <x v="0"/>
    <x v="119"/>
    <n v="1"/>
    <n v="50"/>
    <n v="50"/>
  </r>
  <r>
    <x v="37"/>
    <s v="João Mendes Simões"/>
    <x v="10"/>
    <s v="Al20"/>
    <s v="LOCAL GÁS, UNIPESSOAL, LDA"/>
    <x v="7"/>
    <x v="119"/>
    <n v="2"/>
    <n v="140"/>
    <n v="133"/>
  </r>
  <r>
    <x v="149"/>
    <s v="João Vieira Santos"/>
    <x v="0"/>
    <s v="Al27"/>
    <s v="RESIDÊNCIAL IMPERIAL DE CARMO &amp; AUGUSTA, UNIPESSOAL, LDA"/>
    <x v="1"/>
    <x v="119"/>
    <n v="4"/>
    <n v="280"/>
    <n v="266"/>
  </r>
  <r>
    <x v="113"/>
    <s v="Ana Costa Neves"/>
    <x v="6"/>
    <s v="Al24"/>
    <s v="LOCALSIGN, UNIPESSOAL, LDA"/>
    <x v="3"/>
    <x v="120"/>
    <n v="7"/>
    <n v="490"/>
    <n v="441"/>
  </r>
  <r>
    <x v="48"/>
    <s v="Ana Alexandra Sousa"/>
    <x v="12"/>
    <s v="Al07"/>
    <s v="VAZ, ABREU &amp; RIBEIRO, LDA"/>
    <x v="3"/>
    <x v="121"/>
    <n v="7"/>
    <n v="420"/>
    <n v="378"/>
  </r>
  <r>
    <x v="118"/>
    <s v="Antonio Pinto "/>
    <x v="7"/>
    <s v="Al17"/>
    <s v="R.M.G.S. - ALOJAMENTOS DE PORTUGAL - TURISMO RURAL E ALOJAMENTO LOCAL, UNIPESSOAL, LDA"/>
    <x v="2"/>
    <x v="121"/>
    <n v="3"/>
    <n v="150"/>
    <n v="142.5"/>
  </r>
  <r>
    <x v="42"/>
    <s v="João Gonçalo "/>
    <x v="11"/>
    <s v="Al27"/>
    <s v="RESIDÊNCIAL IMPERIAL DE CARMO &amp; AUGUSTA, UNIPESSOAL, LDA"/>
    <x v="1"/>
    <x v="121"/>
    <n v="8"/>
    <n v="560"/>
    <n v="504"/>
  </r>
  <r>
    <x v="57"/>
    <s v="Matilde Vasco "/>
    <x v="15"/>
    <s v="Al21"/>
    <s v="LOCALMAIS, UNIPESSOAL, LDA"/>
    <x v="4"/>
    <x v="121"/>
    <n v="2"/>
    <n v="180"/>
    <n v="171"/>
  </r>
  <r>
    <x v="9"/>
    <s v="Manuel Tkachenko "/>
    <x v="8"/>
    <s v="Al25"/>
    <s v="NORVERDE - INVESTIMENTOS IMOBILIÁRIOS, S.A."/>
    <x v="3"/>
    <x v="122"/>
    <n v="2"/>
    <n v="100"/>
    <n v="95"/>
  </r>
  <r>
    <x v="134"/>
    <s v="João Catarina Mendes"/>
    <x v="18"/>
    <s v="Al27"/>
    <s v="RESIDÊNCIAL IMPERIAL DE CARMO &amp; AUGUSTA, UNIPESSOAL, LDA"/>
    <x v="1"/>
    <x v="123"/>
    <n v="9"/>
    <n v="630"/>
    <n v="567"/>
  </r>
  <r>
    <x v="24"/>
    <s v="Francisca João Sousa"/>
    <x v="18"/>
    <s v="Al30"/>
    <s v="ROUTE 25 - ALOJAMENTO LOCAL, UNIPESSOAL, LDA"/>
    <x v="0"/>
    <x v="124"/>
    <n v="7"/>
    <n v="350"/>
    <n v="315"/>
  </r>
  <r>
    <x v="21"/>
    <s v="José Pedro Carvalho"/>
    <x v="17"/>
    <s v="Al12"/>
    <s v="LOCAL - IT, LDA"/>
    <x v="1"/>
    <x v="124"/>
    <n v="2"/>
    <n v="180"/>
    <n v="171"/>
  </r>
  <r>
    <x v="140"/>
    <s v="José Daniel Rodrigues"/>
    <x v="5"/>
    <s v="Al20"/>
    <s v="LOCAL GÁS, UNIPESSOAL, LDA"/>
    <x v="7"/>
    <x v="125"/>
    <n v="2"/>
    <n v="140"/>
    <n v="133"/>
  </r>
  <r>
    <x v="22"/>
    <s v="Miguel Moura Silva"/>
    <x v="12"/>
    <s v="Al09"/>
    <s v="FEELPORTO - ALOJAMENTO LOCAL E SERVIÇOS TURISTICOS, LDA"/>
    <x v="2"/>
    <x v="126"/>
    <n v="8"/>
    <n v="560"/>
    <n v="504"/>
  </r>
  <r>
    <x v="156"/>
    <s v="João Cudell Aguiar"/>
    <x v="18"/>
    <s v="Al07"/>
    <s v="VAZ, ABREU &amp; RIBEIRO, LDA"/>
    <x v="3"/>
    <x v="127"/>
    <n v="3"/>
    <n v="180"/>
    <n v="171"/>
  </r>
  <r>
    <x v="99"/>
    <s v="Rui de Correia"/>
    <x v="5"/>
    <s v="Al06"/>
    <s v="ÍNDICEFRASE COMPRA E VENDA DE BENS IMOBILIÁRIOS, TURISMO E ALOJAMENTO LOCAL, LDA"/>
    <x v="3"/>
    <x v="127"/>
    <n v="3"/>
    <n v="180"/>
    <n v="171"/>
  </r>
  <r>
    <x v="28"/>
    <s v="André Margarida Pinho"/>
    <x v="5"/>
    <s v="Al30"/>
    <s v="ROUTE 25 - ALOJAMENTO LOCAL, UNIPESSOAL, LDA"/>
    <x v="0"/>
    <x v="128"/>
    <n v="1"/>
    <n v="50"/>
    <n v="50"/>
  </r>
  <r>
    <x v="29"/>
    <s v="Duarte Guimarães "/>
    <x v="16"/>
    <s v="Al07"/>
    <s v="VAZ, ABREU &amp; RIBEIRO, LDA"/>
    <x v="3"/>
    <x v="128"/>
    <n v="3"/>
    <n v="180"/>
    <n v="171"/>
  </r>
  <r>
    <x v="123"/>
    <s v="Frederico Teresa Pinto"/>
    <x v="17"/>
    <s v="Al27"/>
    <s v="RESIDÊNCIAL IMPERIAL DE CARMO &amp; AUGUSTA, UNIPESSOAL, LDA"/>
    <x v="1"/>
    <x v="128"/>
    <n v="4"/>
    <n v="280"/>
    <n v="266"/>
  </r>
  <r>
    <x v="58"/>
    <s v="Caroline Gonzalez "/>
    <x v="16"/>
    <s v="Al06"/>
    <s v="ÍNDICEFRASE COMPRA E VENDA DE BENS IMOBILIÁRIOS, TURISMO E ALOJAMENTO LOCAL, LDA"/>
    <x v="3"/>
    <x v="129"/>
    <n v="8"/>
    <n v="480"/>
    <n v="432"/>
  </r>
  <r>
    <x v="150"/>
    <s v="Pedro Miguel Mota"/>
    <x v="2"/>
    <s v="Al27"/>
    <s v="RESIDÊNCIAL IMPERIAL DE CARMO &amp; AUGUSTA, UNIPESSOAL, LDA"/>
    <x v="1"/>
    <x v="129"/>
    <n v="9"/>
    <n v="630"/>
    <n v="567"/>
  </r>
  <r>
    <x v="16"/>
    <s v="Marta Sofia "/>
    <x v="14"/>
    <s v="Al27"/>
    <s v="RESIDÊNCIAL IMPERIAL DE CARMO &amp; AUGUSTA, UNIPESSOAL, LDA"/>
    <x v="1"/>
    <x v="130"/>
    <n v="5"/>
    <n v="350"/>
    <n v="332.5"/>
  </r>
  <r>
    <x v="12"/>
    <s v="Bárbara Costa Teixeira"/>
    <x v="11"/>
    <s v="Al30"/>
    <s v="ROUTE 25 - ALOJAMENTO LOCAL, UNIPESSOAL, LDA"/>
    <x v="0"/>
    <x v="131"/>
    <n v="4"/>
    <n v="200"/>
    <n v="190"/>
  </r>
  <r>
    <x v="42"/>
    <s v="João Gonçalo "/>
    <x v="11"/>
    <s v="Al27"/>
    <s v="RESIDÊNCIAL IMPERIAL DE CARMO &amp; AUGUSTA, UNIPESSOAL, LDA"/>
    <x v="1"/>
    <x v="131"/>
    <n v="2"/>
    <n v="140"/>
    <n v="133"/>
  </r>
  <r>
    <x v="103"/>
    <s v="José Miguel Amorim"/>
    <x v="6"/>
    <s v="Al17"/>
    <s v="R.M.G.S. - ALOJAMENTOS DE PORTUGAL - TURISMO RURAL E ALOJAMENTO LOCAL, UNIPESSOAL, LDA"/>
    <x v="2"/>
    <x v="131"/>
    <n v="2"/>
    <n v="100"/>
    <n v="95"/>
  </r>
  <r>
    <x v="6"/>
    <s v="Manuel Ribeiro Rodrigues"/>
    <x v="5"/>
    <s v="Al25"/>
    <s v="NORVERDE - INVESTIMENTOS IMOBILIÁRIOS, S.A."/>
    <x v="3"/>
    <x v="131"/>
    <n v="8"/>
    <n v="400"/>
    <n v="360"/>
  </r>
  <r>
    <x v="52"/>
    <s v="João Filipe Costa"/>
    <x v="3"/>
    <s v="Al24"/>
    <s v="LOCALSIGN, UNIPESSOAL, LDA"/>
    <x v="3"/>
    <x v="132"/>
    <n v="6"/>
    <n v="420"/>
    <n v="378"/>
  </r>
  <r>
    <x v="57"/>
    <s v="Matilde Vasco "/>
    <x v="15"/>
    <s v="Al13"/>
    <s v="LOCALEASY, LDA"/>
    <x v="5"/>
    <x v="133"/>
    <n v="5"/>
    <n v="400"/>
    <n v="380"/>
  </r>
  <r>
    <x v="155"/>
    <s v="João Manuel Freitas"/>
    <x v="9"/>
    <s v="Al27"/>
    <s v="RESIDÊNCIAL IMPERIAL DE CARMO &amp; AUGUSTA, UNIPESSOAL, LDA"/>
    <x v="1"/>
    <x v="134"/>
    <n v="8"/>
    <n v="560"/>
    <n v="504"/>
  </r>
  <r>
    <x v="56"/>
    <s v="Fabrício Eduardo Igreja"/>
    <x v="6"/>
    <s v="Al17"/>
    <s v="R.M.G.S. - ALOJAMENTOS DE PORTUGAL - TURISMO RURAL E ALOJAMENTO LOCAL, UNIPESSOAL, LDA"/>
    <x v="2"/>
    <x v="135"/>
    <n v="4"/>
    <n v="200"/>
    <n v="190"/>
  </r>
  <r>
    <x v="129"/>
    <s v="Laura Daniel Mendes"/>
    <x v="19"/>
    <s v="Al21"/>
    <s v="LOCALMAIS, UNIPESSOAL, LDA"/>
    <x v="4"/>
    <x v="135"/>
    <n v="1"/>
    <n v="90"/>
    <n v="90"/>
  </r>
  <r>
    <x v="115"/>
    <s v="André Claro Forte"/>
    <x v="7"/>
    <s v="Al07"/>
    <s v="VAZ, ABREU &amp; RIBEIRO, LDA"/>
    <x v="3"/>
    <x v="136"/>
    <n v="3"/>
    <n v="180"/>
    <n v="171"/>
  </r>
  <r>
    <x v="2"/>
    <s v="Rodrigo Carneiro França"/>
    <x v="2"/>
    <s v="Al13"/>
    <s v="LOCALEASY, LDA"/>
    <x v="5"/>
    <x v="136"/>
    <n v="5"/>
    <n v="400"/>
    <n v="380"/>
  </r>
  <r>
    <x v="11"/>
    <s v="Alícia Luís Castro"/>
    <x v="10"/>
    <s v="Al27"/>
    <s v="RESIDÊNCIAL IMPERIAL DE CARMO &amp; AUGUSTA, UNIPESSOAL, LDA"/>
    <x v="1"/>
    <x v="137"/>
    <n v="5"/>
    <n v="350"/>
    <n v="332.5"/>
  </r>
  <r>
    <x v="135"/>
    <s v="Paula Ramos "/>
    <x v="17"/>
    <s v="Al21"/>
    <s v="LOCALMAIS, UNIPESSOAL, LDA"/>
    <x v="4"/>
    <x v="137"/>
    <n v="6"/>
    <n v="540"/>
    <n v="486"/>
  </r>
  <r>
    <x v="49"/>
    <s v="Ana Miguel Silva"/>
    <x v="1"/>
    <s v="Al29"/>
    <s v="ENTREGARSONHOS - ALOJAMENTO LOCAL, LDA"/>
    <x v="9"/>
    <x v="138"/>
    <n v="9"/>
    <n v="630"/>
    <n v="567"/>
  </r>
  <r>
    <x v="55"/>
    <s v="Beatriz Miguel Silva"/>
    <x v="0"/>
    <s v="Al21"/>
    <s v="LOCALMAIS, UNIPESSOAL, LDA"/>
    <x v="4"/>
    <x v="138"/>
    <n v="7"/>
    <n v="630"/>
    <n v="567"/>
  </r>
  <r>
    <x v="18"/>
    <s v="Francisco Moás Fernandes"/>
    <x v="9"/>
    <s v="Al24"/>
    <s v="LOCALSIGN, UNIPESSOAL, LDA"/>
    <x v="3"/>
    <x v="138"/>
    <n v="4"/>
    <n v="280"/>
    <n v="266"/>
  </r>
  <r>
    <x v="100"/>
    <s v="António Maria Coutinho"/>
    <x v="19"/>
    <s v="Al24"/>
    <s v="LOCALSIGN, UNIPESSOAL, LDA"/>
    <x v="3"/>
    <x v="139"/>
    <n v="2"/>
    <n v="140"/>
    <n v="133"/>
  </r>
  <r>
    <x v="131"/>
    <s v="Vasco Miguel Alves"/>
    <x v="8"/>
    <s v="Al21"/>
    <s v="LOCALMAIS, UNIPESSOAL, LDA"/>
    <x v="4"/>
    <x v="140"/>
    <n v="8"/>
    <n v="720"/>
    <n v="648"/>
  </r>
  <r>
    <x v="24"/>
    <s v="Francisca João Sousa"/>
    <x v="18"/>
    <s v="Al27"/>
    <s v="RESIDÊNCIAL IMPERIAL DE CARMO &amp; AUGUSTA, UNIPESSOAL, LDA"/>
    <x v="1"/>
    <x v="141"/>
    <n v="3"/>
    <n v="210"/>
    <n v="199.5"/>
  </r>
  <r>
    <x v="72"/>
    <s v="Helena Miranda Sousa"/>
    <x v="1"/>
    <s v="Al30"/>
    <s v="ROUTE 25 - ALOJAMENTO LOCAL, UNIPESSOAL, LDA"/>
    <x v="0"/>
    <x v="141"/>
    <n v="7"/>
    <n v="350"/>
    <n v="315"/>
  </r>
  <r>
    <x v="80"/>
    <s v="Inês Maria "/>
    <x v="10"/>
    <s v="Al07"/>
    <s v="VAZ, ABREU &amp; RIBEIRO, LDA"/>
    <x v="3"/>
    <x v="142"/>
    <n v="1"/>
    <n v="60"/>
    <n v="60"/>
  </r>
  <r>
    <x v="21"/>
    <s v="José Pedro Carvalho"/>
    <x v="17"/>
    <s v="Al09"/>
    <s v="FEELPORTO - ALOJAMENTO LOCAL E SERVIÇOS TURISTICOS, LDA"/>
    <x v="2"/>
    <x v="142"/>
    <n v="6"/>
    <n v="420"/>
    <n v="378"/>
  </r>
  <r>
    <x v="31"/>
    <s v="Luísa Viamonte Carvalho"/>
    <x v="11"/>
    <s v="Al17"/>
    <s v="R.M.G.S. - ALOJAMENTOS DE PORTUGAL - TURISMO RURAL E ALOJAMENTO LOCAL, UNIPESSOAL, LDA"/>
    <x v="2"/>
    <x v="142"/>
    <n v="5"/>
    <n v="250"/>
    <n v="237.5"/>
  </r>
  <r>
    <x v="89"/>
    <s v="Mariana Nuno Faustino"/>
    <x v="2"/>
    <s v="Al17"/>
    <s v="R.M.G.S. - ALOJAMENTOS DE PORTUGAL - TURISMO RURAL E ALOJAMENTO LOCAL, UNIPESSOAL, LDA"/>
    <x v="2"/>
    <x v="142"/>
    <n v="1"/>
    <n v="50"/>
    <n v="50"/>
  </r>
  <r>
    <x v="30"/>
    <s v="Miguel Fernandes Almendra"/>
    <x v="18"/>
    <s v="Al30"/>
    <s v="ROUTE 25 - ALOJAMENTO LOCAL, UNIPESSOAL, LDA"/>
    <x v="0"/>
    <x v="142"/>
    <n v="6"/>
    <n v="300"/>
    <n v="270"/>
  </r>
  <r>
    <x v="3"/>
    <s v="Francisca Vasconcelos Gonçalves"/>
    <x v="3"/>
    <s v="Al16"/>
    <s v="GERES ALBUFEIRA - ALDEIA TURISTICA, LDA"/>
    <x v="6"/>
    <x v="143"/>
    <n v="4"/>
    <n v="280"/>
    <n v="266"/>
  </r>
  <r>
    <x v="126"/>
    <s v="Hugo Luísa Lagoá"/>
    <x v="14"/>
    <s v="Al17"/>
    <s v="R.M.G.S. - ALOJAMENTOS DE PORTUGAL - TURISMO RURAL E ALOJAMENTO LOCAL, UNIPESSOAL, LDA"/>
    <x v="2"/>
    <x v="143"/>
    <n v="1"/>
    <n v="50"/>
    <n v="50"/>
  </r>
  <r>
    <x v="5"/>
    <s v="Alexandra Catarina Sousa"/>
    <x v="2"/>
    <s v="Al17"/>
    <s v="R.M.G.S. - ALOJAMENTOS DE PORTUGAL - TURISMO RURAL E ALOJAMENTO LOCAL, UNIPESSOAL, LDA"/>
    <x v="2"/>
    <x v="144"/>
    <n v="3"/>
    <n v="150"/>
    <n v="142.5"/>
  </r>
  <r>
    <x v="8"/>
    <s v="Bruna Cruz "/>
    <x v="7"/>
    <s v="Al07"/>
    <s v="VAZ, ABREU &amp; RIBEIRO, LDA"/>
    <x v="3"/>
    <x v="144"/>
    <n v="3"/>
    <n v="180"/>
    <n v="171"/>
  </r>
  <r>
    <x v="57"/>
    <s v="Matilde Vasco "/>
    <x v="15"/>
    <s v="Al20"/>
    <s v="LOCAL GÁS, UNIPESSOAL, LDA"/>
    <x v="7"/>
    <x v="144"/>
    <n v="9"/>
    <n v="630"/>
    <n v="567"/>
  </r>
  <r>
    <x v="43"/>
    <s v="Pedro Samuel Martins"/>
    <x v="2"/>
    <s v="Al21"/>
    <s v="LOCALMAIS, UNIPESSOAL, LDA"/>
    <x v="4"/>
    <x v="144"/>
    <n v="5"/>
    <n v="450"/>
    <n v="427.5"/>
  </r>
  <r>
    <x v="99"/>
    <s v="Rui de Correia"/>
    <x v="5"/>
    <s v="Al09"/>
    <s v="FEELPORTO - ALOJAMENTO LOCAL E SERVIÇOS TURISTICOS, LDA"/>
    <x v="2"/>
    <x v="144"/>
    <n v="6"/>
    <n v="420"/>
    <n v="378"/>
  </r>
  <r>
    <x v="90"/>
    <s v="Daniel Filipe Sousa"/>
    <x v="19"/>
    <s v="Al24"/>
    <s v="LOCALSIGN, UNIPESSOAL, LDA"/>
    <x v="3"/>
    <x v="145"/>
    <n v="4"/>
    <n v="280"/>
    <n v="266"/>
  </r>
  <r>
    <x v="129"/>
    <s v="Laura Daniel Mendes"/>
    <x v="19"/>
    <s v="Al13"/>
    <s v="LOCALEASY, LDA"/>
    <x v="5"/>
    <x v="145"/>
    <n v="4"/>
    <n v="320"/>
    <n v="304"/>
  </r>
  <r>
    <x v="117"/>
    <s v="Pedro Cardoso Cebola"/>
    <x v="12"/>
    <s v="Al27"/>
    <s v="RESIDÊNCIAL IMPERIAL DE CARMO &amp; AUGUSTA, UNIPESSOAL, LDA"/>
    <x v="1"/>
    <x v="146"/>
    <n v="9"/>
    <n v="630"/>
    <n v="567"/>
  </r>
  <r>
    <x v="63"/>
    <s v="Viktoriia Xavier "/>
    <x v="17"/>
    <s v="Al30"/>
    <s v="ROUTE 25 - ALOJAMENTO LOCAL, UNIPESSOAL, LDA"/>
    <x v="0"/>
    <x v="146"/>
    <n v="8"/>
    <n v="400"/>
    <n v="360"/>
  </r>
  <r>
    <x v="58"/>
    <s v="Caroline Gonzalez "/>
    <x v="16"/>
    <s v="Al26"/>
    <s v="ENIGMAGARDEN - ALOJAMENTO LOCAL, UNIPESSOAL, LDA"/>
    <x v="10"/>
    <x v="147"/>
    <n v="4"/>
    <n v="240"/>
    <n v="228"/>
  </r>
  <r>
    <x v="81"/>
    <s v="João Amaro Novais"/>
    <x v="2"/>
    <s v="Al30"/>
    <s v="ROUTE 25 - ALOJAMENTO LOCAL, UNIPESSOAL, LDA"/>
    <x v="0"/>
    <x v="148"/>
    <n v="2"/>
    <n v="100"/>
    <n v="95"/>
  </r>
  <r>
    <x v="23"/>
    <s v="Diogo Cristina "/>
    <x v="7"/>
    <s v="Al29"/>
    <s v="ENTREGARSONHOS - ALOJAMENTO LOCAL, LDA"/>
    <x v="9"/>
    <x v="149"/>
    <n v="6"/>
    <n v="420"/>
    <n v="378"/>
  </r>
  <r>
    <x v="13"/>
    <s v="Inês Luís Soares"/>
    <x v="12"/>
    <s v="Al07"/>
    <s v="VAZ, ABREU &amp; RIBEIRO, LDA"/>
    <x v="3"/>
    <x v="150"/>
    <n v="4"/>
    <n v="240"/>
    <n v="228"/>
  </r>
  <r>
    <x v="12"/>
    <s v="Bárbara Costa Teixeira"/>
    <x v="11"/>
    <s v="Al24"/>
    <s v="LOCALSIGN, UNIPESSOAL, LDA"/>
    <x v="3"/>
    <x v="151"/>
    <n v="9"/>
    <n v="630"/>
    <n v="567"/>
  </r>
  <r>
    <x v="132"/>
    <s v="Diogo Teresa "/>
    <x v="0"/>
    <s v="Al21"/>
    <s v="LOCALMAIS, UNIPESSOAL, LDA"/>
    <x v="4"/>
    <x v="151"/>
    <n v="5"/>
    <n v="450"/>
    <n v="427.5"/>
  </r>
  <r>
    <x v="42"/>
    <s v="João Gonçalo "/>
    <x v="11"/>
    <s v="Al27"/>
    <s v="RESIDÊNCIAL IMPERIAL DE CARMO &amp; AUGUSTA, UNIPESSOAL, LDA"/>
    <x v="1"/>
    <x v="151"/>
    <n v="3"/>
    <n v="210"/>
    <n v="199.5"/>
  </r>
  <r>
    <x v="53"/>
    <s v="Rennan Rapuano "/>
    <x v="8"/>
    <s v="Al17"/>
    <s v="R.M.G.S. - ALOJAMENTOS DE PORTUGAL - TURISMO RURAL E ALOJAMENTO LOCAL, UNIPESSOAL, LDA"/>
    <x v="2"/>
    <x v="151"/>
    <n v="9"/>
    <n v="450"/>
    <n v="405"/>
  </r>
  <r>
    <x v="39"/>
    <s v="Manuel Resende Alves"/>
    <x v="5"/>
    <s v="Al21"/>
    <s v="LOCALMAIS, UNIPESSOAL, LDA"/>
    <x v="4"/>
    <x v="152"/>
    <n v="9"/>
    <n v="810"/>
    <n v="729"/>
  </r>
  <r>
    <x v="146"/>
    <s v="Maria José Fernandes"/>
    <x v="19"/>
    <s v="Al25"/>
    <s v="NORVERDE - INVESTIMENTOS IMOBILIÁRIOS, S.A."/>
    <x v="3"/>
    <x v="152"/>
    <n v="6"/>
    <n v="300"/>
    <n v="270"/>
  </r>
  <r>
    <x v="73"/>
    <s v="Mariana Cabral Costa"/>
    <x v="4"/>
    <s v="Al21"/>
    <s v="LOCALMAIS, UNIPESSOAL, LDA"/>
    <x v="4"/>
    <x v="152"/>
    <n v="4"/>
    <n v="360"/>
    <n v="342"/>
  </r>
  <r>
    <x v="144"/>
    <s v="Tiago Fernando Pereira"/>
    <x v="14"/>
    <s v="Al25"/>
    <s v="NORVERDE - INVESTIMENTOS IMOBILIÁRIOS, S.A."/>
    <x v="3"/>
    <x v="153"/>
    <n v="8"/>
    <n v="400"/>
    <n v="360"/>
  </r>
  <r>
    <x v="148"/>
    <s v="Carlos Ramalho Fonseca"/>
    <x v="2"/>
    <s v="Al27"/>
    <s v="RESIDÊNCIAL IMPERIAL DE CARMO &amp; AUGUSTA, UNIPESSOAL, LDA"/>
    <x v="1"/>
    <x v="154"/>
    <n v="3"/>
    <n v="210"/>
    <n v="199.5"/>
  </r>
  <r>
    <x v="61"/>
    <s v="Carlos Lopes Magalhães"/>
    <x v="15"/>
    <s v="Al21"/>
    <s v="LOCALMAIS, UNIPESSOAL, LDA"/>
    <x v="4"/>
    <x v="155"/>
    <n v="7"/>
    <n v="630"/>
    <n v="567"/>
  </r>
  <r>
    <x v="147"/>
    <s v="Inês Pedro Marinho"/>
    <x v="2"/>
    <s v="Al24"/>
    <s v="LOCALSIGN, UNIPESSOAL, LDA"/>
    <x v="3"/>
    <x v="155"/>
    <n v="6"/>
    <n v="420"/>
    <n v="378"/>
  </r>
  <r>
    <x v="9"/>
    <s v="Manuel Tkachenko "/>
    <x v="8"/>
    <s v="Al06"/>
    <s v="ÍNDICEFRASE COMPRA E VENDA DE BENS IMOBILIÁRIOS, TURISMO E ALOJAMENTO LOCAL, LDA"/>
    <x v="3"/>
    <x v="155"/>
    <n v="5"/>
    <n v="300"/>
    <n v="285"/>
  </r>
  <r>
    <x v="113"/>
    <s v="Ana Costa Neves"/>
    <x v="6"/>
    <s v="Al21"/>
    <s v="LOCALMAIS, UNIPESSOAL, LDA"/>
    <x v="4"/>
    <x v="156"/>
    <n v="7"/>
    <n v="630"/>
    <n v="567"/>
  </r>
  <r>
    <x v="51"/>
    <s v="Francisca Rodrigues Rocha"/>
    <x v="11"/>
    <s v="Al06"/>
    <s v="ÍNDICEFRASE COMPRA E VENDA DE BENS IMOBILIÁRIOS, TURISMO E ALOJAMENTO LOCAL, LDA"/>
    <x v="3"/>
    <x v="156"/>
    <n v="5"/>
    <n v="300"/>
    <n v="285"/>
  </r>
  <r>
    <x v="110"/>
    <s v="Daniel da Araújo"/>
    <x v="4"/>
    <s v="Al24"/>
    <s v="LOCALSIGN, UNIPESSOAL, LDA"/>
    <x v="3"/>
    <x v="157"/>
    <n v="1"/>
    <n v="70"/>
    <n v="70"/>
  </r>
  <r>
    <x v="33"/>
    <s v="Maria Carinhas Ribeiro"/>
    <x v="0"/>
    <s v="Al27"/>
    <s v="RESIDÊNCIAL IMPERIAL DE CARMO &amp; AUGUSTA, UNIPESSOAL, LDA"/>
    <x v="1"/>
    <x v="158"/>
    <n v="3"/>
    <n v="210"/>
    <n v="199.5"/>
  </r>
  <r>
    <x v="69"/>
    <s v="Rodrigo Martins Tavares"/>
    <x v="0"/>
    <s v="Al17"/>
    <s v="R.M.G.S. - ALOJAMENTOS DE PORTUGAL - TURISMO RURAL E ALOJAMENTO LOCAL, UNIPESSOAL, LDA"/>
    <x v="2"/>
    <x v="158"/>
    <n v="6"/>
    <n v="300"/>
    <n v="270"/>
  </r>
  <r>
    <x v="74"/>
    <s v="Luís Nascimento Batista"/>
    <x v="8"/>
    <s v="Al07"/>
    <s v="VAZ, ABREU &amp; RIBEIRO, LDA"/>
    <x v="3"/>
    <x v="159"/>
    <n v="4"/>
    <n v="240"/>
    <n v="228"/>
  </r>
  <r>
    <x v="117"/>
    <s v="Pedro Cardoso Cebola"/>
    <x v="12"/>
    <s v="Al06"/>
    <s v="ÍNDICEFRASE COMPRA E VENDA DE BENS IMOBILIÁRIOS, TURISMO E ALOJAMENTO LOCAL, LDA"/>
    <x v="3"/>
    <x v="159"/>
    <n v="6"/>
    <n v="360"/>
    <n v="324"/>
  </r>
  <r>
    <x v="120"/>
    <s v="Catarina Mendes Fernandes"/>
    <x v="6"/>
    <s v="Al27"/>
    <s v="RESIDÊNCIAL IMPERIAL DE CARMO &amp; AUGUSTA, UNIPESSOAL, LDA"/>
    <x v="1"/>
    <x v="160"/>
    <n v="4"/>
    <n v="280"/>
    <n v="266"/>
  </r>
  <r>
    <x v="118"/>
    <s v="Antonio Pinto "/>
    <x v="7"/>
    <s v="Al25"/>
    <s v="NORVERDE - INVESTIMENTOS IMOBILIÁRIOS, S.A."/>
    <x v="3"/>
    <x v="161"/>
    <n v="3"/>
    <n v="150"/>
    <n v="142.5"/>
  </r>
  <r>
    <x v="46"/>
    <s v="Dora Maria Costa"/>
    <x v="18"/>
    <s v="Al27"/>
    <s v="RESIDÊNCIAL IMPERIAL DE CARMO &amp; AUGUSTA, UNIPESSOAL, LDA"/>
    <x v="1"/>
    <x v="161"/>
    <n v="9"/>
    <n v="630"/>
    <n v="567"/>
  </r>
  <r>
    <x v="123"/>
    <s v="Frederico Teresa Pinto"/>
    <x v="17"/>
    <s v="Al17"/>
    <s v="R.M.G.S. - ALOJAMENTOS DE PORTUGAL - TURISMO RURAL E ALOJAMENTO LOCAL, UNIPESSOAL, LDA"/>
    <x v="2"/>
    <x v="161"/>
    <n v="5"/>
    <n v="250"/>
    <n v="237.5"/>
  </r>
  <r>
    <x v="4"/>
    <s v="Sofia André Andrade"/>
    <x v="4"/>
    <s v="Al24"/>
    <s v="LOCALSIGN, UNIPESSOAL, LDA"/>
    <x v="3"/>
    <x v="162"/>
    <n v="9"/>
    <n v="630"/>
    <n v="567"/>
  </r>
  <r>
    <x v="93"/>
    <s v="Eurico João Pinto"/>
    <x v="10"/>
    <s v="Al12"/>
    <s v="LOCAL - IT, LDA"/>
    <x v="1"/>
    <x v="163"/>
    <n v="1"/>
    <n v="90"/>
    <n v="90"/>
  </r>
  <r>
    <x v="36"/>
    <s v="João Gonçalo Meireles"/>
    <x v="16"/>
    <s v="Al30"/>
    <s v="ROUTE 25 - ALOJAMENTO LOCAL, UNIPESSOAL, LDA"/>
    <x v="0"/>
    <x v="163"/>
    <n v="1"/>
    <n v="50"/>
    <n v="50"/>
  </r>
  <r>
    <x v="74"/>
    <s v="Luís Nascimento Batista"/>
    <x v="8"/>
    <s v="Al13"/>
    <s v="LOCALEASY, LDA"/>
    <x v="5"/>
    <x v="163"/>
    <n v="1"/>
    <n v="80"/>
    <n v="80"/>
  </r>
  <r>
    <x v="31"/>
    <s v="Luísa Viamonte Carvalho"/>
    <x v="11"/>
    <s v="Al21"/>
    <s v="LOCALMAIS, UNIPESSOAL, LDA"/>
    <x v="4"/>
    <x v="163"/>
    <n v="8"/>
    <n v="720"/>
    <n v="648"/>
  </r>
  <r>
    <x v="26"/>
    <s v="João Caldas Gonçalves"/>
    <x v="18"/>
    <s v="Al13"/>
    <s v="LOCALEASY, LDA"/>
    <x v="5"/>
    <x v="164"/>
    <n v="1"/>
    <n v="80"/>
    <n v="80"/>
  </r>
  <r>
    <x v="137"/>
    <s v="Marina Manuel Duarte"/>
    <x v="4"/>
    <s v="Al21"/>
    <s v="LOCALMAIS, UNIPESSOAL, LDA"/>
    <x v="4"/>
    <x v="164"/>
    <n v="4"/>
    <n v="360"/>
    <n v="342"/>
  </r>
  <r>
    <x v="71"/>
    <s v="Ana Francisca Ferreira"/>
    <x v="3"/>
    <s v="Al25"/>
    <s v="NORVERDE - INVESTIMENTOS IMOBILIÁRIOS, S.A."/>
    <x v="3"/>
    <x v="165"/>
    <n v="8"/>
    <n v="400"/>
    <n v="360"/>
  </r>
  <r>
    <x v="19"/>
    <s v="Diogo Jaime Santos"/>
    <x v="15"/>
    <s v="Al06"/>
    <s v="ÍNDICEFRASE COMPRA E VENDA DE BENS IMOBILIÁRIOS, TURISMO E ALOJAMENTO LOCAL, LDA"/>
    <x v="3"/>
    <x v="165"/>
    <n v="7"/>
    <n v="420"/>
    <n v="378"/>
  </r>
  <r>
    <x v="72"/>
    <s v="Helena Miranda Sousa"/>
    <x v="1"/>
    <s v="Al27"/>
    <s v="RESIDÊNCIAL IMPERIAL DE CARMO &amp; AUGUSTA, UNIPESSOAL, LDA"/>
    <x v="1"/>
    <x v="165"/>
    <n v="3"/>
    <n v="210"/>
    <n v="199.5"/>
  </r>
  <r>
    <x v="57"/>
    <s v="Matilde Vasco "/>
    <x v="15"/>
    <s v="Al16"/>
    <s v="GERES ALBUFEIRA - ALDEIA TURISTICA, LDA"/>
    <x v="6"/>
    <x v="165"/>
    <n v="9"/>
    <n v="630"/>
    <n v="567"/>
  </r>
  <r>
    <x v="139"/>
    <s v="Rodrigo Marques Carvalho"/>
    <x v="13"/>
    <s v="Al30"/>
    <s v="ROUTE 25 - ALOJAMENTO LOCAL, UNIPESSOAL, LDA"/>
    <x v="0"/>
    <x v="165"/>
    <n v="3"/>
    <n v="150"/>
    <n v="142.5"/>
  </r>
  <r>
    <x v="61"/>
    <s v="Carlos Lopes Magalhães"/>
    <x v="15"/>
    <s v="Al13"/>
    <s v="LOCALEASY, LDA"/>
    <x v="5"/>
    <x v="166"/>
    <n v="7"/>
    <n v="560"/>
    <n v="504"/>
  </r>
  <r>
    <x v="102"/>
    <s v="Francisco Taveira "/>
    <x v="1"/>
    <s v="Al24"/>
    <s v="LOCALSIGN, UNIPESSOAL, LDA"/>
    <x v="3"/>
    <x v="167"/>
    <n v="9"/>
    <n v="630"/>
    <n v="567"/>
  </r>
  <r>
    <x v="13"/>
    <s v="Inês Luís Soares"/>
    <x v="12"/>
    <s v="Al07"/>
    <s v="VAZ, ABREU &amp; RIBEIRO, LDA"/>
    <x v="3"/>
    <x v="167"/>
    <n v="8"/>
    <n v="480"/>
    <n v="432"/>
  </r>
  <r>
    <x v="151"/>
    <s v="Ana Maria Silva"/>
    <x v="12"/>
    <s v="Al17"/>
    <s v="R.M.G.S. - ALOJAMENTOS DE PORTUGAL - TURISMO RURAL E ALOJAMENTO LOCAL, UNIPESSOAL, LDA"/>
    <x v="2"/>
    <x v="168"/>
    <n v="3"/>
    <n v="150"/>
    <n v="142.5"/>
  </r>
  <r>
    <x v="101"/>
    <s v="Daniel Manuel Diaz-Arguelles"/>
    <x v="10"/>
    <s v="Al29"/>
    <s v="ENTREGARSONHOS - ALOJAMENTO LOCAL, LDA"/>
    <x v="9"/>
    <x v="168"/>
    <n v="1"/>
    <n v="70"/>
    <n v="70"/>
  </r>
  <r>
    <x v="68"/>
    <s v="Francisco Afonso Caldeira"/>
    <x v="16"/>
    <s v="Al30"/>
    <s v="ROUTE 25 - ALOJAMENTO LOCAL, UNIPESSOAL, LDA"/>
    <x v="0"/>
    <x v="168"/>
    <n v="1"/>
    <n v="50"/>
    <n v="50"/>
  </r>
  <r>
    <x v="97"/>
    <s v="João de "/>
    <x v="6"/>
    <s v="Al20"/>
    <s v="LOCAL GÁS, UNIPESSOAL, LDA"/>
    <x v="7"/>
    <x v="168"/>
    <n v="3"/>
    <n v="210"/>
    <n v="199.5"/>
  </r>
  <r>
    <x v="121"/>
    <s v="Leonor Pedro Santos"/>
    <x v="19"/>
    <s v="Al25"/>
    <s v="NORVERDE - INVESTIMENTOS IMOBILIÁRIOS, S.A."/>
    <x v="3"/>
    <x v="168"/>
    <n v="8"/>
    <n v="400"/>
    <n v="360"/>
  </r>
  <r>
    <x v="39"/>
    <s v="Manuel Resende Alves"/>
    <x v="5"/>
    <s v="Al06"/>
    <s v="ÍNDICEFRASE COMPRA E VENDA DE BENS IMOBILIÁRIOS, TURISMO E ALOJAMENTO LOCAL, LDA"/>
    <x v="3"/>
    <x v="169"/>
    <n v="9"/>
    <n v="540"/>
    <n v="486"/>
  </r>
  <r>
    <x v="11"/>
    <s v="Alícia Luís Castro"/>
    <x v="10"/>
    <s v="Al25"/>
    <s v="NORVERDE - INVESTIMENTOS IMOBILIÁRIOS, S.A."/>
    <x v="3"/>
    <x v="170"/>
    <n v="5"/>
    <n v="250"/>
    <n v="237.5"/>
  </r>
  <r>
    <x v="134"/>
    <s v="João Catarina Mendes"/>
    <x v="18"/>
    <s v="Al24"/>
    <s v="LOCALSIGN, UNIPESSOAL, LDA"/>
    <x v="3"/>
    <x v="170"/>
    <n v="6"/>
    <n v="420"/>
    <n v="378"/>
  </r>
  <r>
    <x v="17"/>
    <s v="Sanderson Leite "/>
    <x v="14"/>
    <s v="Al25"/>
    <s v="NORVERDE - INVESTIMENTOS IMOBILIÁRIOS, S.A."/>
    <x v="3"/>
    <x v="170"/>
    <n v="8"/>
    <n v="400"/>
    <n v="360"/>
  </r>
  <r>
    <x v="114"/>
    <s v="Ana Camões Alves"/>
    <x v="19"/>
    <s v="Al17"/>
    <s v="R.M.G.S. - ALOJAMENTOS DE PORTUGAL - TURISMO RURAL E ALOJAMENTO LOCAL, UNIPESSOAL, LDA"/>
    <x v="2"/>
    <x v="171"/>
    <n v="8"/>
    <n v="400"/>
    <n v="360"/>
  </r>
  <r>
    <x v="84"/>
    <s v="Bruno Ribeiro Xavier"/>
    <x v="18"/>
    <s v="Al30"/>
    <s v="ROUTE 25 - ALOJAMENTO LOCAL, UNIPESSOAL, LDA"/>
    <x v="0"/>
    <x v="171"/>
    <n v="1"/>
    <n v="50"/>
    <n v="50"/>
  </r>
  <r>
    <x v="119"/>
    <s v="André Alexandre Cardoso"/>
    <x v="3"/>
    <s v="Al13"/>
    <s v="LOCALEASY, LDA"/>
    <x v="5"/>
    <x v="172"/>
    <n v="1"/>
    <n v="80"/>
    <n v="80"/>
  </r>
  <r>
    <x v="52"/>
    <s v="João Filipe Costa"/>
    <x v="3"/>
    <s v="Al21"/>
    <s v="LOCALMAIS, UNIPESSOAL, LDA"/>
    <x v="4"/>
    <x v="172"/>
    <n v="6"/>
    <n v="540"/>
    <n v="486"/>
  </r>
  <r>
    <x v="25"/>
    <s v="Dalila Alexandre Reis"/>
    <x v="1"/>
    <s v="Al30"/>
    <s v="ROUTE 25 - ALOJAMENTO LOCAL, UNIPESSOAL, LDA"/>
    <x v="0"/>
    <x v="173"/>
    <n v="4"/>
    <n v="200"/>
    <n v="190"/>
  </r>
  <r>
    <x v="41"/>
    <s v="Tiago Afonso Santos"/>
    <x v="5"/>
    <s v="Al16"/>
    <s v="GERES ALBUFEIRA - ALDEIA TURISTICA, LDA"/>
    <x v="6"/>
    <x v="173"/>
    <n v="9"/>
    <n v="630"/>
    <n v="567"/>
  </r>
  <r>
    <x v="77"/>
    <s v="Ricardo Bronze Ribeiro"/>
    <x v="7"/>
    <s v="Al25"/>
    <s v="NORVERDE - INVESTIMENTOS IMOBILIÁRIOS, S.A."/>
    <x v="3"/>
    <x v="174"/>
    <n v="3"/>
    <n v="150"/>
    <n v="142.5"/>
  </r>
  <r>
    <x v="60"/>
    <s v="Ana Catarina Maia"/>
    <x v="19"/>
    <s v="Al07"/>
    <s v="VAZ, ABREU &amp; RIBEIRO, LDA"/>
    <x v="3"/>
    <x v="175"/>
    <n v="2"/>
    <n v="120"/>
    <n v="114"/>
  </r>
  <r>
    <x v="67"/>
    <s v="Carolina Carolina Moreira"/>
    <x v="7"/>
    <s v="Al27"/>
    <s v="RESIDÊNCIAL IMPERIAL DE CARMO &amp; AUGUSTA, UNIPESSOAL, LDA"/>
    <x v="1"/>
    <x v="175"/>
    <n v="8"/>
    <n v="560"/>
    <n v="504"/>
  </r>
  <r>
    <x v="112"/>
    <s v="Alice Pinto Silva"/>
    <x v="19"/>
    <s v="Al27"/>
    <s v="RESIDÊNCIAL IMPERIAL DE CARMO &amp; AUGUSTA, UNIPESSOAL, LDA"/>
    <x v="1"/>
    <x v="176"/>
    <n v="5"/>
    <n v="350"/>
    <n v="332.5"/>
  </r>
  <r>
    <x v="18"/>
    <s v="Francisco Moás Fernandes"/>
    <x v="9"/>
    <s v="Al12"/>
    <s v="LOCAL - IT, LDA"/>
    <x v="1"/>
    <x v="177"/>
    <n v="2"/>
    <n v="180"/>
    <n v="171"/>
  </r>
  <r>
    <x v="27"/>
    <s v="Mariana Miguel Santos"/>
    <x v="12"/>
    <s v="Al20"/>
    <s v="LOCAL GÁS, UNIPESSOAL, LDA"/>
    <x v="7"/>
    <x v="177"/>
    <n v="8"/>
    <n v="560"/>
    <n v="504"/>
  </r>
  <r>
    <x v="50"/>
    <s v="Tomas César "/>
    <x v="13"/>
    <s v="Al25"/>
    <s v="NORVERDE - INVESTIMENTOS IMOBILIÁRIOS, S.A."/>
    <x v="3"/>
    <x v="177"/>
    <n v="8"/>
    <n v="400"/>
    <n v="360"/>
  </r>
  <r>
    <x v="44"/>
    <s v="Rodrigo da Gonçalves"/>
    <x v="5"/>
    <s v="Al27"/>
    <s v="RESIDÊNCIAL IMPERIAL DE CARMO &amp; AUGUSTA, UNIPESSOAL, LDA"/>
    <x v="1"/>
    <x v="178"/>
    <n v="8"/>
    <n v="560"/>
    <n v="504"/>
  </r>
  <r>
    <x v="70"/>
    <s v="Bela Francisco Pinto"/>
    <x v="12"/>
    <s v="Al07"/>
    <s v="VAZ, ABREU &amp; RIBEIRO, LDA"/>
    <x v="3"/>
    <x v="179"/>
    <n v="4"/>
    <n v="240"/>
    <n v="228"/>
  </r>
  <r>
    <x v="7"/>
    <s v="Paulo Beatriz Araújo"/>
    <x v="6"/>
    <s v="Al26"/>
    <s v="ENIGMAGARDEN - ALOJAMENTO LOCAL, UNIPESSOAL, LDA"/>
    <x v="10"/>
    <x v="179"/>
    <n v="6"/>
    <n v="360"/>
    <n v="324"/>
  </r>
  <r>
    <x v="54"/>
    <s v="André Martina Dias"/>
    <x v="5"/>
    <s v="Al13"/>
    <s v="LOCALEASY, LDA"/>
    <x v="5"/>
    <x v="180"/>
    <n v="2"/>
    <n v="160"/>
    <n v="152"/>
  </r>
  <r>
    <x v="79"/>
    <s v="Gonçalo Alessandra Pinto"/>
    <x v="6"/>
    <s v="Al17"/>
    <s v="R.M.G.S. - ALOJAMENTOS DE PORTUGAL - TURISMO RURAL E ALOJAMENTO LOCAL, UNIPESSOAL, LDA"/>
    <x v="2"/>
    <x v="181"/>
    <n v="5"/>
    <n v="250"/>
    <n v="237.5"/>
  </r>
  <r>
    <x v="85"/>
    <s v="João Alexandre Araújo"/>
    <x v="14"/>
    <s v="Al24"/>
    <s v="LOCALSIGN, UNIPESSOAL, LDA"/>
    <x v="3"/>
    <x v="181"/>
    <n v="5"/>
    <n v="350"/>
    <n v="332.5"/>
  </r>
  <r>
    <x v="26"/>
    <s v="João Caldas Gonçalves"/>
    <x v="18"/>
    <s v="Al16"/>
    <s v="GERES ALBUFEIRA - ALDEIA TURISTICA, LDA"/>
    <x v="6"/>
    <x v="182"/>
    <n v="5"/>
    <n v="350"/>
    <n v="332.5"/>
  </r>
  <r>
    <x v="73"/>
    <s v="Mariana Cabral Costa"/>
    <x v="4"/>
    <s v="Al20"/>
    <s v="LOCAL GÁS, UNIPESSOAL, LDA"/>
    <x v="7"/>
    <x v="182"/>
    <n v="7"/>
    <n v="490"/>
    <n v="441"/>
  </r>
  <r>
    <x v="104"/>
    <s v="Marta Almeida Silva"/>
    <x v="18"/>
    <s v="Al21"/>
    <s v="LOCALMAIS, UNIPESSOAL, LDA"/>
    <x v="4"/>
    <x v="182"/>
    <n v="4"/>
    <n v="360"/>
    <n v="342"/>
  </r>
  <r>
    <x v="16"/>
    <s v="Marta Sofia "/>
    <x v="14"/>
    <s v="Al27"/>
    <s v="RESIDÊNCIAL IMPERIAL DE CARMO &amp; AUGUSTA, UNIPESSOAL, LDA"/>
    <x v="1"/>
    <x v="182"/>
    <n v="4"/>
    <n v="280"/>
    <n v="266"/>
  </r>
  <r>
    <x v="132"/>
    <s v="Diogo Teresa "/>
    <x v="0"/>
    <s v="Al13"/>
    <s v="LOCALEASY, LDA"/>
    <x v="5"/>
    <x v="183"/>
    <n v="2"/>
    <n v="160"/>
    <n v="152"/>
  </r>
  <r>
    <x v="125"/>
    <s v="Licinio Macedo Rocha"/>
    <x v="15"/>
    <s v="Al30"/>
    <s v="ROUTE 25 - ALOJAMENTO LOCAL, UNIPESSOAL, LDA"/>
    <x v="0"/>
    <x v="184"/>
    <n v="1"/>
    <n v="50"/>
    <n v="50"/>
  </r>
  <r>
    <x v="142"/>
    <s v="Rita Pedro "/>
    <x v="4"/>
    <s v="Al17"/>
    <s v="R.M.G.S. - ALOJAMENTOS DE PORTUGAL - TURISMO RURAL E ALOJAMENTO LOCAL, UNIPESSOAL, LDA"/>
    <x v="2"/>
    <x v="184"/>
    <n v="3"/>
    <n v="150"/>
    <n v="142.5"/>
  </r>
  <r>
    <x v="45"/>
    <s v="Rui de Lopes"/>
    <x v="12"/>
    <s v="Al25"/>
    <s v="NORVERDE - INVESTIMENTOS IMOBILIÁRIOS, S.A."/>
    <x v="3"/>
    <x v="184"/>
    <n v="8"/>
    <n v="400"/>
    <n v="360"/>
  </r>
  <r>
    <x v="87"/>
    <s v="João Sofia Cunha"/>
    <x v="18"/>
    <s v="Al13"/>
    <s v="LOCALEASY, LDA"/>
    <x v="5"/>
    <x v="185"/>
    <n v="5"/>
    <n v="400"/>
    <n v="380"/>
  </r>
  <r>
    <x v="40"/>
    <s v="Pedro Rua Levorato"/>
    <x v="16"/>
    <s v="Al16"/>
    <s v="GERES ALBUFEIRA - ALDEIA TURISTICA, LDA"/>
    <x v="6"/>
    <x v="185"/>
    <n v="3"/>
    <n v="210"/>
    <n v="199.5"/>
  </r>
  <r>
    <x v="115"/>
    <s v="André Claro Forte"/>
    <x v="7"/>
    <s v="Al30"/>
    <s v="ROUTE 25 - ALOJAMENTO LOCAL, UNIPESSOAL, LDA"/>
    <x v="0"/>
    <x v="186"/>
    <n v="3"/>
    <n v="150"/>
    <n v="142.5"/>
  </r>
  <r>
    <x v="140"/>
    <s v="José Daniel Rodrigues"/>
    <x v="5"/>
    <s v="Al06"/>
    <s v="ÍNDICEFRASE COMPRA E VENDA DE BENS IMOBILIÁRIOS, TURISMO E ALOJAMENTO LOCAL, LDA"/>
    <x v="3"/>
    <x v="186"/>
    <n v="8"/>
    <n v="480"/>
    <n v="432"/>
  </r>
  <r>
    <x v="128"/>
    <s v="Raquel Tomas Grilo"/>
    <x v="17"/>
    <s v="Al17"/>
    <s v="R.M.G.S. - ALOJAMENTOS DE PORTUGAL - TURISMO RURAL E ALOJAMENTO LOCAL, UNIPESSOAL, LDA"/>
    <x v="2"/>
    <x v="186"/>
    <n v="2"/>
    <n v="100"/>
    <n v="95"/>
  </r>
  <r>
    <x v="77"/>
    <s v="Ricardo Bronze Ribeiro"/>
    <x v="7"/>
    <s v="Al21"/>
    <s v="LOCALMAIS, UNIPESSOAL, LDA"/>
    <x v="4"/>
    <x v="187"/>
    <n v="5"/>
    <n v="450"/>
    <n v="427.5"/>
  </r>
  <r>
    <x v="96"/>
    <s v="Tomás Raquel "/>
    <x v="2"/>
    <s v="Al25"/>
    <s v="NORVERDE - INVESTIMENTOS IMOBILIÁRIOS, S.A."/>
    <x v="3"/>
    <x v="188"/>
    <n v="7"/>
    <n v="350"/>
    <n v="315"/>
  </r>
  <r>
    <x v="14"/>
    <s v="José Silva Pereira"/>
    <x v="13"/>
    <s v="Al13"/>
    <s v="LOCALEASY, LDA"/>
    <x v="5"/>
    <x v="189"/>
    <n v="4"/>
    <n v="320"/>
    <n v="304"/>
  </r>
  <r>
    <x v="112"/>
    <s v="Alice Pinto Silva"/>
    <x v="19"/>
    <s v="Al17"/>
    <s v="R.M.G.S. - ALOJAMENTOS DE PORTUGAL - TURISMO RURAL E ALOJAMENTO LOCAL, UNIPESSOAL, LDA"/>
    <x v="2"/>
    <x v="190"/>
    <n v="2"/>
    <n v="100"/>
    <n v="95"/>
  </r>
  <r>
    <x v="22"/>
    <s v="Miguel Moura Silva"/>
    <x v="12"/>
    <s v="Al29"/>
    <s v="ENTREGARSONHOS - ALOJAMENTO LOCAL, LDA"/>
    <x v="9"/>
    <x v="190"/>
    <n v="9"/>
    <n v="630"/>
    <n v="567"/>
  </r>
  <r>
    <x v="75"/>
    <s v="Pedro Eduardo Oliveira"/>
    <x v="18"/>
    <s v="Al27"/>
    <s v="RESIDÊNCIAL IMPERIAL DE CARMO &amp; AUGUSTA, UNIPESSOAL, LDA"/>
    <x v="1"/>
    <x v="190"/>
    <n v="2"/>
    <n v="140"/>
    <n v="133"/>
  </r>
  <r>
    <x v="49"/>
    <s v="Ana Miguel Silva"/>
    <x v="1"/>
    <s v="Al19"/>
    <s v="CASA DO RIO VEZ - TURISMO E ALOJAMENTO, LDA"/>
    <x v="8"/>
    <x v="191"/>
    <n v="9"/>
    <n v="630"/>
    <n v="567"/>
  </r>
  <r>
    <x v="66"/>
    <s v="Leonor Pedro Queirós"/>
    <x v="8"/>
    <s v="Al21"/>
    <s v="LOCALMAIS, UNIPESSOAL, LDA"/>
    <x v="4"/>
    <x v="191"/>
    <n v="5"/>
    <n v="450"/>
    <n v="427.5"/>
  </r>
  <r>
    <x v="53"/>
    <s v="Rennan Rapuano "/>
    <x v="8"/>
    <s v="Al25"/>
    <s v="NORVERDE - INVESTIMENTOS IMOBILIÁRIOS, S.A."/>
    <x v="3"/>
    <x v="192"/>
    <n v="3"/>
    <n v="150"/>
    <n v="142.5"/>
  </r>
  <r>
    <x v="65"/>
    <s v="Hugo Franz Oliveira"/>
    <x v="10"/>
    <s v="Al12"/>
    <s v="LOCAL - IT, LDA"/>
    <x v="1"/>
    <x v="193"/>
    <n v="6"/>
    <n v="540"/>
    <n v="486"/>
  </r>
  <r>
    <x v="32"/>
    <s v="Maria Daniela Lopes"/>
    <x v="13"/>
    <s v="Al30"/>
    <s v="ROUTE 25 - ALOJAMENTO LOCAL, UNIPESSOAL, LDA"/>
    <x v="0"/>
    <x v="193"/>
    <n v="4"/>
    <n v="200"/>
    <n v="190"/>
  </r>
  <r>
    <x v="99"/>
    <s v="Rui de Correia"/>
    <x v="5"/>
    <s v="Al29"/>
    <s v="ENTREGARSONHOS - ALOJAMENTO LOCAL, LDA"/>
    <x v="9"/>
    <x v="194"/>
    <n v="7"/>
    <n v="490"/>
    <n v="441"/>
  </r>
  <r>
    <x v="150"/>
    <s v="Pedro Miguel Mota"/>
    <x v="2"/>
    <s v="Al24"/>
    <s v="LOCALSIGN, UNIPESSOAL, LDA"/>
    <x v="3"/>
    <x v="195"/>
    <n v="1"/>
    <n v="70"/>
    <n v="70"/>
  </r>
  <r>
    <x v="138"/>
    <s v="Rafael Romera "/>
    <x v="2"/>
    <s v="Al07"/>
    <s v="VAZ, ABREU &amp; RIBEIRO, LDA"/>
    <x v="3"/>
    <x v="195"/>
    <n v="9"/>
    <n v="540"/>
    <n v="486"/>
  </r>
  <r>
    <x v="104"/>
    <s v="Marta Almeida Silva"/>
    <x v="18"/>
    <s v="Al13"/>
    <s v="LOCALEASY, LDA"/>
    <x v="5"/>
    <x v="196"/>
    <n v="1"/>
    <n v="80"/>
    <n v="80"/>
  </r>
  <r>
    <x v="82"/>
    <s v="Jose Amadeu Faria"/>
    <x v="3"/>
    <s v="Al24"/>
    <s v="LOCALSIGN, UNIPESSOAL, LDA"/>
    <x v="3"/>
    <x v="197"/>
    <n v="6"/>
    <n v="420"/>
    <n v="378"/>
  </r>
  <r>
    <x v="54"/>
    <s v="André Martina Dias"/>
    <x v="5"/>
    <s v="Al20"/>
    <s v="LOCAL GÁS, UNIPESSOAL, LDA"/>
    <x v="7"/>
    <x v="198"/>
    <n v="8"/>
    <n v="560"/>
    <n v="504"/>
  </r>
  <r>
    <x v="107"/>
    <s v="Catarina Miguel Fonseca"/>
    <x v="9"/>
    <s v="Al21"/>
    <s v="LOCALMAIS, UNIPESSOAL, LDA"/>
    <x v="4"/>
    <x v="198"/>
    <n v="8"/>
    <n v="720"/>
    <n v="648"/>
  </r>
  <r>
    <x v="37"/>
    <s v="João Mendes Simões"/>
    <x v="10"/>
    <s v="Al20"/>
    <s v="LOCAL GÁS, UNIPESSOAL, LDA"/>
    <x v="7"/>
    <x v="198"/>
    <n v="8"/>
    <n v="560"/>
    <n v="504"/>
  </r>
  <r>
    <x v="136"/>
    <s v="Tomás Catarina Ferreira"/>
    <x v="5"/>
    <s v="Al25"/>
    <s v="NORVERDE - INVESTIMENTOS IMOBILIÁRIOS, S.A."/>
    <x v="3"/>
    <x v="198"/>
    <n v="9"/>
    <n v="450"/>
    <n v="405"/>
  </r>
  <r>
    <x v="47"/>
    <s v="Pedro Diana Fonseca"/>
    <x v="4"/>
    <s v="Al12"/>
    <s v="LOCAL - IT, LDA"/>
    <x v="1"/>
    <x v="199"/>
    <n v="9"/>
    <n v="810"/>
    <n v="729"/>
  </r>
  <r>
    <x v="148"/>
    <s v="Carlos Ramalho Fonseca"/>
    <x v="2"/>
    <s v="Al24"/>
    <s v="LOCALSIGN, UNIPESSOAL, LDA"/>
    <x v="3"/>
    <x v="200"/>
    <n v="6"/>
    <n v="420"/>
    <n v="378"/>
  </r>
  <r>
    <x v="86"/>
    <s v="João Machado Sousa"/>
    <x v="0"/>
    <s v="Al21"/>
    <s v="LOCALMAIS, UNIPESSOAL, LDA"/>
    <x v="4"/>
    <x v="200"/>
    <n v="1"/>
    <n v="90"/>
    <n v="90"/>
  </r>
  <r>
    <x v="0"/>
    <s v="Mariana Alexandre Martins"/>
    <x v="0"/>
    <s v="Al12"/>
    <s v="LOCAL - IT, LDA"/>
    <x v="1"/>
    <x v="200"/>
    <n v="3"/>
    <n v="270"/>
    <n v="256.5"/>
  </r>
  <r>
    <x v="84"/>
    <s v="Bruno Ribeiro Xavier"/>
    <x v="18"/>
    <s v="Al17"/>
    <s v="R.M.G.S. - ALOJAMENTOS DE PORTUGAL - TURISMO RURAL E ALOJAMENTO LOCAL, UNIPESSOAL, LDA"/>
    <x v="2"/>
    <x v="201"/>
    <n v="4"/>
    <n v="200"/>
    <n v="190"/>
  </r>
  <r>
    <x v="24"/>
    <s v="Francisca João Sousa"/>
    <x v="18"/>
    <s v="Al24"/>
    <s v="LOCALSIGN, UNIPESSOAL, LDA"/>
    <x v="3"/>
    <x v="202"/>
    <n v="9"/>
    <n v="630"/>
    <n v="567"/>
  </r>
  <r>
    <x v="117"/>
    <s v="Pedro Cardoso Cebola"/>
    <x v="12"/>
    <s v="Al06"/>
    <s v="ÍNDICEFRASE COMPRA E VENDA DE BENS IMOBILIÁRIOS, TURISMO E ALOJAMENTO LOCAL, LDA"/>
    <x v="3"/>
    <x v="202"/>
    <n v="6"/>
    <n v="360"/>
    <n v="324"/>
  </r>
  <r>
    <x v="50"/>
    <s v="Tomas César "/>
    <x v="13"/>
    <s v="Al24"/>
    <s v="LOCALSIGN, UNIPESSOAL, LDA"/>
    <x v="3"/>
    <x v="202"/>
    <n v="2"/>
    <n v="140"/>
    <n v="133"/>
  </r>
  <r>
    <x v="109"/>
    <s v="Mariana Miguel Borges"/>
    <x v="7"/>
    <s v="Al30"/>
    <s v="ROUTE 25 - ALOJAMENTO LOCAL, UNIPESSOAL, LDA"/>
    <x v="0"/>
    <x v="203"/>
    <n v="5"/>
    <n v="250"/>
    <n v="237.5"/>
  </r>
  <r>
    <x v="63"/>
    <s v="Viktoriia Xavier "/>
    <x v="17"/>
    <s v="Al24"/>
    <s v="LOCALSIGN, UNIPESSOAL, LDA"/>
    <x v="3"/>
    <x v="203"/>
    <n v="8"/>
    <n v="560"/>
    <n v="504"/>
  </r>
  <r>
    <x v="106"/>
    <s v="Leonardo Manuel Marrana"/>
    <x v="6"/>
    <s v="Al25"/>
    <s v="NORVERDE - INVESTIMENTOS IMOBILIÁRIOS, S.A."/>
    <x v="3"/>
    <x v="204"/>
    <n v="1"/>
    <n v="50"/>
    <n v="50"/>
  </r>
  <r>
    <x v="69"/>
    <s v="Rodrigo Martins Tavares"/>
    <x v="0"/>
    <s v="Al13"/>
    <s v="LOCALEASY, LDA"/>
    <x v="5"/>
    <x v="204"/>
    <n v="7"/>
    <n v="560"/>
    <n v="504"/>
  </r>
  <r>
    <x v="58"/>
    <s v="Caroline Gonzalez "/>
    <x v="16"/>
    <s v="Al11"/>
    <s v="DELIRECORDAÇÕES - ALOJAMENTO LOCAL, UNIPESSOAL, LDA"/>
    <x v="2"/>
    <x v="205"/>
    <n v="7"/>
    <n v="560"/>
    <n v="504"/>
  </r>
  <r>
    <x v="148"/>
    <s v="Carlos Ramalho Fonseca"/>
    <x v="2"/>
    <s v="Al24"/>
    <s v="LOCALSIGN, UNIPESSOAL, LDA"/>
    <x v="3"/>
    <x v="206"/>
    <n v="9"/>
    <n v="630"/>
    <n v="567"/>
  </r>
  <r>
    <x v="43"/>
    <s v="Pedro Samuel Martins"/>
    <x v="2"/>
    <s v="Al13"/>
    <s v="LOCALEASY, LDA"/>
    <x v="5"/>
    <x v="206"/>
    <n v="2"/>
    <n v="160"/>
    <n v="152"/>
  </r>
  <r>
    <x v="41"/>
    <s v="Tiago Afonso Santos"/>
    <x v="5"/>
    <s v="Al16"/>
    <s v="GERES ALBUFEIRA - ALDEIA TURISTICA, LDA"/>
    <x v="6"/>
    <x v="206"/>
    <n v="3"/>
    <n v="210"/>
    <n v="199.5"/>
  </r>
  <r>
    <x v="93"/>
    <s v="Eurico João Pinto"/>
    <x v="10"/>
    <s v="Al09"/>
    <s v="FEELPORTO - ALOJAMENTO LOCAL E SERVIÇOS TURISTICOS, LDA"/>
    <x v="2"/>
    <x v="207"/>
    <n v="4"/>
    <n v="280"/>
    <n v="266"/>
  </r>
  <r>
    <x v="136"/>
    <s v="Tomás Catarina Ferreira"/>
    <x v="5"/>
    <s v="Al25"/>
    <s v="NORVERDE - INVESTIMENTOS IMOBILIÁRIOS, S.A."/>
    <x v="3"/>
    <x v="208"/>
    <n v="8"/>
    <n v="400"/>
    <n v="360"/>
  </r>
  <r>
    <x v="3"/>
    <s v="Francisca Vasconcelos Gonçalves"/>
    <x v="3"/>
    <s v="Al26"/>
    <s v="ENIGMAGARDEN - ALOJAMENTO LOCAL, UNIPESSOAL, LDA"/>
    <x v="10"/>
    <x v="209"/>
    <n v="1"/>
    <n v="60"/>
    <n v="60"/>
  </r>
  <r>
    <x v="133"/>
    <s v="Diogo Torres Pinheiro"/>
    <x v="12"/>
    <s v="Al30"/>
    <s v="ROUTE 25 - ALOJAMENTO LOCAL, UNIPESSOAL, LDA"/>
    <x v="0"/>
    <x v="210"/>
    <n v="4"/>
    <n v="200"/>
    <n v="190"/>
  </r>
  <r>
    <x v="28"/>
    <s v="André Margarida Pinho"/>
    <x v="5"/>
    <s v="Al27"/>
    <s v="RESIDÊNCIAL IMPERIAL DE CARMO &amp; AUGUSTA, UNIPESSOAL, LDA"/>
    <x v="1"/>
    <x v="211"/>
    <n v="2"/>
    <n v="140"/>
    <n v="133"/>
  </r>
  <r>
    <x v="97"/>
    <s v="João de "/>
    <x v="6"/>
    <s v="Al20"/>
    <s v="LOCAL GÁS, UNIPESSOAL, LDA"/>
    <x v="7"/>
    <x v="211"/>
    <n v="9"/>
    <n v="630"/>
    <n v="567"/>
  </r>
  <r>
    <x v="105"/>
    <s v="João Filipe Carneiro"/>
    <x v="4"/>
    <s v="Al25"/>
    <s v="NORVERDE - INVESTIMENTOS IMOBILIÁRIOS, S.A."/>
    <x v="3"/>
    <x v="212"/>
    <n v="9"/>
    <n v="450"/>
    <n v="405"/>
  </r>
  <r>
    <x v="110"/>
    <s v="Daniel da Araújo"/>
    <x v="4"/>
    <s v="Al21"/>
    <s v="LOCALMAIS, UNIPESSOAL, LDA"/>
    <x v="4"/>
    <x v="213"/>
    <n v="5"/>
    <n v="450"/>
    <n v="427.5"/>
  </r>
  <r>
    <x v="146"/>
    <s v="Maria José Fernandes"/>
    <x v="19"/>
    <s v="Al24"/>
    <s v="LOCALSIGN, UNIPESSOAL, LDA"/>
    <x v="3"/>
    <x v="214"/>
    <n v="5"/>
    <n v="350"/>
    <n v="332.5"/>
  </r>
  <r>
    <x v="59"/>
    <s v="Tomás Esteves "/>
    <x v="14"/>
    <s v="Al21"/>
    <s v="LOCALMAIS, UNIPESSOAL, LDA"/>
    <x v="4"/>
    <x v="214"/>
    <n v="4"/>
    <n v="360"/>
    <n v="342"/>
  </r>
  <r>
    <x v="145"/>
    <s v="Gonçalo Miguel Ribeiro"/>
    <x v="19"/>
    <s v="Al30"/>
    <s v="ROUTE 25 - ALOJAMENTO LOCAL, UNIPESSOAL, LDA"/>
    <x v="0"/>
    <x v="215"/>
    <n v="6"/>
    <n v="300"/>
    <n v="270"/>
  </r>
  <r>
    <x v="121"/>
    <s v="Leonor Pedro Santos"/>
    <x v="19"/>
    <s v="Al25"/>
    <s v="NORVERDE - INVESTIMENTOS IMOBILIÁRIOS, S.A."/>
    <x v="3"/>
    <x v="215"/>
    <n v="7"/>
    <n v="350"/>
    <n v="315"/>
  </r>
  <r>
    <x v="122"/>
    <s v="Luís Filipe Carvalho"/>
    <x v="1"/>
    <s v="Al24"/>
    <s v="LOCALSIGN, UNIPESSOAL, LDA"/>
    <x v="3"/>
    <x v="215"/>
    <n v="9"/>
    <n v="630"/>
    <n v="567"/>
  </r>
  <r>
    <x v="127"/>
    <s v="Pedro Miguel Pinto"/>
    <x v="10"/>
    <s v="Al12"/>
    <s v="LOCAL - IT, LDA"/>
    <x v="1"/>
    <x v="215"/>
    <n v="3"/>
    <n v="270"/>
    <n v="256.5"/>
  </r>
  <r>
    <x v="130"/>
    <s v="Tomé Miguel Silva"/>
    <x v="16"/>
    <s v="Al30"/>
    <s v="ROUTE 25 - ALOJAMENTO LOCAL, UNIPESSOAL, LDA"/>
    <x v="0"/>
    <x v="216"/>
    <n v="3"/>
    <n v="150"/>
    <n v="142.5"/>
  </r>
  <r>
    <x v="133"/>
    <s v="Diogo Torres Pinheiro"/>
    <x v="12"/>
    <s v="Al27"/>
    <s v="RESIDÊNCIAL IMPERIAL DE CARMO &amp; AUGUSTA, UNIPESSOAL, LDA"/>
    <x v="1"/>
    <x v="217"/>
    <n v="8"/>
    <n v="560"/>
    <n v="504"/>
  </r>
  <r>
    <x v="36"/>
    <s v="João Gonçalo Meireles"/>
    <x v="16"/>
    <s v="Al25"/>
    <s v="NORVERDE - INVESTIMENTOS IMOBILIÁRIOS, S.A."/>
    <x v="3"/>
    <x v="217"/>
    <n v="2"/>
    <n v="100"/>
    <n v="95"/>
  </r>
  <r>
    <x v="78"/>
    <s v="Bruno Baía Silva"/>
    <x v="7"/>
    <s v="Al17"/>
    <s v="R.M.G.S. - ALOJAMENTOS DE PORTUGAL - TURISMO RURAL E ALOJAMENTO LOCAL, UNIPESSOAL, LDA"/>
    <x v="2"/>
    <x v="218"/>
    <n v="2"/>
    <n v="100"/>
    <n v="95"/>
  </r>
  <r>
    <x v="61"/>
    <s v="Carlos Lopes Magalhães"/>
    <x v="15"/>
    <s v="Al16"/>
    <s v="GERES ALBUFEIRA - ALDEIA TURISTICA, LDA"/>
    <x v="6"/>
    <x v="218"/>
    <n v="2"/>
    <n v="140"/>
    <n v="133"/>
  </r>
  <r>
    <x v="123"/>
    <s v="Frederico Teresa Pinto"/>
    <x v="17"/>
    <s v="Al25"/>
    <s v="NORVERDE - INVESTIMENTOS IMOBILIÁRIOS, S.A."/>
    <x v="3"/>
    <x v="219"/>
    <n v="2"/>
    <n v="100"/>
    <n v="95"/>
  </r>
  <r>
    <x v="38"/>
    <s v="Paulo Pedro Pereira"/>
    <x v="19"/>
    <s v="Al25"/>
    <s v="NORVERDE - INVESTIMENTOS IMOBILIÁRIOS, S.A."/>
    <x v="3"/>
    <x v="219"/>
    <n v="6"/>
    <n v="300"/>
    <n v="270"/>
  </r>
  <r>
    <x v="116"/>
    <s v="Marisa Paulo Cunha"/>
    <x v="1"/>
    <s v="Al17"/>
    <s v="R.M.G.S. - ALOJAMENTOS DE PORTUGAL - TURISMO RURAL E ALOJAMENTO LOCAL, UNIPESSOAL, LDA"/>
    <x v="2"/>
    <x v="220"/>
    <n v="4"/>
    <n v="200"/>
    <n v="190"/>
  </r>
  <r>
    <x v="7"/>
    <s v="Paulo Beatriz Araújo"/>
    <x v="6"/>
    <s v="Al26"/>
    <s v="ENIGMAGARDEN - ALOJAMENTO LOCAL, UNIPESSOAL, LDA"/>
    <x v="10"/>
    <x v="220"/>
    <n v="4"/>
    <n v="240"/>
    <n v="228"/>
  </r>
  <r>
    <x v="143"/>
    <s v="Bárbara de Pimenta"/>
    <x v="1"/>
    <s v="Al25"/>
    <s v="NORVERDE - INVESTIMENTOS IMOBILIÁRIOS, S.A."/>
    <x v="3"/>
    <x v="221"/>
    <n v="8"/>
    <n v="400"/>
    <n v="360"/>
  </r>
  <r>
    <x v="92"/>
    <s v="Eduardo Rafael Sousa"/>
    <x v="7"/>
    <s v="Al27"/>
    <s v="RESIDÊNCIAL IMPERIAL DE CARMO &amp; AUGUSTA, UNIPESSOAL, LDA"/>
    <x v="1"/>
    <x v="221"/>
    <n v="6"/>
    <n v="420"/>
    <n v="378"/>
  </r>
  <r>
    <x v="61"/>
    <s v="Carlos Lopes Magalhães"/>
    <x v="15"/>
    <s v="Al19"/>
    <s v="CASA DO RIO VEZ - TURISMO E ALOJAMENTO, LDA"/>
    <x v="8"/>
    <x v="222"/>
    <n v="3"/>
    <n v="210"/>
    <n v="199.5"/>
  </r>
  <r>
    <x v="35"/>
    <s v="Isabel Miguel Santos"/>
    <x v="19"/>
    <s v="Al25"/>
    <s v="NORVERDE - INVESTIMENTOS IMOBILIÁRIOS, S.A."/>
    <x v="3"/>
    <x v="223"/>
    <n v="7"/>
    <n v="350"/>
    <n v="315"/>
  </r>
  <r>
    <x v="72"/>
    <s v="Helena Miranda Sousa"/>
    <x v="1"/>
    <s v="Al27"/>
    <s v="RESIDÊNCIAL IMPERIAL DE CARMO &amp; AUGUSTA, UNIPESSOAL, LDA"/>
    <x v="1"/>
    <x v="224"/>
    <n v="8"/>
    <n v="560"/>
    <n v="504"/>
  </r>
  <r>
    <x v="81"/>
    <s v="João Amaro Novais"/>
    <x v="2"/>
    <s v="Al24"/>
    <s v="LOCALSIGN, UNIPESSOAL, LDA"/>
    <x v="3"/>
    <x v="224"/>
    <n v="8"/>
    <n v="560"/>
    <n v="504"/>
  </r>
  <r>
    <x v="103"/>
    <s v="José Miguel Amorim"/>
    <x v="6"/>
    <s v="Al24"/>
    <s v="LOCALSIGN, UNIPESSOAL, LDA"/>
    <x v="3"/>
    <x v="224"/>
    <n v="1"/>
    <n v="70"/>
    <n v="70"/>
  </r>
  <r>
    <x v="83"/>
    <s v="Tânia João Dias"/>
    <x v="11"/>
    <s v="Al12"/>
    <s v="LOCAL - IT, LDA"/>
    <x v="1"/>
    <x v="225"/>
    <n v="6"/>
    <n v="540"/>
    <n v="486"/>
  </r>
  <r>
    <x v="10"/>
    <s v="Alexandre Moreira Grande"/>
    <x v="9"/>
    <s v="Al15"/>
    <s v="BEACHCOMBER - ALOJAMENTO LOCAL, UNIPESSOAL, LDA"/>
    <x v="11"/>
    <x v="226"/>
    <n v="5"/>
    <n v="250"/>
    <n v="237.5"/>
  </r>
  <r>
    <x v="129"/>
    <s v="Laura Daniel Mendes"/>
    <x v="19"/>
    <s v="Al13"/>
    <s v="LOCALEASY, LDA"/>
    <x v="5"/>
    <x v="226"/>
    <n v="3"/>
    <n v="240"/>
    <n v="228"/>
  </r>
  <r>
    <x v="68"/>
    <s v="Francisco Afonso Caldeira"/>
    <x v="16"/>
    <s v="Al13"/>
    <s v="LOCALEASY, LDA"/>
    <x v="5"/>
    <x v="227"/>
    <n v="8"/>
    <n v="640"/>
    <n v="576"/>
  </r>
  <r>
    <x v="74"/>
    <s v="Luís Nascimento Batista"/>
    <x v="8"/>
    <s v="Al06"/>
    <s v="ÍNDICEFRASE COMPRA E VENDA DE BENS IMOBILIÁRIOS, TURISMO E ALOJAMENTO LOCAL, LDA"/>
    <x v="3"/>
    <x v="228"/>
    <n v="9"/>
    <n v="540"/>
    <n v="486"/>
  </r>
  <r>
    <x v="154"/>
    <s v="Maria Miguel "/>
    <x v="17"/>
    <s v="Al27"/>
    <s v="RESIDÊNCIAL IMPERIAL DE CARMO &amp; AUGUSTA, UNIPESSOAL, LDA"/>
    <x v="1"/>
    <x v="228"/>
    <n v="6"/>
    <n v="420"/>
    <n v="378"/>
  </r>
  <r>
    <x v="17"/>
    <s v="Sanderson Leite "/>
    <x v="14"/>
    <s v="Al25"/>
    <s v="NORVERDE - INVESTIMENTOS IMOBILIÁRIOS, S.A."/>
    <x v="3"/>
    <x v="228"/>
    <n v="4"/>
    <n v="200"/>
    <n v="190"/>
  </r>
  <r>
    <x v="48"/>
    <s v="Ana Alexandra Sousa"/>
    <x v="12"/>
    <s v="Al07"/>
    <s v="VAZ, ABREU &amp; RIBEIRO, LDA"/>
    <x v="3"/>
    <x v="229"/>
    <n v="3"/>
    <n v="180"/>
    <n v="171"/>
  </r>
  <r>
    <x v="141"/>
    <s v="Marco Pedro Suarez"/>
    <x v="1"/>
    <s v="Al20"/>
    <s v="LOCAL GÁS, UNIPESSOAL, LDA"/>
    <x v="7"/>
    <x v="230"/>
    <n v="6"/>
    <n v="420"/>
    <n v="378"/>
  </r>
  <r>
    <x v="19"/>
    <s v="Diogo Jaime Santos"/>
    <x v="15"/>
    <s v="Al09"/>
    <s v="FEELPORTO - ALOJAMENTO LOCAL E SERVIÇOS TURISTICOS, LDA"/>
    <x v="2"/>
    <x v="231"/>
    <n v="8"/>
    <n v="560"/>
    <n v="504"/>
  </r>
  <r>
    <x v="83"/>
    <s v="Tânia João Dias"/>
    <x v="11"/>
    <s v="Al06"/>
    <s v="ÍNDICEFRASE COMPRA E VENDA DE BENS IMOBILIÁRIOS, TURISMO E ALOJAMENTO LOCAL, LDA"/>
    <x v="3"/>
    <x v="231"/>
    <n v="9"/>
    <n v="540"/>
    <n v="486"/>
  </r>
  <r>
    <x v="98"/>
    <s v="José Brandão Fernandes"/>
    <x v="7"/>
    <s v="Al25"/>
    <s v="NORVERDE - INVESTIMENTOS IMOBILIÁRIOS, S.A."/>
    <x v="3"/>
    <x v="232"/>
    <n v="7"/>
    <n v="350"/>
    <n v="315"/>
  </r>
  <r>
    <x v="49"/>
    <s v="Ana Miguel Silva"/>
    <x v="1"/>
    <s v="Al15"/>
    <s v="BEACHCOMBER - ALOJAMENTO LOCAL, UNIPESSOAL, LDA"/>
    <x v="11"/>
    <x v="233"/>
    <n v="8"/>
    <n v="400"/>
    <n v="360"/>
  </r>
  <r>
    <x v="121"/>
    <s v="Leonor Pedro Santos"/>
    <x v="19"/>
    <s v="Al21"/>
    <s v="LOCALMAIS, UNIPESSOAL, LDA"/>
    <x v="4"/>
    <x v="233"/>
    <n v="6"/>
    <n v="540"/>
    <n v="486"/>
  </r>
  <r>
    <x v="77"/>
    <s v="Ricardo Bronze Ribeiro"/>
    <x v="7"/>
    <s v="Al13"/>
    <s v="LOCALEASY, LDA"/>
    <x v="5"/>
    <x v="233"/>
    <n v="1"/>
    <n v="80"/>
    <n v="80"/>
  </r>
  <r>
    <x v="156"/>
    <s v="João Cudell Aguiar"/>
    <x v="18"/>
    <s v="Al17"/>
    <s v="R.M.G.S. - ALOJAMENTOS DE PORTUGAL - TURISMO RURAL E ALOJAMENTO LOCAL, UNIPESSOAL, LDA"/>
    <x v="2"/>
    <x v="234"/>
    <n v="8"/>
    <n v="400"/>
    <n v="360"/>
  </r>
  <r>
    <x v="149"/>
    <s v="João Vieira Santos"/>
    <x v="0"/>
    <s v="Al17"/>
    <s v="R.M.G.S. - ALOJAMENTOS DE PORTUGAL - TURISMO RURAL E ALOJAMENTO LOCAL, UNIPESSOAL, LDA"/>
    <x v="2"/>
    <x v="234"/>
    <n v="7"/>
    <n v="350"/>
    <n v="315"/>
  </r>
  <r>
    <x v="137"/>
    <s v="Marina Manuel Duarte"/>
    <x v="4"/>
    <s v="Al12"/>
    <s v="LOCAL - IT, LDA"/>
    <x v="1"/>
    <x v="234"/>
    <n v="8"/>
    <n v="720"/>
    <n v="648"/>
  </r>
  <r>
    <x v="108"/>
    <s v="Juliana José Ferreira"/>
    <x v="1"/>
    <s v="Al20"/>
    <s v="LOCAL GÁS, UNIPESSOAL, LDA"/>
    <x v="7"/>
    <x v="235"/>
    <n v="9"/>
    <n v="630"/>
    <n v="567"/>
  </r>
  <r>
    <x v="113"/>
    <s v="Ana Costa Neves"/>
    <x v="6"/>
    <s v="Al09"/>
    <s v="FEELPORTO - ALOJAMENTO LOCAL E SERVIÇOS TURISTICOS, LDA"/>
    <x v="2"/>
    <x v="236"/>
    <n v="8"/>
    <n v="560"/>
    <n v="504"/>
  </r>
  <r>
    <x v="51"/>
    <s v="Francisca Rodrigues Rocha"/>
    <x v="11"/>
    <s v="Al26"/>
    <s v="ENIGMAGARDEN - ALOJAMENTO LOCAL, UNIPESSOAL, LDA"/>
    <x v="10"/>
    <x v="237"/>
    <n v="8"/>
    <n v="480"/>
    <n v="432"/>
  </r>
  <r>
    <x v="90"/>
    <s v="Daniel Filipe Sousa"/>
    <x v="19"/>
    <s v="Al24"/>
    <s v="LOCALSIGN, UNIPESSOAL, LDA"/>
    <x v="3"/>
    <x v="238"/>
    <n v="1"/>
    <n v="70"/>
    <n v="70"/>
  </r>
  <r>
    <x v="89"/>
    <s v="Mariana Nuno Faustino"/>
    <x v="2"/>
    <s v="Al24"/>
    <s v="LOCALSIGN, UNIPESSOAL, LDA"/>
    <x v="3"/>
    <x v="239"/>
    <n v="1"/>
    <n v="70"/>
    <n v="70"/>
  </r>
  <r>
    <x v="46"/>
    <s v="Dora Maria Costa"/>
    <x v="18"/>
    <s v="Al27"/>
    <s v="RESIDÊNCIAL IMPERIAL DE CARMO &amp; AUGUSTA, UNIPESSOAL, LDA"/>
    <x v="1"/>
    <x v="240"/>
    <n v="6"/>
    <n v="420"/>
    <n v="378"/>
  </r>
  <r>
    <x v="34"/>
    <s v="Inês Silva Lopes"/>
    <x v="14"/>
    <s v="Al12"/>
    <s v="LOCAL - IT, LDA"/>
    <x v="1"/>
    <x v="240"/>
    <n v="7"/>
    <n v="630"/>
    <n v="567"/>
  </r>
  <r>
    <x v="88"/>
    <s v="Catarina Catarina Coelho"/>
    <x v="16"/>
    <s v="Al21"/>
    <s v="LOCALMAIS, UNIPESSOAL, LDA"/>
    <x v="4"/>
    <x v="241"/>
    <n v="3"/>
    <n v="270"/>
    <n v="256.5"/>
  </r>
  <r>
    <x v="42"/>
    <s v="João Gonçalo "/>
    <x v="11"/>
    <s v="Al27"/>
    <s v="RESIDÊNCIAL IMPERIAL DE CARMO &amp; AUGUSTA, UNIPESSOAL, LDA"/>
    <x v="1"/>
    <x v="242"/>
    <n v="5"/>
    <n v="350"/>
    <n v="332.5"/>
  </r>
  <r>
    <x v="66"/>
    <s v="Leonor Pedro Queirós"/>
    <x v="8"/>
    <s v="Al13"/>
    <s v="LOCALEASY, LDA"/>
    <x v="5"/>
    <x v="242"/>
    <n v="6"/>
    <n v="480"/>
    <n v="432"/>
  </r>
  <r>
    <x v="111"/>
    <s v="Mariana Rafaela Costa"/>
    <x v="3"/>
    <s v="Al21"/>
    <s v="LOCALMAIS, UNIPESSOAL, LDA"/>
    <x v="4"/>
    <x v="243"/>
    <n v="5"/>
    <n v="450"/>
    <n v="427.5"/>
  </r>
  <r>
    <x v="41"/>
    <s v="Tiago Afonso Santos"/>
    <x v="5"/>
    <s v="Al29"/>
    <s v="ENTREGARSONHOS - ALOJAMENTO LOCAL, LDA"/>
    <x v="9"/>
    <x v="243"/>
    <n v="6"/>
    <n v="420"/>
    <n v="378"/>
  </r>
  <r>
    <x v="26"/>
    <s v="João Caldas Gonçalves"/>
    <x v="18"/>
    <s v="Al26"/>
    <s v="ENIGMAGARDEN - ALOJAMENTO LOCAL, UNIPESSOAL, LDA"/>
    <x v="10"/>
    <x v="244"/>
    <n v="2"/>
    <n v="120"/>
    <n v="114"/>
  </r>
  <r>
    <x v="2"/>
    <s v="Rodrigo Carneiro França"/>
    <x v="2"/>
    <s v="Al12"/>
    <s v="LOCAL - IT, LDA"/>
    <x v="1"/>
    <x v="245"/>
    <n v="8"/>
    <n v="720"/>
    <n v="648"/>
  </r>
  <r>
    <x v="88"/>
    <s v="Catarina Catarina Coelho"/>
    <x v="16"/>
    <s v="Al20"/>
    <s v="LOCAL GÁS, UNIPESSOAL, LDA"/>
    <x v="7"/>
    <x v="246"/>
    <n v="3"/>
    <n v="210"/>
    <n v="199.5"/>
  </r>
  <r>
    <x v="92"/>
    <s v="Eduardo Rafael Sousa"/>
    <x v="7"/>
    <s v="Al13"/>
    <s v="LOCALEASY, LDA"/>
    <x v="5"/>
    <x v="246"/>
    <n v="4"/>
    <n v="320"/>
    <n v="304"/>
  </r>
  <r>
    <x v="106"/>
    <s v="Leonardo Manuel Marrana"/>
    <x v="6"/>
    <s v="Al24"/>
    <s v="LOCALSIGN, UNIPESSOAL, LDA"/>
    <x v="3"/>
    <x v="246"/>
    <n v="6"/>
    <n v="420"/>
    <n v="378"/>
  </r>
  <r>
    <x v="95"/>
    <s v="Nuno Sinde Silva"/>
    <x v="8"/>
    <s v="Al11"/>
    <s v="DELIRECORDAÇÕES - ALOJAMENTO LOCAL, UNIPESSOAL, LDA"/>
    <x v="2"/>
    <x v="246"/>
    <n v="2"/>
    <n v="160"/>
    <n v="152"/>
  </r>
  <r>
    <x v="30"/>
    <s v="Miguel Fernandes Almendra"/>
    <x v="18"/>
    <s v="Al20"/>
    <s v="LOCAL GÁS, UNIPESSOAL, LDA"/>
    <x v="7"/>
    <x v="247"/>
    <n v="7"/>
    <n v="490"/>
    <n v="441"/>
  </r>
  <r>
    <x v="8"/>
    <s v="Bruna Cruz "/>
    <x v="7"/>
    <s v="Al09"/>
    <s v="FEELPORTO - ALOJAMENTO LOCAL E SERVIÇOS TURISTICOS, LDA"/>
    <x v="2"/>
    <x v="248"/>
    <n v="3"/>
    <n v="210"/>
    <n v="199.5"/>
  </r>
  <r>
    <x v="126"/>
    <s v="Hugo Luísa Lagoá"/>
    <x v="14"/>
    <s v="Al24"/>
    <s v="LOCALSIGN, UNIPESSOAL, LDA"/>
    <x v="3"/>
    <x v="248"/>
    <n v="4"/>
    <n v="280"/>
    <n v="266"/>
  </r>
  <r>
    <x v="152"/>
    <s v="Luís Maria Rodrigues"/>
    <x v="7"/>
    <s v="Al27"/>
    <s v="RESIDÊNCIAL IMPERIAL DE CARMO &amp; AUGUSTA, UNIPESSOAL, LDA"/>
    <x v="1"/>
    <x v="248"/>
    <n v="6"/>
    <n v="420"/>
    <n v="378"/>
  </r>
  <r>
    <x v="64"/>
    <s v="Ana Pinto Carvalho"/>
    <x v="2"/>
    <s v="Al25"/>
    <s v="NORVERDE - INVESTIMENTOS IMOBILIÁRIOS, S.A."/>
    <x v="3"/>
    <x v="249"/>
    <n v="1"/>
    <n v="50"/>
    <n v="50"/>
  </r>
  <r>
    <x v="10"/>
    <s v="Alexandre Moreira Grande"/>
    <x v="9"/>
    <s v="Al10"/>
    <s v="AZEVEDO, ANTÓNIO DA SILVA"/>
    <x v="2"/>
    <x v="250"/>
    <n v="4"/>
    <n v="320"/>
    <n v="304"/>
  </r>
  <r>
    <x v="37"/>
    <s v="João Mendes Simões"/>
    <x v="10"/>
    <s v="Al26"/>
    <s v="ENIGMAGARDEN - ALOJAMENTO LOCAL, UNIPESSOAL, LDA"/>
    <x v="10"/>
    <x v="250"/>
    <n v="9"/>
    <n v="540"/>
    <n v="486"/>
  </r>
  <r>
    <x v="92"/>
    <s v="Eduardo Rafael Sousa"/>
    <x v="7"/>
    <s v="Al12"/>
    <s v="LOCAL - IT, LDA"/>
    <x v="1"/>
    <x v="251"/>
    <n v="4"/>
    <n v="360"/>
    <n v="342"/>
  </r>
  <r>
    <x v="137"/>
    <s v="Marina Manuel Duarte"/>
    <x v="4"/>
    <s v="Al16"/>
    <s v="GERES ALBUFEIRA - ALDEIA TURISTICA, LDA"/>
    <x v="6"/>
    <x v="251"/>
    <n v="8"/>
    <n v="560"/>
    <n v="504"/>
  </r>
  <r>
    <x v="20"/>
    <s v="Hélder Leonor Vasconcelos"/>
    <x v="16"/>
    <s v="Al27"/>
    <s v="RESIDÊNCIAL IMPERIAL DE CARMO &amp; AUGUSTA, UNIPESSOAL, LDA"/>
    <x v="1"/>
    <x v="252"/>
    <n v="2"/>
    <n v="140"/>
    <n v="133"/>
  </r>
  <r>
    <x v="1"/>
    <s v="Verónica Maria Correia"/>
    <x v="1"/>
    <s v="Al20"/>
    <s v="LOCAL GÁS, UNIPESSOAL, LDA"/>
    <x v="7"/>
    <x v="252"/>
    <n v="9"/>
    <n v="630"/>
    <n v="567"/>
  </r>
  <r>
    <x v="76"/>
    <s v="Henrique Coelho Branco"/>
    <x v="7"/>
    <s v="Al20"/>
    <s v="LOCAL GÁS, UNIPESSOAL, LDA"/>
    <x v="7"/>
    <x v="253"/>
    <n v="6"/>
    <n v="420"/>
    <n v="378"/>
  </r>
  <r>
    <x v="131"/>
    <s v="Vasco Miguel Alves"/>
    <x v="8"/>
    <s v="Al20"/>
    <s v="LOCAL GÁS, UNIPESSOAL, LDA"/>
    <x v="7"/>
    <x v="253"/>
    <n v="8"/>
    <n v="560"/>
    <n v="504"/>
  </r>
  <r>
    <x v="100"/>
    <s v="António Maria Coutinho"/>
    <x v="19"/>
    <s v="Al24"/>
    <s v="LOCALSIGN, UNIPESSOAL, LDA"/>
    <x v="3"/>
    <x v="254"/>
    <n v="8"/>
    <n v="560"/>
    <n v="504"/>
  </r>
  <r>
    <x v="11"/>
    <s v="Alícia Luís Castro"/>
    <x v="10"/>
    <s v="Al21"/>
    <s v="LOCALMAIS, UNIPESSOAL, LDA"/>
    <x v="4"/>
    <x v="255"/>
    <n v="3"/>
    <n v="270"/>
    <n v="256.5"/>
  </r>
  <r>
    <x v="107"/>
    <s v="Catarina Miguel Fonseca"/>
    <x v="9"/>
    <s v="Al13"/>
    <s v="LOCALEASY, LDA"/>
    <x v="5"/>
    <x v="255"/>
    <n v="3"/>
    <n v="240"/>
    <n v="228"/>
  </r>
  <r>
    <x v="153"/>
    <s v="Maria Bessa Costa"/>
    <x v="11"/>
    <s v="Al27"/>
    <s v="RESIDÊNCIAL IMPERIAL DE CARMO &amp; AUGUSTA, UNIPESSOAL, LDA"/>
    <x v="1"/>
    <x v="255"/>
    <n v="5"/>
    <n v="350"/>
    <n v="332.5"/>
  </r>
  <r>
    <x v="125"/>
    <s v="Licinio Macedo Rocha"/>
    <x v="15"/>
    <s v="Al27"/>
    <s v="RESIDÊNCIAL IMPERIAL DE CARMO &amp; AUGUSTA, UNIPESSOAL, LDA"/>
    <x v="1"/>
    <x v="256"/>
    <n v="3"/>
    <n v="210"/>
    <n v="199.5"/>
  </r>
  <r>
    <x v="14"/>
    <s v="José Silva Pereira"/>
    <x v="13"/>
    <s v="Al12"/>
    <s v="LOCAL - IT, LDA"/>
    <x v="1"/>
    <x v="257"/>
    <n v="8"/>
    <n v="720"/>
    <n v="648"/>
  </r>
  <r>
    <x v="79"/>
    <s v="Gonçalo Alessandra Pinto"/>
    <x v="6"/>
    <s v="Al25"/>
    <s v="NORVERDE - INVESTIMENTOS IMOBILIÁRIOS, S.A."/>
    <x v="3"/>
    <x v="258"/>
    <n v="6"/>
    <n v="300"/>
    <n v="270"/>
  </r>
  <r>
    <x v="31"/>
    <s v="Luísa Viamonte Carvalho"/>
    <x v="11"/>
    <s v="Al12"/>
    <s v="LOCAL - IT, LDA"/>
    <x v="1"/>
    <x v="258"/>
    <n v="6"/>
    <n v="540"/>
    <n v="486"/>
  </r>
  <r>
    <x v="94"/>
    <s v="Mariana Miguel Sousa"/>
    <x v="16"/>
    <s v="Al20"/>
    <s v="LOCAL GÁS, UNIPESSOAL, LDA"/>
    <x v="7"/>
    <x v="258"/>
    <n v="1"/>
    <n v="70"/>
    <n v="70"/>
  </r>
  <r>
    <x v="120"/>
    <s v="Catarina Mendes Fernandes"/>
    <x v="6"/>
    <s v="Al27"/>
    <s v="RESIDÊNCIAL IMPERIAL DE CARMO &amp; AUGUSTA, UNIPESSOAL, LDA"/>
    <x v="1"/>
    <x v="259"/>
    <n v="2"/>
    <n v="140"/>
    <n v="133"/>
  </r>
  <r>
    <x v="29"/>
    <s v="Duarte Guimarães "/>
    <x v="16"/>
    <s v="Al27"/>
    <s v="RESIDÊNCIAL IMPERIAL DE CARMO &amp; AUGUSTA, UNIPESSOAL, LDA"/>
    <x v="1"/>
    <x v="260"/>
    <n v="1"/>
    <n v="70"/>
    <n v="70"/>
  </r>
  <r>
    <x v="136"/>
    <s v="Tomás Catarina Ferreira"/>
    <x v="5"/>
    <s v="Al13"/>
    <s v="LOCALEASY, LDA"/>
    <x v="5"/>
    <x v="260"/>
    <n v="2"/>
    <n v="160"/>
    <n v="152"/>
  </r>
  <r>
    <x v="15"/>
    <s v="Maria Gonçalo Silva"/>
    <x v="3"/>
    <s v="Al20"/>
    <s v="LOCAL GÁS, UNIPESSOAL, LDA"/>
    <x v="7"/>
    <x v="261"/>
    <n v="2"/>
    <n v="140"/>
    <n v="133"/>
  </r>
  <r>
    <x v="28"/>
    <s v="André Margarida Pinho"/>
    <x v="5"/>
    <s v="Al17"/>
    <s v="R.M.G.S. - ALOJAMENTOS DE PORTUGAL - TURISMO RURAL E ALOJAMENTO LOCAL, UNIPESSOAL, LDA"/>
    <x v="2"/>
    <x v="262"/>
    <n v="7"/>
    <n v="350"/>
    <n v="315"/>
  </r>
  <r>
    <x v="97"/>
    <s v="João de "/>
    <x v="6"/>
    <s v="Al12"/>
    <s v="LOCAL - IT, LDA"/>
    <x v="1"/>
    <x v="262"/>
    <n v="5"/>
    <n v="450"/>
    <n v="427.5"/>
  </r>
  <r>
    <x v="21"/>
    <s v="José Pedro Carvalho"/>
    <x v="17"/>
    <s v="Al11"/>
    <s v="DELIRECORDAÇÕES - ALOJAMENTO LOCAL, UNIPESSOAL, LDA"/>
    <x v="2"/>
    <x v="263"/>
    <n v="5"/>
    <n v="400"/>
    <n v="380"/>
  </r>
  <r>
    <x v="47"/>
    <s v="Pedro Diana Fonseca"/>
    <x v="4"/>
    <s v="Al06"/>
    <s v="ÍNDICEFRASE COMPRA E VENDA DE BENS IMOBILIÁRIOS, TURISMO E ALOJAMENTO LOCAL, LDA"/>
    <x v="3"/>
    <x v="263"/>
    <n v="2"/>
    <n v="120"/>
    <n v="114"/>
  </r>
  <r>
    <x v="100"/>
    <s v="António Maria Coutinho"/>
    <x v="19"/>
    <s v="Al24"/>
    <s v="LOCALSIGN, UNIPESSOAL, LDA"/>
    <x v="3"/>
    <x v="264"/>
    <n v="3"/>
    <n v="210"/>
    <n v="199.5"/>
  </r>
  <r>
    <x v="70"/>
    <s v="Bela Francisco Pinto"/>
    <x v="12"/>
    <s v="Al27"/>
    <s v="RESIDÊNCIAL IMPERIAL DE CARMO &amp; AUGUSTA, UNIPESSOAL, LDA"/>
    <x v="1"/>
    <x v="264"/>
    <n v="5"/>
    <n v="350"/>
    <n v="332.5"/>
  </r>
  <r>
    <x v="23"/>
    <s v="Diogo Cristina "/>
    <x v="7"/>
    <s v="Al26"/>
    <s v="ENIGMAGARDEN - ALOJAMENTO LOCAL, UNIPESSOAL, LDA"/>
    <x v="10"/>
    <x v="264"/>
    <n v="1"/>
    <n v="60"/>
    <n v="60"/>
  </r>
  <r>
    <x v="54"/>
    <s v="André Martina Dias"/>
    <x v="5"/>
    <s v="Al20"/>
    <s v="LOCAL GÁS, UNIPESSOAL, LDA"/>
    <x v="7"/>
    <x v="265"/>
    <n v="7"/>
    <n v="490"/>
    <n v="441"/>
  </r>
  <r>
    <x v="25"/>
    <s v="Dalila Alexandre Reis"/>
    <x v="1"/>
    <s v="Al24"/>
    <s v="LOCALSIGN, UNIPESSOAL, LDA"/>
    <x v="3"/>
    <x v="266"/>
    <n v="3"/>
    <n v="210"/>
    <n v="199.5"/>
  </r>
  <r>
    <x v="99"/>
    <s v="Rui de Correia"/>
    <x v="5"/>
    <s v="Al26"/>
    <s v="ENIGMAGARDEN - ALOJAMENTO LOCAL, UNIPESSOAL, LDA"/>
    <x v="10"/>
    <x v="266"/>
    <n v="8"/>
    <n v="480"/>
    <n v="432"/>
  </r>
  <r>
    <x v="60"/>
    <s v="Ana Catarina Maia"/>
    <x v="19"/>
    <s v="Al27"/>
    <s v="RESIDÊNCIAL IMPERIAL DE CARMO &amp; AUGUSTA, UNIPESSOAL, LDA"/>
    <x v="1"/>
    <x v="267"/>
    <n v="7"/>
    <n v="490"/>
    <n v="441"/>
  </r>
  <r>
    <x v="134"/>
    <s v="João Catarina Mendes"/>
    <x v="18"/>
    <s v="Al24"/>
    <s v="LOCALSIGN, UNIPESSOAL, LDA"/>
    <x v="3"/>
    <x v="267"/>
    <n v="2"/>
    <n v="140"/>
    <n v="133"/>
  </r>
  <r>
    <x v="103"/>
    <s v="José Miguel Amorim"/>
    <x v="6"/>
    <s v="Al24"/>
    <s v="LOCALSIGN, UNIPESSOAL, LDA"/>
    <x v="3"/>
    <x v="268"/>
    <n v="2"/>
    <n v="140"/>
    <n v="133"/>
  </r>
  <r>
    <x v="142"/>
    <s v="Rita Pedro "/>
    <x v="4"/>
    <s v="Al24"/>
    <s v="LOCALSIGN, UNIPESSOAL, LDA"/>
    <x v="3"/>
    <x v="268"/>
    <n v="2"/>
    <n v="140"/>
    <n v="133"/>
  </r>
  <r>
    <x v="143"/>
    <s v="Bárbara de Pimenta"/>
    <x v="1"/>
    <s v="Al21"/>
    <s v="LOCALMAIS, UNIPESSOAL, LDA"/>
    <x v="4"/>
    <x v="269"/>
    <n v="8"/>
    <n v="720"/>
    <n v="648"/>
  </r>
  <r>
    <x v="51"/>
    <s v="Francisca Rodrigues Rocha"/>
    <x v="11"/>
    <s v="Al11"/>
    <s v="DELIRECORDAÇÕES - ALOJAMENTO LOCAL, UNIPESSOAL, LDA"/>
    <x v="2"/>
    <x v="269"/>
    <n v="5"/>
    <n v="400"/>
    <n v="380"/>
  </r>
  <r>
    <x v="145"/>
    <s v="Gonçalo Miguel Ribeiro"/>
    <x v="19"/>
    <s v="Al27"/>
    <s v="RESIDÊNCIAL IMPERIAL DE CARMO &amp; AUGUSTA, UNIPESSOAL, LDA"/>
    <x v="1"/>
    <x v="269"/>
    <n v="9"/>
    <n v="630"/>
    <n v="567"/>
  </r>
  <r>
    <x v="140"/>
    <s v="José Daniel Rodrigues"/>
    <x v="5"/>
    <s v="Al06"/>
    <s v="ÍNDICEFRASE COMPRA E VENDA DE BENS IMOBILIÁRIOS, TURISMO E ALOJAMENTO LOCAL, LDA"/>
    <x v="3"/>
    <x v="269"/>
    <n v="5"/>
    <n v="300"/>
    <n v="285"/>
  </r>
  <r>
    <x v="80"/>
    <s v="Inês Maria "/>
    <x v="10"/>
    <s v="Al27"/>
    <s v="RESIDÊNCIAL IMPERIAL DE CARMO &amp; AUGUSTA, UNIPESSOAL, LDA"/>
    <x v="1"/>
    <x v="270"/>
    <n v="5"/>
    <n v="350"/>
    <n v="332.5"/>
  </r>
  <r>
    <x v="62"/>
    <s v="Inês Carvalho "/>
    <x v="1"/>
    <s v="Al06"/>
    <s v="ÍNDICEFRASE COMPRA E VENDA DE BENS IMOBILIÁRIOS, TURISMO E ALOJAMENTO LOCAL, LDA"/>
    <x v="3"/>
    <x v="271"/>
    <n v="5"/>
    <n v="300"/>
    <n v="285"/>
  </r>
  <r>
    <x v="73"/>
    <s v="Mariana Cabral Costa"/>
    <x v="4"/>
    <s v="Al12"/>
    <s v="LOCAL - IT, LDA"/>
    <x v="1"/>
    <x v="271"/>
    <n v="7"/>
    <n v="630"/>
    <n v="567"/>
  </r>
  <r>
    <x v="151"/>
    <s v="Ana Maria Silva"/>
    <x v="12"/>
    <s v="Al17"/>
    <s v="R.M.G.S. - ALOJAMENTOS DE PORTUGAL - TURISMO RURAL E ALOJAMENTO LOCAL, UNIPESSOAL, LDA"/>
    <x v="2"/>
    <x v="272"/>
    <n v="1"/>
    <n v="50"/>
    <n v="50"/>
  </r>
  <r>
    <x v="28"/>
    <s v="André Margarida Pinho"/>
    <x v="5"/>
    <s v="Al17"/>
    <s v="R.M.G.S. - ALOJAMENTOS DE PORTUGAL - TURISMO RURAL E ALOJAMENTO LOCAL, UNIPESSOAL, LDA"/>
    <x v="2"/>
    <x v="272"/>
    <n v="8"/>
    <n v="400"/>
    <n v="360"/>
  </r>
  <r>
    <x v="86"/>
    <s v="João Machado Sousa"/>
    <x v="0"/>
    <s v="Al12"/>
    <s v="LOCAL - IT, LDA"/>
    <x v="1"/>
    <x v="272"/>
    <n v="8"/>
    <n v="720"/>
    <n v="648"/>
  </r>
  <r>
    <x v="13"/>
    <s v="Inês Luís Soares"/>
    <x v="12"/>
    <s v="Al12"/>
    <s v="LOCAL - IT, LDA"/>
    <x v="1"/>
    <x v="273"/>
    <n v="3"/>
    <n v="270"/>
    <n v="256.5"/>
  </r>
  <r>
    <x v="69"/>
    <s v="Rodrigo Martins Tavares"/>
    <x v="0"/>
    <s v="Al12"/>
    <s v="LOCAL - IT, LDA"/>
    <x v="1"/>
    <x v="273"/>
    <n v="5"/>
    <n v="450"/>
    <n v="427.5"/>
  </r>
  <r>
    <x v="67"/>
    <s v="Carolina Carolina Moreira"/>
    <x v="7"/>
    <s v="Al27"/>
    <s v="RESIDÊNCIAL IMPERIAL DE CARMO &amp; AUGUSTA, UNIPESSOAL, LDA"/>
    <x v="1"/>
    <x v="274"/>
    <n v="1"/>
    <n v="70"/>
    <n v="70"/>
  </r>
  <r>
    <x v="136"/>
    <s v="Tomás Catarina Ferreira"/>
    <x v="5"/>
    <s v="Al20"/>
    <s v="LOCAL GÁS, UNIPESSOAL, LDA"/>
    <x v="7"/>
    <x v="274"/>
    <n v="2"/>
    <n v="140"/>
    <n v="133"/>
  </r>
  <r>
    <x v="144"/>
    <s v="Tiago Fernando Pereira"/>
    <x v="14"/>
    <s v="Al25"/>
    <s v="NORVERDE - INVESTIMENTOS IMOBILIÁRIOS, S.A."/>
    <x v="3"/>
    <x v="275"/>
    <n v="7"/>
    <n v="350"/>
    <n v="315"/>
  </r>
  <r>
    <x v="9"/>
    <s v="Manuel Tkachenko "/>
    <x v="8"/>
    <s v="Al09"/>
    <s v="FEELPORTO - ALOJAMENTO LOCAL E SERVIÇOS TURISTICOS, LDA"/>
    <x v="2"/>
    <x v="276"/>
    <n v="9"/>
    <n v="630"/>
    <n v="567"/>
  </r>
  <r>
    <x v="39"/>
    <s v="Manuel Resende Alves"/>
    <x v="5"/>
    <s v="Al29"/>
    <s v="ENTREGARSONHOS - ALOJAMENTO LOCAL, LDA"/>
    <x v="9"/>
    <x v="277"/>
    <n v="5"/>
    <n v="350"/>
    <n v="332.5"/>
  </r>
  <r>
    <x v="124"/>
    <s v="André Oliveira Santos"/>
    <x v="9"/>
    <s v="Al27"/>
    <s v="RESIDÊNCIAL IMPERIAL DE CARMO &amp; AUGUSTA, UNIPESSOAL, LDA"/>
    <x v="1"/>
    <x v="278"/>
    <n v="3"/>
    <n v="210"/>
    <n v="199.5"/>
  </r>
  <r>
    <x v="21"/>
    <s v="José Pedro Carvalho"/>
    <x v="17"/>
    <s v="Al19"/>
    <s v="CASA DO RIO VEZ - TURISMO E ALOJAMENTO, LDA"/>
    <x v="8"/>
    <x v="278"/>
    <n v="5"/>
    <n v="350"/>
    <n v="332.5"/>
  </r>
  <r>
    <x v="53"/>
    <s v="Rennan Rapuano "/>
    <x v="8"/>
    <s v="Al25"/>
    <s v="NORVERDE - INVESTIMENTOS IMOBILIÁRIOS, S.A."/>
    <x v="3"/>
    <x v="278"/>
    <n v="9"/>
    <n v="450"/>
    <n v="405"/>
  </r>
  <r>
    <x v="154"/>
    <s v="Maria Miguel "/>
    <x v="17"/>
    <s v="Al24"/>
    <s v="LOCALSIGN, UNIPESSOAL, LDA"/>
    <x v="3"/>
    <x v="279"/>
    <n v="9"/>
    <n v="630"/>
    <n v="567"/>
  </r>
  <r>
    <x v="91"/>
    <s v="Eduardo Leite Martins"/>
    <x v="9"/>
    <s v="Al25"/>
    <s v="NORVERDE - INVESTIMENTOS IMOBILIÁRIOS, S.A."/>
    <x v="3"/>
    <x v="280"/>
    <n v="2"/>
    <n v="100"/>
    <n v="95"/>
  </r>
  <r>
    <x v="102"/>
    <s v="Francisco Taveira "/>
    <x v="1"/>
    <s v="Al24"/>
    <s v="LOCALSIGN, UNIPESSOAL, LDA"/>
    <x v="3"/>
    <x v="280"/>
    <n v="2"/>
    <n v="140"/>
    <n v="133"/>
  </r>
  <r>
    <x v="114"/>
    <s v="Ana Camões Alves"/>
    <x v="19"/>
    <s v="Al24"/>
    <s v="LOCALSIGN, UNIPESSOAL, LDA"/>
    <x v="3"/>
    <x v="281"/>
    <n v="5"/>
    <n v="350"/>
    <n v="332.5"/>
  </r>
  <r>
    <x v="155"/>
    <s v="João Manuel Freitas"/>
    <x v="9"/>
    <s v="Al20"/>
    <s v="LOCAL GÁS, UNIPESSOAL, LDA"/>
    <x v="7"/>
    <x v="281"/>
    <n v="3"/>
    <n v="210"/>
    <n v="199.5"/>
  </r>
  <r>
    <x v="108"/>
    <s v="Juliana José Ferreira"/>
    <x v="1"/>
    <s v="Al06"/>
    <s v="ÍNDICEFRASE COMPRA E VENDA DE BENS IMOBILIÁRIOS, TURISMO E ALOJAMENTO LOCAL, LDA"/>
    <x v="3"/>
    <x v="281"/>
    <n v="8"/>
    <n v="480"/>
    <n v="432"/>
  </r>
  <r>
    <x v="126"/>
    <s v="Hugo Luísa Lagoá"/>
    <x v="14"/>
    <s v="Al21"/>
    <s v="LOCALMAIS, UNIPESSOAL, LDA"/>
    <x v="4"/>
    <x v="282"/>
    <n v="6"/>
    <n v="540"/>
    <n v="486"/>
  </r>
  <r>
    <x v="115"/>
    <s v="André Claro Forte"/>
    <x v="7"/>
    <s v="Al27"/>
    <s v="RESIDÊNCIAL IMPERIAL DE CARMO &amp; AUGUSTA, UNIPESSOAL, LDA"/>
    <x v="1"/>
    <x v="283"/>
    <n v="4"/>
    <n v="280"/>
    <n v="266"/>
  </r>
  <r>
    <x v="110"/>
    <s v="Daniel da Araújo"/>
    <x v="4"/>
    <s v="Al21"/>
    <s v="LOCALMAIS, UNIPESSOAL, LDA"/>
    <x v="4"/>
    <x v="283"/>
    <n v="5"/>
    <n v="450"/>
    <n v="427.5"/>
  </r>
  <r>
    <x v="49"/>
    <s v="Ana Miguel Silva"/>
    <x v="1"/>
    <s v="Al22"/>
    <s v="ALOJAMENTO LOCAL M. ZÍDIA, LDA"/>
    <x v="5"/>
    <x v="284"/>
    <n v="4"/>
    <n v="200"/>
    <n v="190"/>
  </r>
  <r>
    <x v="101"/>
    <s v="Daniel Manuel Diaz-Arguelles"/>
    <x v="10"/>
    <s v="Al26"/>
    <s v="ENIGMAGARDEN - ALOJAMENTO LOCAL, UNIPESSOAL, LDA"/>
    <x v="10"/>
    <x v="284"/>
    <n v="9"/>
    <n v="540"/>
    <n v="486"/>
  </r>
  <r>
    <x v="72"/>
    <s v="Helena Miranda Sousa"/>
    <x v="1"/>
    <s v="Al25"/>
    <s v="NORVERDE - INVESTIMENTOS IMOBILIÁRIOS, S.A."/>
    <x v="3"/>
    <x v="284"/>
    <n v="9"/>
    <n v="450"/>
    <n v="405"/>
  </r>
  <r>
    <x v="135"/>
    <s v="Paula Ramos "/>
    <x v="17"/>
    <s v="Al20"/>
    <s v="LOCAL GÁS, UNIPESSOAL, LDA"/>
    <x v="7"/>
    <x v="284"/>
    <n v="9"/>
    <n v="630"/>
    <n v="567"/>
  </r>
  <r>
    <x v="142"/>
    <s v="Rita Pedro "/>
    <x v="4"/>
    <s v="Al24"/>
    <s v="LOCALSIGN, UNIPESSOAL, LDA"/>
    <x v="3"/>
    <x v="284"/>
    <n v="9"/>
    <n v="630"/>
    <n v="567"/>
  </r>
  <r>
    <x v="56"/>
    <s v="Fabrício Eduardo Igreja"/>
    <x v="6"/>
    <s v="Al12"/>
    <s v="LOCAL - IT, LDA"/>
    <x v="1"/>
    <x v="285"/>
    <n v="3"/>
    <n v="270"/>
    <n v="256.5"/>
  </r>
  <r>
    <x v="129"/>
    <s v="Laura Daniel Mendes"/>
    <x v="19"/>
    <s v="Al12"/>
    <s v="LOCAL - IT, LDA"/>
    <x v="1"/>
    <x v="285"/>
    <n v="7"/>
    <n v="630"/>
    <n v="567"/>
  </r>
  <r>
    <x v="4"/>
    <s v="Sofia André Andrade"/>
    <x v="4"/>
    <s v="Al29"/>
    <s v="ENTREGARSONHOS - ALOJAMENTO LOCAL, LDA"/>
    <x v="9"/>
    <x v="285"/>
    <n v="4"/>
    <n v="280"/>
    <n v="266"/>
  </r>
  <r>
    <x v="55"/>
    <s v="Beatriz Miguel Silva"/>
    <x v="0"/>
    <s v="Al12"/>
    <s v="LOCAL - IT, LDA"/>
    <x v="1"/>
    <x v="286"/>
    <n v="1"/>
    <n v="90"/>
    <n v="90"/>
  </r>
  <r>
    <x v="147"/>
    <s v="Inês Pedro Marinho"/>
    <x v="2"/>
    <s v="Al13"/>
    <s v="LOCALEASY, LDA"/>
    <x v="5"/>
    <x v="287"/>
    <n v="4"/>
    <n v="320"/>
    <n v="304"/>
  </r>
  <r>
    <x v="0"/>
    <s v="Mariana Alexandre Martins"/>
    <x v="0"/>
    <s v="Al09"/>
    <s v="FEELPORTO - ALOJAMENTO LOCAL E SERVIÇOS TURISTICOS, LDA"/>
    <x v="2"/>
    <x v="287"/>
    <n v="5"/>
    <n v="350"/>
    <n v="332.5"/>
  </r>
  <r>
    <x v="139"/>
    <s v="Rodrigo Marques Carvalho"/>
    <x v="13"/>
    <s v="Al24"/>
    <s v="LOCALSIGN, UNIPESSOAL, LDA"/>
    <x v="3"/>
    <x v="287"/>
    <n v="8"/>
    <n v="560"/>
    <n v="504"/>
  </r>
  <r>
    <x v="45"/>
    <s v="Rui de Lopes"/>
    <x v="12"/>
    <s v="Al21"/>
    <s v="LOCALMAIS, UNIPESSOAL, LDA"/>
    <x v="4"/>
    <x v="288"/>
    <n v="2"/>
    <n v="180"/>
    <n v="171"/>
  </r>
  <r>
    <x v="66"/>
    <s v="Leonor Pedro Queirós"/>
    <x v="8"/>
    <s v="Al23"/>
    <s v="CONVERSA SIMÉTRICA ALOJAMENTO LOCAL, LDA"/>
    <x v="10"/>
    <x v="289"/>
    <n v="4"/>
    <n v="360"/>
    <n v="342"/>
  </r>
  <r>
    <x v="133"/>
    <s v="Diogo Torres Pinheiro"/>
    <x v="12"/>
    <s v="Al24"/>
    <s v="LOCALSIGN, UNIPESSOAL, LDA"/>
    <x v="3"/>
    <x v="290"/>
    <n v="3"/>
    <n v="210"/>
    <n v="199.5"/>
  </r>
  <r>
    <x v="116"/>
    <s v="Marisa Paulo Cunha"/>
    <x v="1"/>
    <s v="Al17"/>
    <s v="R.M.G.S. - ALOJAMENTOS DE PORTUGAL - TURISMO RURAL E ALOJAMENTO LOCAL, UNIPESSOAL, LDA"/>
    <x v="2"/>
    <x v="291"/>
    <n v="2"/>
    <n v="100"/>
    <n v="95"/>
  </r>
  <r>
    <x v="132"/>
    <s v="Diogo Teresa "/>
    <x v="0"/>
    <s v="Al13"/>
    <s v="LOCALEASY, LDA"/>
    <x v="5"/>
    <x v="292"/>
    <n v="7"/>
    <n v="560"/>
    <n v="504"/>
  </r>
  <r>
    <x v="151"/>
    <s v="Ana Maria Silva"/>
    <x v="12"/>
    <s v="Al25"/>
    <s v="NORVERDE - INVESTIMENTOS IMOBILIÁRIOS, S.A."/>
    <x v="3"/>
    <x v="293"/>
    <n v="9"/>
    <n v="450"/>
    <n v="405"/>
  </r>
  <r>
    <x v="58"/>
    <s v="Caroline Gonzalez "/>
    <x v="16"/>
    <s v="Al23"/>
    <s v="CONVERSA SIMÉTRICA ALOJAMENTO LOCAL, LDA"/>
    <x v="10"/>
    <x v="293"/>
    <n v="3"/>
    <n v="270"/>
    <n v="256.5"/>
  </r>
  <r>
    <x v="16"/>
    <s v="Marta Sofia "/>
    <x v="14"/>
    <s v="Al24"/>
    <s v="LOCALSIGN, UNIPESSOAL, LDA"/>
    <x v="3"/>
    <x v="293"/>
    <n v="3"/>
    <n v="210"/>
    <n v="199.5"/>
  </r>
  <r>
    <x v="120"/>
    <s v="Catarina Mendes Fernandes"/>
    <x v="6"/>
    <s v="Al27"/>
    <s v="RESIDÊNCIAL IMPERIAL DE CARMO &amp; AUGUSTA, UNIPESSOAL, LDA"/>
    <x v="1"/>
    <x v="294"/>
    <n v="2"/>
    <n v="140"/>
    <n v="133"/>
  </r>
  <r>
    <x v="56"/>
    <s v="Fabrício Eduardo Igreja"/>
    <x v="6"/>
    <s v="Al12"/>
    <s v="LOCAL - IT, LDA"/>
    <x v="1"/>
    <x v="294"/>
    <n v="5"/>
    <n v="450"/>
    <n v="427.5"/>
  </r>
  <r>
    <x v="71"/>
    <s v="Ana Francisca Ferreira"/>
    <x v="3"/>
    <s v="Al24"/>
    <s v="LOCALSIGN, UNIPESSOAL, LDA"/>
    <x v="3"/>
    <x v="295"/>
    <n v="7"/>
    <n v="490"/>
    <n v="441"/>
  </r>
  <r>
    <x v="78"/>
    <s v="Bruno Baía Silva"/>
    <x v="7"/>
    <s v="Al21"/>
    <s v="LOCALMAIS, UNIPESSOAL, LDA"/>
    <x v="4"/>
    <x v="295"/>
    <n v="8"/>
    <n v="720"/>
    <n v="648"/>
  </r>
  <r>
    <x v="84"/>
    <s v="Bruno Ribeiro Xavier"/>
    <x v="18"/>
    <s v="Al21"/>
    <s v="LOCALMAIS, UNIPESSOAL, LDA"/>
    <x v="4"/>
    <x v="296"/>
    <n v="2"/>
    <n v="180"/>
    <n v="171"/>
  </r>
  <r>
    <x v="69"/>
    <s v="Rodrigo Martins Tavares"/>
    <x v="0"/>
    <s v="Al12"/>
    <s v="LOCAL - IT, LDA"/>
    <x v="1"/>
    <x v="296"/>
    <n v="5"/>
    <n v="450"/>
    <n v="427.5"/>
  </r>
  <r>
    <x v="57"/>
    <s v="Matilde Vasco "/>
    <x v="15"/>
    <s v="Al09"/>
    <s v="FEELPORTO - ALOJAMENTO LOCAL E SERVIÇOS TURISTICOS, LDA"/>
    <x v="2"/>
    <x v="297"/>
    <n v="5"/>
    <n v="350"/>
    <n v="332.5"/>
  </r>
  <r>
    <x v="35"/>
    <s v="Isabel Miguel Santos"/>
    <x v="19"/>
    <s v="Al26"/>
    <s v="ENIGMAGARDEN - ALOJAMENTO LOCAL, UNIPESSOAL, LDA"/>
    <x v="10"/>
    <x v="298"/>
    <n v="9"/>
    <n v="540"/>
    <n v="486"/>
  </r>
  <r>
    <x v="54"/>
    <s v="André Martina Dias"/>
    <x v="5"/>
    <s v="Al06"/>
    <s v="ÍNDICEFRASE COMPRA E VENDA DE BENS IMOBILIÁRIOS, TURISMO E ALOJAMENTO LOCAL, LDA"/>
    <x v="3"/>
    <x v="299"/>
    <n v="3"/>
    <n v="180"/>
    <n v="171"/>
  </r>
  <r>
    <x v="6"/>
    <s v="Manuel Ribeiro Rodrigues"/>
    <x v="5"/>
    <s v="Al25"/>
    <s v="NORVERDE - INVESTIMENTOS IMOBILIÁRIOS, S.A."/>
    <x v="3"/>
    <x v="299"/>
    <n v="7"/>
    <n v="350"/>
    <n v="315"/>
  </r>
  <r>
    <x v="36"/>
    <s v="João Gonçalo Meireles"/>
    <x v="16"/>
    <s v="Al21"/>
    <s v="LOCALMAIS, UNIPESSOAL, LDA"/>
    <x v="4"/>
    <x v="300"/>
    <n v="6"/>
    <n v="540"/>
    <n v="486"/>
  </r>
  <r>
    <x v="33"/>
    <s v="Maria Carinhas Ribeiro"/>
    <x v="0"/>
    <s v="Al06"/>
    <s v="ÍNDICEFRASE COMPRA E VENDA DE BENS IMOBILIÁRIOS, TURISMO E ALOJAMENTO LOCAL, LDA"/>
    <x v="3"/>
    <x v="300"/>
    <n v="5"/>
    <n v="300"/>
    <n v="285"/>
  </r>
  <r>
    <x v="2"/>
    <s v="Rodrigo Carneiro França"/>
    <x v="2"/>
    <s v="Al06"/>
    <s v="ÍNDICEFRASE COMPRA E VENDA DE BENS IMOBILIÁRIOS, TURISMO E ALOJAMENTO LOCAL, LDA"/>
    <x v="3"/>
    <x v="300"/>
    <n v="1"/>
    <n v="60"/>
    <n v="60"/>
  </r>
  <r>
    <x v="74"/>
    <s v="Luís Nascimento Batista"/>
    <x v="8"/>
    <s v="Al09"/>
    <s v="FEELPORTO - ALOJAMENTO LOCAL E SERVIÇOS TURISTICOS, LDA"/>
    <x v="2"/>
    <x v="301"/>
    <n v="3"/>
    <n v="210"/>
    <n v="199.5"/>
  </r>
  <r>
    <x v="1"/>
    <s v="Verónica Maria Correia"/>
    <x v="1"/>
    <s v="Al10"/>
    <s v="AZEVEDO, ANTÓNIO DA SILVA"/>
    <x v="2"/>
    <x v="301"/>
    <n v="6"/>
    <n v="480"/>
    <n v="432"/>
  </r>
  <r>
    <x v="5"/>
    <s v="Alexandra Catarina Sousa"/>
    <x v="2"/>
    <s v="Al17"/>
    <s v="R.M.G.S. - ALOJAMENTOS DE PORTUGAL - TURISMO RURAL E ALOJAMENTO LOCAL, UNIPESSOAL, LDA"/>
    <x v="2"/>
    <x v="302"/>
    <n v="1"/>
    <n v="50"/>
    <n v="50"/>
  </r>
  <r>
    <x v="150"/>
    <s v="Pedro Miguel Mota"/>
    <x v="2"/>
    <s v="Al13"/>
    <s v="LOCALEASY, LDA"/>
    <x v="5"/>
    <x v="302"/>
    <n v="6"/>
    <n v="480"/>
    <n v="432"/>
  </r>
  <r>
    <x v="87"/>
    <s v="João Sofia Cunha"/>
    <x v="18"/>
    <s v="Al16"/>
    <s v="GERES ALBUFEIRA - ALDEIA TURISTICA, LDA"/>
    <x v="6"/>
    <x v="303"/>
    <n v="8"/>
    <n v="560"/>
    <n v="504"/>
  </r>
  <r>
    <x v="103"/>
    <s v="José Miguel Amorim"/>
    <x v="6"/>
    <s v="Al21"/>
    <s v="LOCALMAIS, UNIPESSOAL, LDA"/>
    <x v="4"/>
    <x v="303"/>
    <n v="9"/>
    <n v="810"/>
    <n v="729"/>
  </r>
  <r>
    <x v="22"/>
    <s v="Miguel Moura Silva"/>
    <x v="12"/>
    <s v="Al18"/>
    <s v="BIRDS &amp; BOARDS - ALOJAMENTO LOCAL, LDA"/>
    <x v="12"/>
    <x v="303"/>
    <n v="7"/>
    <n v="630"/>
    <n v="567"/>
  </r>
  <r>
    <x v="29"/>
    <s v="Duarte Guimarães "/>
    <x v="16"/>
    <s v="Al27"/>
    <s v="RESIDÊNCIAL IMPERIAL DE CARMO &amp; AUGUSTA, UNIPESSOAL, LDA"/>
    <x v="1"/>
    <x v="304"/>
    <n v="9"/>
    <n v="630"/>
    <n v="567"/>
  </r>
  <r>
    <x v="65"/>
    <s v="Hugo Franz Oliveira"/>
    <x v="10"/>
    <s v="Al26"/>
    <s v="ENIGMAGARDEN - ALOJAMENTO LOCAL, UNIPESSOAL, LDA"/>
    <x v="10"/>
    <x v="305"/>
    <n v="1"/>
    <n v="60"/>
    <n v="60"/>
  </r>
  <r>
    <x v="130"/>
    <s v="Tomé Miguel Silva"/>
    <x v="16"/>
    <s v="Al24"/>
    <s v="LOCALSIGN, UNIPESSOAL, LDA"/>
    <x v="3"/>
    <x v="306"/>
    <n v="6"/>
    <n v="420"/>
    <n v="378"/>
  </r>
  <r>
    <x v="12"/>
    <s v="Bárbara Costa Teixeira"/>
    <x v="11"/>
    <s v="Al13"/>
    <s v="LOCALEASY, LDA"/>
    <x v="5"/>
    <x v="307"/>
    <n v="9"/>
    <n v="720"/>
    <n v="648"/>
  </r>
  <r>
    <x v="118"/>
    <s v="Antonio Pinto "/>
    <x v="7"/>
    <s v="Al13"/>
    <s v="LOCALEASY, LDA"/>
    <x v="5"/>
    <x v="308"/>
    <n v="7"/>
    <n v="560"/>
    <n v="504"/>
  </r>
  <r>
    <x v="104"/>
    <s v="Marta Almeida Silva"/>
    <x v="18"/>
    <s v="Al13"/>
    <s v="LOCALEASY, LDA"/>
    <x v="5"/>
    <x v="308"/>
    <n v="8"/>
    <n v="640"/>
    <n v="576"/>
  </r>
  <r>
    <x v="22"/>
    <s v="Miguel Moura Silva"/>
    <x v="12"/>
    <s v="Al15"/>
    <s v="BEACHCOMBER - ALOJAMENTO LOCAL, UNIPESSOAL, LDA"/>
    <x v="11"/>
    <x v="308"/>
    <n v="7"/>
    <n v="350"/>
    <n v="315"/>
  </r>
  <r>
    <x v="115"/>
    <s v="André Claro Forte"/>
    <x v="7"/>
    <s v="Al17"/>
    <s v="R.M.G.S. - ALOJAMENTOS DE PORTUGAL - TURISMO RURAL E ALOJAMENTO LOCAL, UNIPESSOAL, LDA"/>
    <x v="2"/>
    <x v="309"/>
    <n v="1"/>
    <n v="50"/>
    <n v="50"/>
  </r>
  <r>
    <x v="76"/>
    <s v="Henrique Coelho Branco"/>
    <x v="7"/>
    <s v="Al20"/>
    <s v="LOCAL GÁS, UNIPESSOAL, LDA"/>
    <x v="7"/>
    <x v="309"/>
    <n v="1"/>
    <n v="70"/>
    <n v="70"/>
  </r>
  <r>
    <x v="85"/>
    <s v="João Alexandre Araújo"/>
    <x v="14"/>
    <s v="Al13"/>
    <s v="LOCALEASY, LDA"/>
    <x v="5"/>
    <x v="309"/>
    <n v="3"/>
    <n v="240"/>
    <n v="228"/>
  </r>
  <r>
    <x v="142"/>
    <s v="Rita Pedro "/>
    <x v="4"/>
    <s v="Al24"/>
    <s v="LOCALSIGN, UNIPESSOAL, LDA"/>
    <x v="3"/>
    <x v="309"/>
    <n v="6"/>
    <n v="420"/>
    <n v="378"/>
  </r>
  <r>
    <x v="103"/>
    <s v="José Miguel Amorim"/>
    <x v="6"/>
    <s v="Al13"/>
    <s v="LOCALEASY, LDA"/>
    <x v="5"/>
    <x v="310"/>
    <n v="4"/>
    <n v="320"/>
    <n v="304"/>
  </r>
  <r>
    <x v="136"/>
    <s v="Tomás Catarina Ferreira"/>
    <x v="5"/>
    <s v="Al20"/>
    <s v="LOCAL GÁS, UNIPESSOAL, LDA"/>
    <x v="7"/>
    <x v="311"/>
    <n v="7"/>
    <n v="490"/>
    <n v="441"/>
  </r>
  <r>
    <x v="72"/>
    <s v="Helena Miranda Sousa"/>
    <x v="1"/>
    <s v="Al24"/>
    <s v="LOCALSIGN, UNIPESSOAL, LDA"/>
    <x v="3"/>
    <x v="312"/>
    <n v="9"/>
    <n v="630"/>
    <n v="567"/>
  </r>
  <r>
    <x v="28"/>
    <s v="André Margarida Pinho"/>
    <x v="5"/>
    <s v="Al25"/>
    <s v="NORVERDE - INVESTIMENTOS IMOBILIÁRIOS, S.A."/>
    <x v="3"/>
    <x v="313"/>
    <n v="1"/>
    <n v="50"/>
    <n v="50"/>
  </r>
  <r>
    <x v="61"/>
    <s v="Carlos Lopes Magalhães"/>
    <x v="15"/>
    <s v="Al08"/>
    <s v="CAMPO AVENTURA - PROGRAMAS DE LAZER, S.A."/>
    <x v="13"/>
    <x v="314"/>
    <n v="1"/>
    <n v="90"/>
    <n v="90"/>
  </r>
  <r>
    <x v="93"/>
    <s v="Eurico João Pinto"/>
    <x v="10"/>
    <s v="Al26"/>
    <s v="ENIGMAGARDEN - ALOJAMENTO LOCAL, UNIPESSOAL, LDA"/>
    <x v="10"/>
    <x v="315"/>
    <n v="7"/>
    <n v="420"/>
    <n v="378"/>
  </r>
  <r>
    <x v="52"/>
    <s v="João Filipe Costa"/>
    <x v="3"/>
    <s v="Al12"/>
    <s v="LOCAL - IT, LDA"/>
    <x v="1"/>
    <x v="315"/>
    <n v="8"/>
    <n v="720"/>
    <n v="648"/>
  </r>
  <r>
    <x v="26"/>
    <s v="João Caldas Gonçalves"/>
    <x v="18"/>
    <s v="Al23"/>
    <s v="CONVERSA SIMÉTRICA ALOJAMENTO LOCAL, LDA"/>
    <x v="10"/>
    <x v="316"/>
    <n v="8"/>
    <n v="720"/>
    <n v="648"/>
  </r>
  <r>
    <x v="100"/>
    <s v="António Maria Coutinho"/>
    <x v="19"/>
    <s v="Al21"/>
    <s v="LOCALMAIS, UNIPESSOAL, LDA"/>
    <x v="4"/>
    <x v="317"/>
    <n v="8"/>
    <n v="720"/>
    <n v="648"/>
  </r>
  <r>
    <x v="89"/>
    <s v="Mariana Nuno Faustino"/>
    <x v="2"/>
    <s v="Al12"/>
    <s v="LOCAL - IT, LDA"/>
    <x v="1"/>
    <x v="318"/>
    <n v="4"/>
    <n v="360"/>
    <n v="342"/>
  </r>
  <r>
    <x v="32"/>
    <s v="Maria Daniela Lopes"/>
    <x v="13"/>
    <s v="Al24"/>
    <s v="LOCALSIGN, UNIPESSOAL, LDA"/>
    <x v="3"/>
    <x v="319"/>
    <n v="3"/>
    <n v="210"/>
    <n v="199.5"/>
  </r>
  <r>
    <x v="119"/>
    <s v="André Alexandre Cardoso"/>
    <x v="3"/>
    <s v="Al13"/>
    <s v="LOCALEASY, LDA"/>
    <x v="5"/>
    <x v="320"/>
    <n v="4"/>
    <n v="320"/>
    <n v="304"/>
  </r>
  <r>
    <x v="6"/>
    <s v="Manuel Ribeiro Rodrigues"/>
    <x v="5"/>
    <s v="Al11"/>
    <s v="DELIRECORDAÇÕES - ALOJAMENTO LOCAL, UNIPESSOAL, LDA"/>
    <x v="2"/>
    <x v="320"/>
    <n v="7"/>
    <n v="560"/>
    <n v="504"/>
  </r>
  <r>
    <x v="22"/>
    <s v="Miguel Moura Silva"/>
    <x v="12"/>
    <s v="Al22"/>
    <s v="ALOJAMENTO LOCAL M. ZÍDIA, LDA"/>
    <x v="5"/>
    <x v="320"/>
    <n v="2"/>
    <n v="100"/>
    <n v="95"/>
  </r>
  <r>
    <x v="82"/>
    <s v="Jose Amadeu Faria"/>
    <x v="3"/>
    <s v="Al20"/>
    <s v="LOCAL GÁS, UNIPESSOAL, LDA"/>
    <x v="7"/>
    <x v="321"/>
    <n v="5"/>
    <n v="350"/>
    <n v="332.5"/>
  </r>
  <r>
    <x v="39"/>
    <s v="Manuel Resende Alves"/>
    <x v="5"/>
    <s v="Al11"/>
    <s v="DELIRECORDAÇÕES - ALOJAMENTO LOCAL, UNIPESSOAL, LDA"/>
    <x v="2"/>
    <x v="321"/>
    <n v="7"/>
    <n v="560"/>
    <n v="504"/>
  </r>
  <r>
    <x v="0"/>
    <s v="Mariana Alexandre Martins"/>
    <x v="0"/>
    <s v="Al09"/>
    <s v="FEELPORTO - ALOJAMENTO LOCAL E SERVIÇOS TURISTICOS, LDA"/>
    <x v="2"/>
    <x v="321"/>
    <n v="5"/>
    <n v="350"/>
    <n v="332.5"/>
  </r>
  <r>
    <x v="143"/>
    <s v="Bárbara de Pimenta"/>
    <x v="1"/>
    <s v="Al20"/>
    <s v="LOCAL GÁS, UNIPESSOAL, LDA"/>
    <x v="7"/>
    <x v="322"/>
    <n v="8"/>
    <n v="560"/>
    <n v="504"/>
  </r>
  <r>
    <x v="43"/>
    <s v="Pedro Samuel Martins"/>
    <x v="2"/>
    <s v="Al06"/>
    <s v="ÍNDICEFRASE COMPRA E VENDA DE BENS IMOBILIÁRIOS, TURISMO E ALOJAMENTO LOCAL, LDA"/>
    <x v="3"/>
    <x v="322"/>
    <n v="1"/>
    <n v="60"/>
    <n v="60"/>
  </r>
  <r>
    <x v="128"/>
    <s v="Raquel Tomas Grilo"/>
    <x v="17"/>
    <s v="Al21"/>
    <s v="LOCALMAIS, UNIPESSOAL, LDA"/>
    <x v="4"/>
    <x v="323"/>
    <n v="9"/>
    <n v="810"/>
    <n v="729"/>
  </r>
  <r>
    <x v="152"/>
    <s v="Luís Maria Rodrigues"/>
    <x v="7"/>
    <s v="Al24"/>
    <s v="LOCALSIGN, UNIPESSOAL, LDA"/>
    <x v="3"/>
    <x v="324"/>
    <n v="4"/>
    <n v="280"/>
    <n v="266"/>
  </r>
  <r>
    <x v="87"/>
    <s v="João Sofia Cunha"/>
    <x v="18"/>
    <s v="Al29"/>
    <s v="ENTREGARSONHOS - ALOJAMENTO LOCAL, LDA"/>
    <x v="9"/>
    <x v="325"/>
    <n v="7"/>
    <n v="490"/>
    <n v="441"/>
  </r>
  <r>
    <x v="40"/>
    <s v="Pedro Rua Levorato"/>
    <x v="16"/>
    <s v="Al11"/>
    <s v="DELIRECORDAÇÕES - ALOJAMENTO LOCAL, UNIPESSOAL, LDA"/>
    <x v="2"/>
    <x v="325"/>
    <n v="6"/>
    <n v="480"/>
    <n v="432"/>
  </r>
  <r>
    <x v="113"/>
    <s v="Ana Costa Neves"/>
    <x v="6"/>
    <s v="Al09"/>
    <s v="FEELPORTO - ALOJAMENTO LOCAL E SERVIÇOS TURISTICOS, LDA"/>
    <x v="2"/>
    <x v="326"/>
    <n v="7"/>
    <n v="490"/>
    <n v="441"/>
  </r>
  <r>
    <x v="92"/>
    <s v="Eduardo Rafael Sousa"/>
    <x v="7"/>
    <s v="Al06"/>
    <s v="ÍNDICEFRASE COMPRA E VENDA DE BENS IMOBILIÁRIOS, TURISMO E ALOJAMENTO LOCAL, LDA"/>
    <x v="3"/>
    <x v="326"/>
    <n v="5"/>
    <n v="300"/>
    <n v="285"/>
  </r>
  <r>
    <x v="103"/>
    <s v="José Miguel Amorim"/>
    <x v="6"/>
    <s v="Al16"/>
    <s v="GERES ALBUFEIRA - ALDEIA TURISTICA, LDA"/>
    <x v="6"/>
    <x v="326"/>
    <n v="8"/>
    <n v="560"/>
    <n v="504"/>
  </r>
  <r>
    <x v="141"/>
    <s v="Marco Pedro Suarez"/>
    <x v="1"/>
    <s v="Al20"/>
    <s v="LOCAL GÁS, UNIPESSOAL, LDA"/>
    <x v="7"/>
    <x v="326"/>
    <n v="2"/>
    <n v="140"/>
    <n v="133"/>
  </r>
  <r>
    <x v="107"/>
    <s v="Catarina Miguel Fonseca"/>
    <x v="9"/>
    <s v="Al06"/>
    <s v="ÍNDICEFRASE COMPRA E VENDA DE BENS IMOBILIÁRIOS, TURISMO E ALOJAMENTO LOCAL, LDA"/>
    <x v="3"/>
    <x v="327"/>
    <n v="6"/>
    <n v="360"/>
    <n v="324"/>
  </r>
  <r>
    <x v="50"/>
    <s v="Tomas César "/>
    <x v="13"/>
    <s v="Al13"/>
    <s v="LOCALEASY, LDA"/>
    <x v="5"/>
    <x v="327"/>
    <n v="4"/>
    <n v="320"/>
    <n v="304"/>
  </r>
  <r>
    <x v="64"/>
    <s v="Ana Pinto Carvalho"/>
    <x v="2"/>
    <s v="Al21"/>
    <s v="LOCALMAIS, UNIPESSOAL, LDA"/>
    <x v="4"/>
    <x v="328"/>
    <n v="3"/>
    <n v="270"/>
    <n v="256.5"/>
  </r>
  <r>
    <x v="94"/>
    <s v="Mariana Miguel Sousa"/>
    <x v="16"/>
    <s v="Al20"/>
    <s v="LOCAL GÁS, UNIPESSOAL, LDA"/>
    <x v="7"/>
    <x v="329"/>
    <n v="4"/>
    <n v="280"/>
    <n v="266"/>
  </r>
  <r>
    <x v="49"/>
    <s v="Ana Miguel Silva"/>
    <x v="1"/>
    <s v="Al05"/>
    <s v="ALOJAMENTO LOCAL - PENSIO BASTOS, LDA"/>
    <x v="14"/>
    <x v="330"/>
    <n v="7"/>
    <n v="490"/>
    <n v="441"/>
  </r>
  <r>
    <x v="56"/>
    <s v="Fabrício Eduardo Igreja"/>
    <x v="6"/>
    <s v="Al06"/>
    <s v="ÍNDICEFRASE COMPRA E VENDA DE BENS IMOBILIÁRIOS, TURISMO E ALOJAMENTO LOCAL, LDA"/>
    <x v="3"/>
    <x v="330"/>
    <n v="2"/>
    <n v="120"/>
    <n v="114"/>
  </r>
  <r>
    <x v="99"/>
    <s v="Rui de Correia"/>
    <x v="5"/>
    <s v="Al23"/>
    <s v="CONVERSA SIMÉTRICA ALOJAMENTO LOCAL, LDA"/>
    <x v="10"/>
    <x v="331"/>
    <n v="8"/>
    <n v="720"/>
    <n v="648"/>
  </r>
  <r>
    <x v="18"/>
    <s v="Francisco Moás Fernandes"/>
    <x v="9"/>
    <s v="Al16"/>
    <s v="GERES ALBUFEIRA - ALDEIA TURISTICA, LDA"/>
    <x v="6"/>
    <x v="332"/>
    <n v="6"/>
    <n v="420"/>
    <n v="378"/>
  </r>
  <r>
    <x v="44"/>
    <s v="Rodrigo da Gonçalves"/>
    <x v="5"/>
    <s v="Al21"/>
    <s v="LOCALMAIS, UNIPESSOAL, LDA"/>
    <x v="4"/>
    <x v="333"/>
    <n v="8"/>
    <n v="720"/>
    <n v="648"/>
  </r>
  <r>
    <x v="84"/>
    <s v="Bruno Ribeiro Xavier"/>
    <x v="18"/>
    <s v="Al13"/>
    <s v="LOCALEASY, LDA"/>
    <x v="5"/>
    <x v="334"/>
    <n v="3"/>
    <n v="240"/>
    <n v="228"/>
  </r>
  <r>
    <x v="30"/>
    <s v="Miguel Fernandes Almendra"/>
    <x v="18"/>
    <s v="Al20"/>
    <s v="LOCAL GÁS, UNIPESSOAL, LDA"/>
    <x v="7"/>
    <x v="335"/>
    <n v="3"/>
    <n v="210"/>
    <n v="199.5"/>
  </r>
  <r>
    <x v="8"/>
    <s v="Bruna Cruz "/>
    <x v="7"/>
    <s v="Al09"/>
    <s v="FEELPORTO - ALOJAMENTO LOCAL E SERVIÇOS TURISTICOS, LDA"/>
    <x v="2"/>
    <x v="336"/>
    <n v="2"/>
    <n v="140"/>
    <n v="133"/>
  </r>
  <r>
    <x v="155"/>
    <s v="João Manuel Freitas"/>
    <x v="9"/>
    <s v="Al12"/>
    <s v="LOCAL - IT, LDA"/>
    <x v="1"/>
    <x v="336"/>
    <n v="6"/>
    <n v="540"/>
    <n v="486"/>
  </r>
  <r>
    <x v="17"/>
    <s v="Sanderson Leite "/>
    <x v="14"/>
    <s v="Al24"/>
    <s v="LOCALSIGN, UNIPESSOAL, LDA"/>
    <x v="3"/>
    <x v="336"/>
    <n v="8"/>
    <n v="560"/>
    <n v="504"/>
  </r>
  <r>
    <x v="3"/>
    <s v="Francisca Vasconcelos Gonçalves"/>
    <x v="3"/>
    <s v="Al19"/>
    <s v="CASA DO RIO VEZ - TURISMO E ALOJAMENTO, LDA"/>
    <x v="8"/>
    <x v="337"/>
    <n v="7"/>
    <n v="490"/>
    <n v="441"/>
  </r>
  <r>
    <x v="22"/>
    <s v="Miguel Moura Silva"/>
    <x v="12"/>
    <s v="Al04"/>
    <s v="AHSLG - SOCIEDADE DE GESTÃO DE EMPREENDIMENTOS TURÍSTICOS E DE ALOJAMENTO LOCAL, LDA"/>
    <x v="15"/>
    <x v="337"/>
    <n v="8"/>
    <n v="400"/>
    <n v="360"/>
  </r>
  <r>
    <x v="23"/>
    <s v="Diogo Cristina "/>
    <x v="7"/>
    <s v="Al11"/>
    <s v="DELIRECORDAÇÕES - ALOJAMENTO LOCAL, UNIPESSOAL, LDA"/>
    <x v="2"/>
    <x v="338"/>
    <n v="9"/>
    <n v="720"/>
    <n v="648"/>
  </r>
  <r>
    <x v="81"/>
    <s v="João Amaro Novais"/>
    <x v="2"/>
    <s v="Al24"/>
    <s v="LOCALSIGN, UNIPESSOAL, LDA"/>
    <x v="3"/>
    <x v="338"/>
    <n v="3"/>
    <n v="210"/>
    <n v="199.5"/>
  </r>
  <r>
    <x v="121"/>
    <s v="Leonor Pedro Santos"/>
    <x v="19"/>
    <s v="Al21"/>
    <s v="LOCALMAIS, UNIPESSOAL, LDA"/>
    <x v="4"/>
    <x v="338"/>
    <n v="3"/>
    <n v="270"/>
    <n v="256.5"/>
  </r>
  <r>
    <x v="61"/>
    <s v="Carlos Lopes Magalhães"/>
    <x v="15"/>
    <s v="Al08"/>
    <s v="CAMPO AVENTURA - PROGRAMAS DE LAZER, S.A."/>
    <x v="13"/>
    <x v="339"/>
    <n v="4"/>
    <n v="360"/>
    <n v="342"/>
  </r>
  <r>
    <x v="138"/>
    <s v="Rafael Romera "/>
    <x v="2"/>
    <s v="Al30"/>
    <s v="ROUTE 25 - ALOJAMENTO LOCAL, UNIPESSOAL, LDA"/>
    <x v="0"/>
    <x v="339"/>
    <n v="9"/>
    <n v="450"/>
    <n v="405"/>
  </r>
  <r>
    <x v="13"/>
    <s v="Inês Luís Soares"/>
    <x v="12"/>
    <s v="Al26"/>
    <s v="ENIGMAGARDEN - ALOJAMENTO LOCAL, UNIPESSOAL, LDA"/>
    <x v="10"/>
    <x v="340"/>
    <n v="1"/>
    <n v="60"/>
    <n v="60"/>
  </r>
  <r>
    <x v="63"/>
    <s v="Viktoriia Xavier "/>
    <x v="17"/>
    <s v="Al13"/>
    <s v="LOCALEASY, LDA"/>
    <x v="5"/>
    <x v="340"/>
    <n v="5"/>
    <n v="400"/>
    <n v="380"/>
  </r>
  <r>
    <x v="102"/>
    <s v="Francisco Taveira "/>
    <x v="1"/>
    <s v="Al20"/>
    <s v="LOCAL GÁS, UNIPESSOAL, LDA"/>
    <x v="7"/>
    <x v="341"/>
    <n v="6"/>
    <n v="420"/>
    <n v="378"/>
  </r>
  <r>
    <x v="27"/>
    <s v="Mariana Miguel Santos"/>
    <x v="12"/>
    <s v="Al20"/>
    <s v="LOCAL GÁS, UNIPESSOAL, LDA"/>
    <x v="7"/>
    <x v="341"/>
    <n v="1"/>
    <n v="70"/>
    <n v="70"/>
  </r>
  <r>
    <x v="96"/>
    <s v="Tomás Raquel "/>
    <x v="2"/>
    <s v="Al06"/>
    <s v="ÍNDICEFRASE COMPRA E VENDA DE BENS IMOBILIÁRIOS, TURISMO E ALOJAMENTO LOCAL, LDA"/>
    <x v="3"/>
    <x v="341"/>
    <n v="9"/>
    <n v="540"/>
    <n v="486"/>
  </r>
  <r>
    <x v="65"/>
    <s v="Hugo Franz Oliveira"/>
    <x v="10"/>
    <s v="Al11"/>
    <s v="DELIRECORDAÇÕES - ALOJAMENTO LOCAL, UNIPESSOAL, LDA"/>
    <x v="2"/>
    <x v="342"/>
    <n v="8"/>
    <n v="640"/>
    <n v="576"/>
  </r>
  <r>
    <x v="16"/>
    <s v="Marta Sofia "/>
    <x v="14"/>
    <s v="Al06"/>
    <s v="ÍNDICEFRASE COMPRA E VENDA DE BENS IMOBILIÁRIOS, TURISMO E ALOJAMENTO LOCAL, LDA"/>
    <x v="3"/>
    <x v="342"/>
    <n v="7"/>
    <n v="420"/>
    <n v="378"/>
  </r>
  <r>
    <x v="116"/>
    <s v="Marisa Paulo Cunha"/>
    <x v="1"/>
    <s v="Al25"/>
    <s v="NORVERDE - INVESTIMENTOS IMOBILIÁRIOS, S.A."/>
    <x v="3"/>
    <x v="343"/>
    <n v="6"/>
    <n v="300"/>
    <n v="270"/>
  </r>
  <r>
    <x v="128"/>
    <s v="Raquel Tomas Grilo"/>
    <x v="17"/>
    <s v="Al21"/>
    <s v="LOCALMAIS, UNIPESSOAL, LDA"/>
    <x v="4"/>
    <x v="343"/>
    <n v="3"/>
    <n v="270"/>
    <n v="256.5"/>
  </r>
  <r>
    <x v="70"/>
    <s v="Bela Francisco Pinto"/>
    <x v="12"/>
    <s v="Al27"/>
    <s v="RESIDÊNCIAL IMPERIAL DE CARMO &amp; AUGUSTA, UNIPESSOAL, LDA"/>
    <x v="1"/>
    <x v="344"/>
    <n v="1"/>
    <n v="70"/>
    <n v="70"/>
  </r>
  <r>
    <x v="147"/>
    <s v="Inês Pedro Marinho"/>
    <x v="2"/>
    <s v="Al12"/>
    <s v="LOCAL - IT, LDA"/>
    <x v="1"/>
    <x v="344"/>
    <n v="7"/>
    <n v="630"/>
    <n v="567"/>
  </r>
  <r>
    <x v="98"/>
    <s v="José Brandão Fernandes"/>
    <x v="7"/>
    <s v="Al25"/>
    <s v="NORVERDE - INVESTIMENTOS IMOBILIÁRIOS, S.A."/>
    <x v="3"/>
    <x v="344"/>
    <n v="4"/>
    <n v="200"/>
    <n v="190"/>
  </r>
  <r>
    <x v="39"/>
    <s v="Manuel Resende Alves"/>
    <x v="5"/>
    <s v="Al23"/>
    <s v="CONVERSA SIMÉTRICA ALOJAMENTO LOCAL, LDA"/>
    <x v="10"/>
    <x v="344"/>
    <n v="1"/>
    <n v="90"/>
    <n v="90"/>
  </r>
  <r>
    <x v="0"/>
    <s v="Mariana Alexandre Martins"/>
    <x v="0"/>
    <s v="Al29"/>
    <s v="ENTREGARSONHOS - ALOJAMENTO LOCAL, LDA"/>
    <x v="9"/>
    <x v="344"/>
    <n v="4"/>
    <n v="280"/>
    <n v="266"/>
  </r>
  <r>
    <x v="67"/>
    <s v="Carolina Carolina Moreira"/>
    <x v="7"/>
    <s v="Al17"/>
    <s v="R.M.G.S. - ALOJAMENTOS DE PORTUGAL - TURISMO RURAL E ALOJAMENTO LOCAL, UNIPESSOAL, LDA"/>
    <x v="2"/>
    <x v="345"/>
    <n v="5"/>
    <n v="250"/>
    <n v="237.5"/>
  </r>
  <r>
    <x v="49"/>
    <s v="Ana Miguel Silva"/>
    <x v="1"/>
    <s v="Al01"/>
    <s v="ALOJAMENTO DO ÓSCAR, UNIPESSOAL, LDA"/>
    <x v="5"/>
    <x v="346"/>
    <n v="2"/>
    <n v="140"/>
    <n v="133"/>
  </r>
  <r>
    <x v="61"/>
    <s v="Carlos Lopes Magalhães"/>
    <x v="15"/>
    <s v="Al18"/>
    <s v="BIRDS &amp; BOARDS - ALOJAMENTO LOCAL, LDA"/>
    <x v="12"/>
    <x v="346"/>
    <n v="9"/>
    <n v="810"/>
    <n v="729"/>
  </r>
  <r>
    <x v="52"/>
    <s v="João Filipe Costa"/>
    <x v="3"/>
    <s v="Al06"/>
    <s v="ÍNDICEFRASE COMPRA E VENDA DE BENS IMOBILIÁRIOS, TURISMO E ALOJAMENTO LOCAL, LDA"/>
    <x v="3"/>
    <x v="346"/>
    <n v="6"/>
    <n v="360"/>
    <n v="324"/>
  </r>
  <r>
    <x v="112"/>
    <s v="Alice Pinto Silva"/>
    <x v="19"/>
    <s v="Al24"/>
    <s v="LOCALSIGN, UNIPESSOAL, LDA"/>
    <x v="3"/>
    <x v="347"/>
    <n v="7"/>
    <n v="490"/>
    <n v="441"/>
  </r>
  <r>
    <x v="148"/>
    <s v="Carlos Ramalho Fonseca"/>
    <x v="2"/>
    <s v="Al21"/>
    <s v="LOCALMAIS, UNIPESSOAL, LDA"/>
    <x v="4"/>
    <x v="347"/>
    <n v="6"/>
    <n v="540"/>
    <n v="486"/>
  </r>
  <r>
    <x v="76"/>
    <s v="Henrique Coelho Branco"/>
    <x v="7"/>
    <s v="Al12"/>
    <s v="LOCAL - IT, LDA"/>
    <x v="1"/>
    <x v="347"/>
    <n v="5"/>
    <n v="450"/>
    <n v="427.5"/>
  </r>
  <r>
    <x v="108"/>
    <s v="Juliana José Ferreira"/>
    <x v="1"/>
    <s v="Al09"/>
    <s v="FEELPORTO - ALOJAMENTO LOCAL E SERVIÇOS TURISTICOS, LDA"/>
    <x v="2"/>
    <x v="347"/>
    <n v="5"/>
    <n v="350"/>
    <n v="332.5"/>
  </r>
  <r>
    <x v="109"/>
    <s v="Mariana Miguel Borges"/>
    <x v="7"/>
    <s v="Al27"/>
    <s v="RESIDÊNCIAL IMPERIAL DE CARMO &amp; AUGUSTA, UNIPESSOAL, LDA"/>
    <x v="1"/>
    <x v="347"/>
    <n v="3"/>
    <n v="210"/>
    <n v="199.5"/>
  </r>
  <r>
    <x v="77"/>
    <s v="Ricardo Bronze Ribeiro"/>
    <x v="7"/>
    <s v="Al20"/>
    <s v="LOCAL GÁS, UNIPESSOAL, LDA"/>
    <x v="7"/>
    <x v="347"/>
    <n v="3"/>
    <n v="210"/>
    <n v="199.5"/>
  </r>
  <r>
    <x v="104"/>
    <s v="Marta Almeida Silva"/>
    <x v="18"/>
    <s v="Al12"/>
    <s v="LOCAL - IT, LDA"/>
    <x v="1"/>
    <x v="348"/>
    <n v="1"/>
    <n v="90"/>
    <n v="90"/>
  </r>
  <r>
    <x v="31"/>
    <s v="Luísa Viamonte Carvalho"/>
    <x v="11"/>
    <s v="Al16"/>
    <s v="GERES ALBUFEIRA - ALDEIA TURISTICA, LDA"/>
    <x v="6"/>
    <x v="349"/>
    <n v="8"/>
    <n v="560"/>
    <n v="504"/>
  </r>
  <r>
    <x v="10"/>
    <s v="Alexandre Moreira Grande"/>
    <x v="9"/>
    <s v="Al22"/>
    <s v="ALOJAMENTO LOCAL M. ZÍDIA, LDA"/>
    <x v="5"/>
    <x v="350"/>
    <n v="2"/>
    <n v="100"/>
    <n v="95"/>
  </r>
  <r>
    <x v="126"/>
    <s v="Hugo Luísa Lagoá"/>
    <x v="14"/>
    <s v="Al20"/>
    <s v="LOCAL GÁS, UNIPESSOAL, LDA"/>
    <x v="7"/>
    <x v="350"/>
    <n v="4"/>
    <n v="280"/>
    <n v="266"/>
  </r>
  <r>
    <x v="7"/>
    <s v="Paulo Beatriz Araújo"/>
    <x v="6"/>
    <s v="Al23"/>
    <s v="CONVERSA SIMÉTRICA ALOJAMENTO LOCAL, LDA"/>
    <x v="10"/>
    <x v="351"/>
    <n v="3"/>
    <n v="270"/>
    <n v="256.5"/>
  </r>
  <r>
    <x v="75"/>
    <s v="Pedro Eduardo Oliveira"/>
    <x v="18"/>
    <s v="Al17"/>
    <s v="R.M.G.S. - ALOJAMENTOS DE PORTUGAL - TURISMO RURAL E ALOJAMENTO LOCAL, UNIPESSOAL, LDA"/>
    <x v="2"/>
    <x v="351"/>
    <n v="2"/>
    <n v="100"/>
    <n v="95"/>
  </r>
  <r>
    <x v="94"/>
    <s v="Mariana Miguel Sousa"/>
    <x v="16"/>
    <s v="Al20"/>
    <s v="LOCAL GÁS, UNIPESSOAL, LDA"/>
    <x v="7"/>
    <x v="352"/>
    <n v="1"/>
    <n v="70"/>
    <n v="70"/>
  </r>
  <r>
    <x v="73"/>
    <s v="Mariana Cabral Costa"/>
    <x v="4"/>
    <s v="Al16"/>
    <s v="GERES ALBUFEIRA - ALDEIA TURISTICA, LDA"/>
    <x v="6"/>
    <x v="353"/>
    <n v="9"/>
    <n v="630"/>
    <n v="567"/>
  </r>
  <r>
    <x v="75"/>
    <s v="Pedro Eduardo Oliveira"/>
    <x v="18"/>
    <s v="Al17"/>
    <s v="R.M.G.S. - ALOJAMENTOS DE PORTUGAL - TURISMO RURAL E ALOJAMENTO LOCAL, UNIPESSOAL, LDA"/>
    <x v="2"/>
    <x v="353"/>
    <n v="6"/>
    <n v="300"/>
    <n v="270"/>
  </r>
  <r>
    <x v="59"/>
    <s v="Tomás Esteves "/>
    <x v="14"/>
    <s v="Al13"/>
    <s v="LOCALEASY, LDA"/>
    <x v="5"/>
    <x v="353"/>
    <n v="6"/>
    <n v="480"/>
    <n v="432"/>
  </r>
  <r>
    <x v="36"/>
    <s v="João Gonçalo Meireles"/>
    <x v="16"/>
    <s v="Al12"/>
    <s v="LOCAL - IT, LDA"/>
    <x v="1"/>
    <x v="354"/>
    <n v="2"/>
    <n v="180"/>
    <n v="171"/>
  </r>
  <r>
    <x v="90"/>
    <s v="Daniel Filipe Sousa"/>
    <x v="19"/>
    <s v="Al21"/>
    <s v="LOCALMAIS, UNIPESSOAL, LDA"/>
    <x v="4"/>
    <x v="355"/>
    <n v="4"/>
    <n v="360"/>
    <n v="342"/>
  </r>
  <r>
    <x v="117"/>
    <s v="Pedro Cardoso Cebola"/>
    <x v="12"/>
    <s v="Al16"/>
    <s v="GERES ALBUFEIRA - ALDEIA TURISTICA, LDA"/>
    <x v="6"/>
    <x v="356"/>
    <n v="9"/>
    <n v="630"/>
    <n v="567"/>
  </r>
  <r>
    <x v="58"/>
    <s v="Caroline Gonzalez "/>
    <x v="16"/>
    <s v="Al23"/>
    <s v="CONVERSA SIMÉTRICA ALOJAMENTO LOCAL, LDA"/>
    <x v="10"/>
    <x v="357"/>
    <n v="4"/>
    <n v="360"/>
    <n v="342"/>
  </r>
  <r>
    <x v="63"/>
    <s v="Viktoriia Xavier "/>
    <x v="17"/>
    <s v="Al20"/>
    <s v="LOCAL GÁS, UNIPESSOAL, LDA"/>
    <x v="7"/>
    <x v="357"/>
    <n v="2"/>
    <n v="140"/>
    <n v="133"/>
  </r>
  <r>
    <x v="29"/>
    <s v="Duarte Guimarães "/>
    <x v="16"/>
    <s v="Al25"/>
    <s v="NORVERDE - INVESTIMENTOS IMOBILIÁRIOS, S.A."/>
    <x v="3"/>
    <x v="358"/>
    <n v="9"/>
    <n v="450"/>
    <n v="405"/>
  </r>
  <r>
    <x v="105"/>
    <s v="João Filipe Carneiro"/>
    <x v="4"/>
    <s v="Al25"/>
    <s v="NORVERDE - INVESTIMENTOS IMOBILIÁRIOS, S.A."/>
    <x v="3"/>
    <x v="358"/>
    <n v="2"/>
    <n v="100"/>
    <n v="95"/>
  </r>
  <r>
    <x v="32"/>
    <s v="Maria Daniela Lopes"/>
    <x v="13"/>
    <s v="Al06"/>
    <s v="ÍNDICEFRASE COMPRA E VENDA DE BENS IMOBILIÁRIOS, TURISMO E ALOJAMENTO LOCAL, LDA"/>
    <x v="3"/>
    <x v="359"/>
    <n v="8"/>
    <n v="480"/>
    <n v="432"/>
  </r>
  <r>
    <x v="99"/>
    <s v="Rui de Correia"/>
    <x v="5"/>
    <s v="Al18"/>
    <s v="BIRDS &amp; BOARDS - ALOJAMENTO LOCAL, LDA"/>
    <x v="12"/>
    <x v="360"/>
    <n v="7"/>
    <n v="630"/>
    <n v="567"/>
  </r>
  <r>
    <x v="84"/>
    <s v="Bruno Ribeiro Xavier"/>
    <x v="18"/>
    <s v="Al20"/>
    <s v="LOCAL GÁS, UNIPESSOAL, LDA"/>
    <x v="7"/>
    <x v="361"/>
    <n v="7"/>
    <n v="490"/>
    <n v="441"/>
  </r>
  <r>
    <x v="47"/>
    <s v="Pedro Diana Fonseca"/>
    <x v="4"/>
    <s v="Al06"/>
    <s v="ÍNDICEFRASE COMPRA E VENDA DE BENS IMOBILIÁRIOS, TURISMO E ALOJAMENTO LOCAL, LDA"/>
    <x v="3"/>
    <x v="361"/>
    <n v="3"/>
    <n v="180"/>
    <n v="171"/>
  </r>
  <r>
    <x v="111"/>
    <s v="Mariana Rafaela Costa"/>
    <x v="3"/>
    <s v="Al13"/>
    <s v="LOCALEASY, LDA"/>
    <x v="5"/>
    <x v="362"/>
    <n v="8"/>
    <n v="640"/>
    <n v="576"/>
  </r>
  <r>
    <x v="24"/>
    <s v="Francisca João Sousa"/>
    <x v="18"/>
    <s v="Al20"/>
    <s v="LOCAL GÁS, UNIPESSOAL, LDA"/>
    <x v="7"/>
    <x v="363"/>
    <n v="2"/>
    <n v="140"/>
    <n v="133"/>
  </r>
  <r>
    <x v="68"/>
    <s v="Francisco Afonso Caldeira"/>
    <x v="16"/>
    <s v="Al13"/>
    <s v="LOCALEASY, LDA"/>
    <x v="5"/>
    <x v="363"/>
    <n v="2"/>
    <n v="160"/>
    <n v="152"/>
  </r>
  <r>
    <x v="123"/>
    <s v="Frederico Teresa Pinto"/>
    <x v="17"/>
    <s v="Al21"/>
    <s v="LOCALMAIS, UNIPESSOAL, LDA"/>
    <x v="4"/>
    <x v="363"/>
    <n v="3"/>
    <n v="270"/>
    <n v="256.5"/>
  </r>
  <r>
    <x v="42"/>
    <s v="João Gonçalo "/>
    <x v="11"/>
    <s v="Al17"/>
    <s v="R.M.G.S. - ALOJAMENTOS DE PORTUGAL - TURISMO RURAL E ALOJAMENTO LOCAL, UNIPESSOAL, LDA"/>
    <x v="2"/>
    <x v="363"/>
    <n v="9"/>
    <n v="450"/>
    <n v="405"/>
  </r>
  <r>
    <x v="48"/>
    <s v="Ana Alexandra Sousa"/>
    <x v="12"/>
    <s v="Al30"/>
    <s v="ROUTE 25 - ALOJAMENTO LOCAL, UNIPESSOAL, LDA"/>
    <x v="0"/>
    <x v="364"/>
    <n v="6"/>
    <n v="300"/>
    <n v="270"/>
  </r>
  <r>
    <x v="135"/>
    <s v="Paula Ramos "/>
    <x v="17"/>
    <s v="Al06"/>
    <s v="ÍNDICEFRASE COMPRA E VENDA DE BENS IMOBILIÁRIOS, TURISMO E ALOJAMENTO LOCAL, LDA"/>
    <x v="3"/>
    <x v="365"/>
    <n v="2"/>
    <n v="120"/>
    <n v="114"/>
  </r>
  <r>
    <x v="125"/>
    <s v="Licinio Macedo Rocha"/>
    <x v="15"/>
    <s v="Al17"/>
    <s v="R.M.G.S. - ALOJAMENTOS DE PORTUGAL - TURISMO RURAL E ALOJAMENTO LOCAL, UNIPESSOAL, LDA"/>
    <x v="2"/>
    <x v="366"/>
    <n v="6"/>
    <n v="300"/>
    <n v="270"/>
  </r>
  <r>
    <x v="38"/>
    <s v="Paulo Pedro Pereira"/>
    <x v="19"/>
    <s v="Al25"/>
    <s v="NORVERDE - INVESTIMENTOS IMOBILIÁRIOS, S.A."/>
    <x v="3"/>
    <x v="366"/>
    <n v="1"/>
    <n v="50"/>
    <n v="50"/>
  </r>
  <r>
    <x v="127"/>
    <s v="Pedro Miguel Pinto"/>
    <x v="10"/>
    <s v="Al12"/>
    <s v="LOCAL - IT, LDA"/>
    <x v="1"/>
    <x v="366"/>
    <n v="2"/>
    <n v="180"/>
    <n v="171"/>
  </r>
  <r>
    <x v="11"/>
    <s v="Alícia Luís Castro"/>
    <x v="10"/>
    <s v="Al09"/>
    <s v="FEELPORTO - ALOJAMENTO LOCAL E SERVIÇOS TURISTICOS, LDA"/>
    <x v="2"/>
    <x v="367"/>
    <n v="2"/>
    <n v="140"/>
    <n v="133"/>
  </r>
  <r>
    <x v="119"/>
    <s v="André Alexandre Cardoso"/>
    <x v="3"/>
    <s v="Al16"/>
    <s v="GERES ALBUFEIRA - ALDEIA TURISTICA, LDA"/>
    <x v="6"/>
    <x v="367"/>
    <n v="1"/>
    <n v="70"/>
    <n v="70"/>
  </r>
  <r>
    <x v="87"/>
    <s v="João Sofia Cunha"/>
    <x v="18"/>
    <s v="Al29"/>
    <s v="ENTREGARSONHOS - ALOJAMENTO LOCAL, LDA"/>
    <x v="9"/>
    <x v="368"/>
    <n v="9"/>
    <n v="630"/>
    <n v="567"/>
  </r>
  <r>
    <x v="112"/>
    <s v="Alice Pinto Silva"/>
    <x v="19"/>
    <s v="Al24"/>
    <s v="LOCALSIGN, UNIPESSOAL, LDA"/>
    <x v="3"/>
    <x v="369"/>
    <n v="2"/>
    <n v="140"/>
    <n v="133"/>
  </r>
  <r>
    <x v="57"/>
    <s v="Matilde Vasco "/>
    <x v="15"/>
    <s v="Al11"/>
    <s v="DELIRECORDAÇÕES - ALOJAMENTO LOCAL, UNIPESSOAL, LDA"/>
    <x v="2"/>
    <x v="369"/>
    <n v="2"/>
    <n v="160"/>
    <n v="152"/>
  </r>
  <r>
    <x v="19"/>
    <s v="Diogo Jaime Santos"/>
    <x v="15"/>
    <s v="Al23"/>
    <s v="CONVERSA SIMÉTRICA ALOJAMENTO LOCAL, LDA"/>
    <x v="10"/>
    <x v="370"/>
    <n v="3"/>
    <n v="270"/>
    <n v="256.5"/>
  </r>
  <r>
    <x v="68"/>
    <s v="Francisco Afonso Caldeira"/>
    <x v="16"/>
    <s v="Al12"/>
    <s v="LOCAL - IT, LDA"/>
    <x v="1"/>
    <x v="370"/>
    <n v="5"/>
    <n v="450"/>
    <n v="427.5"/>
  </r>
  <r>
    <x v="145"/>
    <s v="Gonçalo Miguel Ribeiro"/>
    <x v="19"/>
    <s v="Al27"/>
    <s v="RESIDÊNCIAL IMPERIAL DE CARMO &amp; AUGUSTA, UNIPESSOAL, LDA"/>
    <x v="1"/>
    <x v="370"/>
    <n v="6"/>
    <n v="420"/>
    <n v="378"/>
  </r>
  <r>
    <x v="16"/>
    <s v="Marta Sofia "/>
    <x v="14"/>
    <s v="Al09"/>
    <s v="FEELPORTO - ALOJAMENTO LOCAL E SERVIÇOS TURISTICOS, LDA"/>
    <x v="2"/>
    <x v="370"/>
    <n v="5"/>
    <n v="350"/>
    <n v="332.5"/>
  </r>
  <r>
    <x v="150"/>
    <s v="Pedro Miguel Mota"/>
    <x v="2"/>
    <s v="Al13"/>
    <s v="LOCALEASY, LDA"/>
    <x v="5"/>
    <x v="370"/>
    <n v="4"/>
    <n v="320"/>
    <n v="304"/>
  </r>
  <r>
    <x v="143"/>
    <s v="Bárbara de Pimenta"/>
    <x v="1"/>
    <s v="Al12"/>
    <s v="LOCAL - IT, LDA"/>
    <x v="1"/>
    <x v="371"/>
    <n v="4"/>
    <n v="360"/>
    <n v="342"/>
  </r>
  <r>
    <x v="34"/>
    <s v="Inês Silva Lopes"/>
    <x v="14"/>
    <s v="Al16"/>
    <s v="GERES ALBUFEIRA - ALDEIA TURISTICA, LDA"/>
    <x v="6"/>
    <x v="372"/>
    <n v="3"/>
    <n v="210"/>
    <n v="199.5"/>
  </r>
  <r>
    <x v="15"/>
    <s v="Maria Gonçalo Silva"/>
    <x v="3"/>
    <s v="Al12"/>
    <s v="LOCAL - IT, LDA"/>
    <x v="1"/>
    <x v="372"/>
    <n v="1"/>
    <n v="90"/>
    <n v="90"/>
  </r>
  <r>
    <x v="146"/>
    <s v="Maria José Fernandes"/>
    <x v="19"/>
    <s v="Al21"/>
    <s v="LOCALMAIS, UNIPESSOAL, LDA"/>
    <x v="4"/>
    <x v="372"/>
    <n v="2"/>
    <n v="180"/>
    <n v="171"/>
  </r>
  <r>
    <x v="50"/>
    <s v="Tomas César "/>
    <x v="13"/>
    <s v="Al16"/>
    <s v="GERES ALBUFEIRA - ALDEIA TURISTICA, LDA"/>
    <x v="6"/>
    <x v="372"/>
    <n v="3"/>
    <n v="210"/>
    <n v="199.5"/>
  </r>
  <r>
    <x v="20"/>
    <s v="Hélder Leonor Vasconcelos"/>
    <x v="16"/>
    <s v="Al24"/>
    <s v="LOCALSIGN, UNIPESSOAL, LDA"/>
    <x v="3"/>
    <x v="373"/>
    <n v="5"/>
    <n v="350"/>
    <n v="332.5"/>
  </r>
  <r>
    <x v="136"/>
    <s v="Tomás Catarina Ferreira"/>
    <x v="5"/>
    <s v="Al20"/>
    <s v="LOCAL GÁS, UNIPESSOAL, LDA"/>
    <x v="7"/>
    <x v="373"/>
    <n v="2"/>
    <n v="140"/>
    <n v="133"/>
  </r>
  <r>
    <x v="46"/>
    <s v="Dora Maria Costa"/>
    <x v="18"/>
    <s v="Al11"/>
    <s v="DELIRECORDAÇÕES - ALOJAMENTO LOCAL, UNIPESSOAL, LDA"/>
    <x v="2"/>
    <x v="374"/>
    <n v="9"/>
    <n v="720"/>
    <n v="648"/>
  </r>
  <r>
    <x v="12"/>
    <s v="Bárbara Costa Teixeira"/>
    <x v="11"/>
    <s v="Al12"/>
    <s v="LOCAL - IT, LDA"/>
    <x v="1"/>
    <x v="375"/>
    <n v="7"/>
    <n v="630"/>
    <n v="567"/>
  </r>
  <r>
    <x v="122"/>
    <s v="Luís Filipe Carvalho"/>
    <x v="1"/>
    <s v="Al21"/>
    <s v="LOCALMAIS, UNIPESSOAL, LDA"/>
    <x v="4"/>
    <x v="375"/>
    <n v="2"/>
    <n v="180"/>
    <n v="171"/>
  </r>
  <r>
    <x v="41"/>
    <s v="Tiago Afonso Santos"/>
    <x v="5"/>
    <s v="Al23"/>
    <s v="CONVERSA SIMÉTRICA ALOJAMENTO LOCAL, LDA"/>
    <x v="10"/>
    <x v="375"/>
    <n v="1"/>
    <n v="90"/>
    <n v="90"/>
  </r>
  <r>
    <x v="136"/>
    <s v="Tomás Catarina Ferreira"/>
    <x v="5"/>
    <s v="Al12"/>
    <s v="LOCAL - IT, LDA"/>
    <x v="1"/>
    <x v="376"/>
    <n v="9"/>
    <n v="810"/>
    <n v="729"/>
  </r>
  <r>
    <x v="109"/>
    <s v="Mariana Miguel Borges"/>
    <x v="7"/>
    <s v="Al17"/>
    <s v="R.M.G.S. - ALOJAMENTOS DE PORTUGAL - TURISMO RURAL E ALOJAMENTO LOCAL, UNIPESSOAL, LDA"/>
    <x v="2"/>
    <x v="377"/>
    <n v="6"/>
    <n v="300"/>
    <n v="270"/>
  </r>
  <r>
    <x v="131"/>
    <s v="Vasco Miguel Alves"/>
    <x v="8"/>
    <s v="Al20"/>
    <s v="LOCAL GÁS, UNIPESSOAL, LDA"/>
    <x v="7"/>
    <x v="377"/>
    <n v="2"/>
    <n v="140"/>
    <n v="133"/>
  </r>
  <r>
    <x v="70"/>
    <s v="Bela Francisco Pinto"/>
    <x v="12"/>
    <s v="Al27"/>
    <s v="RESIDÊNCIAL IMPERIAL DE CARMO &amp; AUGUSTA, UNIPESSOAL, LDA"/>
    <x v="1"/>
    <x v="378"/>
    <n v="7"/>
    <n v="490"/>
    <n v="441"/>
  </r>
  <r>
    <x v="25"/>
    <s v="Dalila Alexandre Reis"/>
    <x v="1"/>
    <s v="Al29"/>
    <s v="ENTREGARSONHOS - ALOJAMENTO LOCAL, LDA"/>
    <x v="9"/>
    <x v="378"/>
    <n v="3"/>
    <n v="210"/>
    <n v="199.5"/>
  </r>
  <r>
    <x v="14"/>
    <s v="José Silva Pereira"/>
    <x v="13"/>
    <s v="Al12"/>
    <s v="LOCAL - IT, LDA"/>
    <x v="1"/>
    <x v="379"/>
    <n v="9"/>
    <n v="810"/>
    <n v="729"/>
  </r>
  <r>
    <x v="63"/>
    <s v="Viktoriia Xavier "/>
    <x v="17"/>
    <s v="Al12"/>
    <s v="LOCAL - IT, LDA"/>
    <x v="1"/>
    <x v="379"/>
    <n v="4"/>
    <n v="360"/>
    <n v="342"/>
  </r>
  <r>
    <x v="153"/>
    <s v="Maria Bessa Costa"/>
    <x v="11"/>
    <s v="Al17"/>
    <s v="R.M.G.S. - ALOJAMENTOS DE PORTUGAL - TURISMO RURAL E ALOJAMENTO LOCAL, UNIPESSOAL, LDA"/>
    <x v="2"/>
    <x v="380"/>
    <n v="8"/>
    <n v="400"/>
    <n v="360"/>
  </r>
  <r>
    <x v="137"/>
    <s v="Marina Manuel Duarte"/>
    <x v="4"/>
    <s v="Al09"/>
    <s v="FEELPORTO - ALOJAMENTO LOCAL E SERVIÇOS TURISTICOS, LDA"/>
    <x v="2"/>
    <x v="380"/>
    <n v="9"/>
    <n v="630"/>
    <n v="567"/>
  </r>
  <r>
    <x v="2"/>
    <s v="Rodrigo Carneiro França"/>
    <x v="2"/>
    <s v="Al11"/>
    <s v="DELIRECORDAÇÕES - ALOJAMENTO LOCAL, UNIPESSOAL, LDA"/>
    <x v="2"/>
    <x v="381"/>
    <n v="6"/>
    <n v="480"/>
    <n v="432"/>
  </r>
  <r>
    <x v="83"/>
    <s v="Tânia João Dias"/>
    <x v="11"/>
    <s v="Al06"/>
    <s v="ÍNDICEFRASE COMPRA E VENDA DE BENS IMOBILIÁRIOS, TURISMO E ALOJAMENTO LOCAL, LDA"/>
    <x v="3"/>
    <x v="381"/>
    <n v="5"/>
    <n v="300"/>
    <n v="285"/>
  </r>
  <r>
    <x v="134"/>
    <s v="João Catarina Mendes"/>
    <x v="18"/>
    <s v="Al24"/>
    <s v="LOCALSIGN, UNIPESSOAL, LDA"/>
    <x v="3"/>
    <x v="382"/>
    <n v="7"/>
    <n v="490"/>
    <n v="441"/>
  </r>
  <r>
    <x v="37"/>
    <s v="João Mendes Simões"/>
    <x v="10"/>
    <s v="Al19"/>
    <s v="CASA DO RIO VEZ - TURISMO E ALOJAMENTO, LDA"/>
    <x v="8"/>
    <x v="382"/>
    <n v="4"/>
    <n v="280"/>
    <n v="266"/>
  </r>
  <r>
    <x v="27"/>
    <s v="Mariana Miguel Santos"/>
    <x v="12"/>
    <s v="Al09"/>
    <s v="FEELPORTO - ALOJAMENTO LOCAL E SERVIÇOS TURISTICOS, LDA"/>
    <x v="2"/>
    <x v="382"/>
    <n v="2"/>
    <n v="140"/>
    <n v="133"/>
  </r>
  <r>
    <x v="57"/>
    <s v="Matilde Vasco "/>
    <x v="15"/>
    <s v="Al15"/>
    <s v="BEACHCOMBER - ALOJAMENTO LOCAL, UNIPESSOAL, LDA"/>
    <x v="11"/>
    <x v="383"/>
    <n v="2"/>
    <n v="100"/>
    <n v="95"/>
  </r>
  <r>
    <x v="4"/>
    <s v="Sofia André Andrade"/>
    <x v="4"/>
    <s v="Al11"/>
    <s v="DELIRECORDAÇÕES - ALOJAMENTO LOCAL, UNIPESSOAL, LDA"/>
    <x v="2"/>
    <x v="383"/>
    <n v="5"/>
    <n v="400"/>
    <n v="380"/>
  </r>
  <r>
    <x v="97"/>
    <s v="João de "/>
    <x v="6"/>
    <s v="Al12"/>
    <s v="LOCAL - IT, LDA"/>
    <x v="1"/>
    <x v="384"/>
    <n v="6"/>
    <n v="540"/>
    <n v="486"/>
  </r>
  <r>
    <x v="140"/>
    <s v="José Daniel Rodrigues"/>
    <x v="5"/>
    <s v="Al26"/>
    <s v="ENIGMAGARDEN - ALOJAMENTO LOCAL, UNIPESSOAL, LDA"/>
    <x v="10"/>
    <x v="384"/>
    <n v="6"/>
    <n v="360"/>
    <n v="324"/>
  </r>
  <r>
    <x v="149"/>
    <s v="João Vieira Santos"/>
    <x v="0"/>
    <s v="Al17"/>
    <s v="R.M.G.S. - ALOJAMENTOS DE PORTUGAL - TURISMO RURAL E ALOJAMENTO LOCAL, UNIPESSOAL, LDA"/>
    <x v="2"/>
    <x v="385"/>
    <n v="1"/>
    <n v="50"/>
    <n v="50"/>
  </r>
  <r>
    <x v="123"/>
    <s v="Frederico Teresa Pinto"/>
    <x v="17"/>
    <s v="Al20"/>
    <s v="LOCAL GÁS, UNIPESSOAL, LDA"/>
    <x v="7"/>
    <x v="386"/>
    <n v="9"/>
    <n v="630"/>
    <n v="567"/>
  </r>
  <r>
    <x v="124"/>
    <s v="André Oliveira Santos"/>
    <x v="9"/>
    <s v="Al17"/>
    <s v="R.M.G.S. - ALOJAMENTOS DE PORTUGAL - TURISMO RURAL E ALOJAMENTO LOCAL, UNIPESSOAL, LDA"/>
    <x v="2"/>
    <x v="387"/>
    <n v="4"/>
    <n v="200"/>
    <n v="190"/>
  </r>
  <r>
    <x v="83"/>
    <s v="Tânia João Dias"/>
    <x v="11"/>
    <s v="Al06"/>
    <s v="ÍNDICEFRASE COMPRA E VENDA DE BENS IMOBILIÁRIOS, TURISMO E ALOJAMENTO LOCAL, LDA"/>
    <x v="3"/>
    <x v="387"/>
    <n v="7"/>
    <n v="420"/>
    <n v="378"/>
  </r>
  <r>
    <x v="35"/>
    <s v="Isabel Miguel Santos"/>
    <x v="19"/>
    <s v="Al11"/>
    <s v="DELIRECORDAÇÕES - ALOJAMENTO LOCAL, UNIPESSOAL, LDA"/>
    <x v="2"/>
    <x v="388"/>
    <n v="9"/>
    <n v="720"/>
    <n v="648"/>
  </r>
  <r>
    <x v="80"/>
    <s v="Inês Maria "/>
    <x v="10"/>
    <s v="Al27"/>
    <s v="RESIDÊNCIAL IMPERIAL DE CARMO &amp; AUGUSTA, UNIPESSOAL, LDA"/>
    <x v="1"/>
    <x v="389"/>
    <n v="2"/>
    <n v="140"/>
    <n v="133"/>
  </r>
  <r>
    <x v="85"/>
    <s v="João Alexandre Araújo"/>
    <x v="14"/>
    <s v="Al12"/>
    <s v="LOCAL - IT, LDA"/>
    <x v="1"/>
    <x v="389"/>
    <n v="4"/>
    <n v="360"/>
    <n v="342"/>
  </r>
  <r>
    <x v="141"/>
    <s v="Marco Pedro Suarez"/>
    <x v="1"/>
    <s v="Al12"/>
    <s v="LOCAL - IT, LDA"/>
    <x v="1"/>
    <x v="389"/>
    <n v="9"/>
    <n v="810"/>
    <n v="729"/>
  </r>
  <r>
    <x v="77"/>
    <s v="Ricardo Bronze Ribeiro"/>
    <x v="7"/>
    <s v="Al12"/>
    <s v="LOCAL - IT, LDA"/>
    <x v="1"/>
    <x v="390"/>
    <n v="9"/>
    <n v="810"/>
    <n v="729"/>
  </r>
  <r>
    <x v="15"/>
    <s v="Maria Gonçalo Silva"/>
    <x v="3"/>
    <s v="Al09"/>
    <s v="FEELPORTO - ALOJAMENTO LOCAL E SERVIÇOS TURISTICOS, LDA"/>
    <x v="2"/>
    <x v="391"/>
    <n v="4"/>
    <n v="280"/>
    <n v="266"/>
  </r>
  <r>
    <x v="114"/>
    <s v="Ana Camões Alves"/>
    <x v="19"/>
    <s v="Al24"/>
    <s v="LOCALSIGN, UNIPESSOAL, LDA"/>
    <x v="3"/>
    <x v="392"/>
    <n v="7"/>
    <n v="490"/>
    <n v="441"/>
  </r>
  <r>
    <x v="88"/>
    <s v="Catarina Catarina Coelho"/>
    <x v="16"/>
    <s v="Al20"/>
    <s v="LOCAL GÁS, UNIPESSOAL, LDA"/>
    <x v="7"/>
    <x v="392"/>
    <n v="4"/>
    <n v="280"/>
    <n v="266"/>
  </r>
  <r>
    <x v="156"/>
    <s v="João Cudell Aguiar"/>
    <x v="18"/>
    <s v="Al25"/>
    <s v="NORVERDE - INVESTIMENTOS IMOBILIÁRIOS, S.A."/>
    <x v="3"/>
    <x v="392"/>
    <n v="7"/>
    <n v="350"/>
    <n v="315"/>
  </r>
  <r>
    <x v="106"/>
    <s v="Leonardo Manuel Marrana"/>
    <x v="6"/>
    <s v="Al09"/>
    <s v="FEELPORTO - ALOJAMENTO LOCAL E SERVIÇOS TURISTICOS, LDA"/>
    <x v="2"/>
    <x v="392"/>
    <n v="7"/>
    <n v="490"/>
    <n v="441"/>
  </r>
  <r>
    <x v="144"/>
    <s v="Tiago Fernando Pereira"/>
    <x v="14"/>
    <s v="Al25"/>
    <s v="NORVERDE - INVESTIMENTOS IMOBILIÁRIOS, S.A."/>
    <x v="3"/>
    <x v="392"/>
    <n v="9"/>
    <n v="450"/>
    <n v="405"/>
  </r>
  <r>
    <x v="21"/>
    <s v="José Pedro Carvalho"/>
    <x v="17"/>
    <s v="Al18"/>
    <s v="BIRDS &amp; BOARDS - ALOJAMENTO LOCAL, LDA"/>
    <x v="12"/>
    <x v="393"/>
    <n v="8"/>
    <n v="720"/>
    <n v="648"/>
  </r>
  <r>
    <x v="11"/>
    <s v="Alícia Luís Castro"/>
    <x v="10"/>
    <s v="Al19"/>
    <s v="CASA DO RIO VEZ - TURISMO E ALOJAMENTO, LDA"/>
    <x v="8"/>
    <x v="394"/>
    <n v="1"/>
    <n v="70"/>
    <n v="70"/>
  </r>
  <r>
    <x v="40"/>
    <s v="Pedro Rua Levorato"/>
    <x v="16"/>
    <s v="Al19"/>
    <s v="CASA DO RIO VEZ - TURISMO E ALOJAMENTO, LDA"/>
    <x v="8"/>
    <x v="394"/>
    <n v="5"/>
    <n v="350"/>
    <n v="332.5"/>
  </r>
  <r>
    <x v="22"/>
    <s v="Miguel Moura Silva"/>
    <x v="12"/>
    <s v="Al03"/>
    <s v="A.N.E.A.L. - ASSOCIAÇÃO NACIONAL DE ESTABELECIMENTOS DE ALOJAMENTO LOCAL"/>
    <x v="12"/>
    <x v="395"/>
    <n v="5"/>
    <n v="400"/>
    <n v="380"/>
  </r>
  <r>
    <x v="5"/>
    <s v="Alexandra Catarina Sousa"/>
    <x v="2"/>
    <s v="Al12"/>
    <s v="LOCAL - IT, LDA"/>
    <x v="1"/>
    <x v="396"/>
    <n v="4"/>
    <n v="360"/>
    <n v="342"/>
  </r>
  <r>
    <x v="133"/>
    <s v="Diogo Torres Pinheiro"/>
    <x v="12"/>
    <s v="Al24"/>
    <s v="LOCALSIGN, UNIPESSOAL, LDA"/>
    <x v="3"/>
    <x v="397"/>
    <n v="6"/>
    <n v="420"/>
    <n v="378"/>
  </r>
  <r>
    <x v="49"/>
    <s v="Ana Miguel Silva"/>
    <x v="1"/>
    <s v="Al14"/>
    <s v="ADER-SOUSA - ASSOCIAÇÃO DE DESENVOLVIMENTO RURAL DAS TERRAS DO SOUSA"/>
    <x v="9"/>
    <x v="398"/>
    <n v="7"/>
    <n v="490"/>
    <n v="441"/>
  </r>
  <r>
    <x v="84"/>
    <s v="Bruno Ribeiro Xavier"/>
    <x v="18"/>
    <s v="Al20"/>
    <s v="LOCAL GÁS, UNIPESSOAL, LDA"/>
    <x v="7"/>
    <x v="398"/>
    <n v="1"/>
    <n v="70"/>
    <n v="70"/>
  </r>
  <r>
    <x v="83"/>
    <s v="Tânia João Dias"/>
    <x v="11"/>
    <s v="Al16"/>
    <s v="GERES ALBUFEIRA - ALDEIA TURISTICA, LDA"/>
    <x v="6"/>
    <x v="398"/>
    <n v="4"/>
    <n v="280"/>
    <n v="266"/>
  </r>
  <r>
    <x v="29"/>
    <s v="Duarte Guimarães "/>
    <x v="16"/>
    <s v="Al16"/>
    <s v="GERES ALBUFEIRA - ALDEIA TURISTICA, LDA"/>
    <x v="6"/>
    <x v="399"/>
    <n v="2"/>
    <n v="140"/>
    <n v="133"/>
  </r>
  <r>
    <x v="24"/>
    <s v="Francisca João Sousa"/>
    <x v="18"/>
    <s v="Al29"/>
    <s v="ENTREGARSONHOS - ALOJAMENTO LOCAL, LDA"/>
    <x v="9"/>
    <x v="399"/>
    <n v="6"/>
    <n v="420"/>
    <n v="378"/>
  </r>
  <r>
    <x v="156"/>
    <s v="João Cudell Aguiar"/>
    <x v="18"/>
    <s v="Al06"/>
    <s v="ÍNDICEFRASE COMPRA E VENDA DE BENS IMOBILIÁRIOS, TURISMO E ALOJAMENTO LOCAL, LDA"/>
    <x v="3"/>
    <x v="399"/>
    <n v="1"/>
    <n v="60"/>
    <n v="60"/>
  </r>
  <r>
    <x v="79"/>
    <s v="Gonçalo Alessandra Pinto"/>
    <x v="6"/>
    <s v="Al21"/>
    <s v="LOCALMAIS, UNIPESSOAL, LDA"/>
    <x v="4"/>
    <x v="400"/>
    <n v="4"/>
    <n v="360"/>
    <n v="342"/>
  </r>
  <r>
    <x v="20"/>
    <s v="Hélder Leonor Vasconcelos"/>
    <x v="16"/>
    <s v="Al13"/>
    <s v="LOCALEASY, LDA"/>
    <x v="5"/>
    <x v="400"/>
    <n v="2"/>
    <n v="160"/>
    <n v="152"/>
  </r>
  <r>
    <x v="27"/>
    <s v="Mariana Miguel Santos"/>
    <x v="12"/>
    <s v="Al19"/>
    <s v="CASA DO RIO VEZ - TURISMO E ALOJAMENTO, LDA"/>
    <x v="8"/>
    <x v="401"/>
    <n v="6"/>
    <n v="420"/>
    <n v="378"/>
  </r>
  <r>
    <x v="103"/>
    <s v="José Miguel Amorim"/>
    <x v="6"/>
    <s v="Al09"/>
    <s v="FEELPORTO - ALOJAMENTO LOCAL E SERVIÇOS TURISTICOS, LDA"/>
    <x v="2"/>
    <x v="402"/>
    <n v="8"/>
    <n v="560"/>
    <n v="504"/>
  </r>
  <r>
    <x v="110"/>
    <s v="Daniel da Araújo"/>
    <x v="4"/>
    <s v="Al13"/>
    <s v="LOCALEASY, LDA"/>
    <x v="5"/>
    <x v="403"/>
    <n v="8"/>
    <n v="640"/>
    <n v="576"/>
  </r>
  <r>
    <x v="95"/>
    <s v="Nuno Sinde Silva"/>
    <x v="8"/>
    <s v="Al23"/>
    <s v="CONVERSA SIMÉTRICA ALOJAMENTO LOCAL, LDA"/>
    <x v="10"/>
    <x v="403"/>
    <n v="1"/>
    <n v="90"/>
    <n v="90"/>
  </r>
  <r>
    <x v="86"/>
    <s v="João Machado Sousa"/>
    <x v="0"/>
    <s v="Al09"/>
    <s v="FEELPORTO - ALOJAMENTO LOCAL E SERVIÇOS TURISTICOS, LDA"/>
    <x v="2"/>
    <x v="404"/>
    <n v="3"/>
    <n v="210"/>
    <n v="199.5"/>
  </r>
  <r>
    <x v="73"/>
    <s v="Mariana Cabral Costa"/>
    <x v="4"/>
    <s v="Al09"/>
    <s v="FEELPORTO - ALOJAMENTO LOCAL E SERVIÇOS TURISTICOS, LDA"/>
    <x v="2"/>
    <x v="404"/>
    <n v="4"/>
    <n v="280"/>
    <n v="266"/>
  </r>
  <r>
    <x v="31"/>
    <s v="Luísa Viamonte Carvalho"/>
    <x v="11"/>
    <s v="Al19"/>
    <s v="CASA DO RIO VEZ - TURISMO E ALOJAMENTO, LDA"/>
    <x v="8"/>
    <x v="405"/>
    <n v="7"/>
    <n v="490"/>
    <n v="441"/>
  </r>
  <r>
    <x v="62"/>
    <s v="Inês Carvalho "/>
    <x v="1"/>
    <s v="Al16"/>
    <s v="GERES ALBUFEIRA - ALDEIA TURISTICA, LDA"/>
    <x v="6"/>
    <x v="406"/>
    <n v="4"/>
    <n v="280"/>
    <n v="266"/>
  </r>
  <r>
    <x v="10"/>
    <s v="Alexandre Moreira Grande"/>
    <x v="9"/>
    <s v="Al22"/>
    <s v="ALOJAMENTO LOCAL M. ZÍDIA, LDA"/>
    <x v="5"/>
    <x v="407"/>
    <n v="5"/>
    <n v="250"/>
    <n v="237.5"/>
  </r>
  <r>
    <x v="134"/>
    <s v="João Catarina Mendes"/>
    <x v="18"/>
    <s v="Al20"/>
    <s v="LOCAL GÁS, UNIPESSOAL, LDA"/>
    <x v="7"/>
    <x v="407"/>
    <n v="9"/>
    <n v="630"/>
    <n v="567"/>
  </r>
  <r>
    <x v="40"/>
    <s v="Pedro Rua Levorato"/>
    <x v="16"/>
    <s v="Al08"/>
    <s v="CAMPO AVENTURA - PROGRAMAS DE LAZER, S.A."/>
    <x v="13"/>
    <x v="407"/>
    <n v="5"/>
    <n v="450"/>
    <n v="427.5"/>
  </r>
  <r>
    <x v="48"/>
    <s v="Ana Alexandra Sousa"/>
    <x v="12"/>
    <s v="Al24"/>
    <s v="LOCALSIGN, UNIPESSOAL, LDA"/>
    <x v="3"/>
    <x v="408"/>
    <n v="3"/>
    <n v="210"/>
    <n v="199.5"/>
  </r>
  <r>
    <x v="120"/>
    <s v="Catarina Mendes Fernandes"/>
    <x v="6"/>
    <s v="Al17"/>
    <s v="R.M.G.S. - ALOJAMENTOS DE PORTUGAL - TURISMO RURAL E ALOJAMENTO LOCAL, UNIPESSOAL, LDA"/>
    <x v="2"/>
    <x v="408"/>
    <n v="7"/>
    <n v="350"/>
    <n v="315"/>
  </r>
  <r>
    <x v="26"/>
    <s v="João Caldas Gonçalves"/>
    <x v="18"/>
    <s v="Al23"/>
    <s v="CONVERSA SIMÉTRICA ALOJAMENTO LOCAL, LDA"/>
    <x v="10"/>
    <x v="408"/>
    <n v="5"/>
    <n v="450"/>
    <n v="427.5"/>
  </r>
  <r>
    <x v="143"/>
    <s v="Bárbara de Pimenta"/>
    <x v="1"/>
    <s v="Al09"/>
    <s v="FEELPORTO - ALOJAMENTO LOCAL E SERVIÇOS TURISTICOS, LDA"/>
    <x v="2"/>
    <x v="409"/>
    <n v="8"/>
    <n v="560"/>
    <n v="504"/>
  </r>
  <r>
    <x v="30"/>
    <s v="Miguel Fernandes Almendra"/>
    <x v="18"/>
    <s v="Al19"/>
    <s v="CASA DO RIO VEZ - TURISMO E ALOJAMENTO, LDA"/>
    <x v="8"/>
    <x v="409"/>
    <n v="2"/>
    <n v="140"/>
    <n v="133"/>
  </r>
  <r>
    <x v="139"/>
    <s v="Rodrigo Marques Carvalho"/>
    <x v="13"/>
    <s v="Al24"/>
    <s v="LOCALSIGN, UNIPESSOAL, LDA"/>
    <x v="3"/>
    <x v="409"/>
    <n v="8"/>
    <n v="560"/>
    <n v="504"/>
  </r>
  <r>
    <x v="123"/>
    <s v="Frederico Teresa Pinto"/>
    <x v="17"/>
    <s v="Al20"/>
    <s v="LOCAL GÁS, UNIPESSOAL, LDA"/>
    <x v="7"/>
    <x v="410"/>
    <n v="1"/>
    <n v="70"/>
    <n v="70"/>
  </r>
  <r>
    <x v="113"/>
    <s v="Ana Costa Neves"/>
    <x v="6"/>
    <s v="Al26"/>
    <s v="ENIGMAGARDEN - ALOJAMENTO LOCAL, UNIPESSOAL, LDA"/>
    <x v="10"/>
    <x v="411"/>
    <n v="1"/>
    <n v="60"/>
    <n v="60"/>
  </r>
  <r>
    <x v="101"/>
    <s v="Daniel Manuel Diaz-Arguelles"/>
    <x v="10"/>
    <s v="Al11"/>
    <s v="DELIRECORDAÇÕES - ALOJAMENTO LOCAL, UNIPESSOAL, LDA"/>
    <x v="2"/>
    <x v="411"/>
    <n v="4"/>
    <n v="320"/>
    <n v="304"/>
  </r>
  <r>
    <x v="36"/>
    <s v="João Gonçalo Meireles"/>
    <x v="16"/>
    <s v="Al29"/>
    <s v="ENTREGARSONHOS - ALOJAMENTO LOCAL, LDA"/>
    <x v="9"/>
    <x v="411"/>
    <n v="6"/>
    <n v="420"/>
    <n v="378"/>
  </r>
  <r>
    <x v="124"/>
    <s v="André Oliveira Santos"/>
    <x v="9"/>
    <s v="Al25"/>
    <s v="NORVERDE - INVESTIMENTOS IMOBILIÁRIOS, S.A."/>
    <x v="3"/>
    <x v="412"/>
    <n v="9"/>
    <n v="450"/>
    <n v="405"/>
  </r>
  <r>
    <x v="82"/>
    <s v="Jose Amadeu Faria"/>
    <x v="3"/>
    <s v="Al20"/>
    <s v="LOCAL GÁS, UNIPESSOAL, LDA"/>
    <x v="7"/>
    <x v="412"/>
    <n v="8"/>
    <n v="560"/>
    <n v="504"/>
  </r>
  <r>
    <x v="50"/>
    <s v="Tomas César "/>
    <x v="13"/>
    <s v="Al23"/>
    <s v="CONVERSA SIMÉTRICA ALOJAMENTO LOCAL, LDA"/>
    <x v="10"/>
    <x v="413"/>
    <n v="6"/>
    <n v="540"/>
    <n v="486"/>
  </r>
  <r>
    <x v="64"/>
    <s v="Ana Pinto Carvalho"/>
    <x v="2"/>
    <s v="Al21"/>
    <s v="LOCALMAIS, UNIPESSOAL, LDA"/>
    <x v="4"/>
    <x v="414"/>
    <n v="9"/>
    <n v="810"/>
    <n v="729"/>
  </r>
  <r>
    <x v="53"/>
    <s v="Rennan Rapuano "/>
    <x v="8"/>
    <s v="Al21"/>
    <s v="LOCALMAIS, UNIPESSOAL, LDA"/>
    <x v="4"/>
    <x v="414"/>
    <n v="6"/>
    <n v="540"/>
    <n v="486"/>
  </r>
  <r>
    <x v="57"/>
    <s v="Matilde Vasco "/>
    <x v="15"/>
    <s v="Al22"/>
    <s v="ALOJAMENTO LOCAL M. ZÍDIA, LDA"/>
    <x v="5"/>
    <x v="415"/>
    <n v="4"/>
    <n v="200"/>
    <n v="190"/>
  </r>
  <r>
    <x v="148"/>
    <s v="Carlos Ramalho Fonseca"/>
    <x v="2"/>
    <s v="Al13"/>
    <s v="LOCALEASY, LDA"/>
    <x v="5"/>
    <x v="416"/>
    <n v="8"/>
    <n v="640"/>
    <n v="576"/>
  </r>
  <r>
    <x v="9"/>
    <s v="Manuel Tkachenko "/>
    <x v="8"/>
    <s v="Al26"/>
    <s v="ENIGMAGARDEN - ALOJAMENTO LOCAL, UNIPESSOAL, LDA"/>
    <x v="10"/>
    <x v="416"/>
    <n v="2"/>
    <n v="120"/>
    <n v="114"/>
  </r>
  <r>
    <x v="129"/>
    <s v="Laura Daniel Mendes"/>
    <x v="19"/>
    <s v="Al09"/>
    <s v="FEELPORTO - ALOJAMENTO LOCAL E SERVIÇOS TURISTICOS, LDA"/>
    <x v="2"/>
    <x v="417"/>
    <n v="7"/>
    <n v="490"/>
    <n v="441"/>
  </r>
  <r>
    <x v="104"/>
    <s v="Marta Almeida Silva"/>
    <x v="18"/>
    <s v="Al06"/>
    <s v="ÍNDICEFRASE COMPRA E VENDA DE BENS IMOBILIÁRIOS, TURISMO E ALOJAMENTO LOCAL, LDA"/>
    <x v="3"/>
    <x v="417"/>
    <n v="5"/>
    <n v="300"/>
    <n v="285"/>
  </r>
  <r>
    <x v="1"/>
    <s v="Verónica Maria Correia"/>
    <x v="1"/>
    <s v="Al01"/>
    <s v="ALOJAMENTO DO ÓSCAR, UNIPESSOAL, LDA"/>
    <x v="5"/>
    <x v="417"/>
    <n v="1"/>
    <n v="70"/>
    <n v="70"/>
  </r>
  <r>
    <x v="94"/>
    <s v="Mariana Miguel Sousa"/>
    <x v="16"/>
    <s v="Al12"/>
    <s v="LOCAL - IT, LDA"/>
    <x v="1"/>
    <x v="418"/>
    <n v="4"/>
    <n v="360"/>
    <n v="342"/>
  </r>
  <r>
    <x v="34"/>
    <s v="Inês Silva Lopes"/>
    <x v="14"/>
    <s v="Al16"/>
    <s v="GERES ALBUFEIRA - ALDEIA TURISTICA, LDA"/>
    <x v="6"/>
    <x v="419"/>
    <n v="4"/>
    <n v="280"/>
    <n v="266"/>
  </r>
  <r>
    <x v="42"/>
    <s v="João Gonçalo "/>
    <x v="11"/>
    <s v="Al20"/>
    <s v="LOCAL GÁS, UNIPESSOAL, LDA"/>
    <x v="7"/>
    <x v="419"/>
    <n v="4"/>
    <n v="280"/>
    <n v="266"/>
  </r>
  <r>
    <x v="116"/>
    <s v="Marisa Paulo Cunha"/>
    <x v="1"/>
    <s v="Al24"/>
    <s v="LOCALSIGN, UNIPESSOAL, LDA"/>
    <x v="3"/>
    <x v="419"/>
    <n v="5"/>
    <n v="350"/>
    <n v="332.5"/>
  </r>
  <r>
    <x v="128"/>
    <s v="Raquel Tomas Grilo"/>
    <x v="17"/>
    <s v="Al13"/>
    <s v="LOCALEASY, LDA"/>
    <x v="5"/>
    <x v="419"/>
    <n v="5"/>
    <n v="400"/>
    <n v="380"/>
  </r>
  <r>
    <x v="45"/>
    <s v="Rui de Lopes"/>
    <x v="12"/>
    <s v="Al23"/>
    <s v="CONVERSA SIMÉTRICA ALOJAMENTO LOCAL, LDA"/>
    <x v="10"/>
    <x v="419"/>
    <n v="6"/>
    <n v="540"/>
    <n v="486"/>
  </r>
  <r>
    <x v="60"/>
    <s v="Ana Catarina Maia"/>
    <x v="19"/>
    <s v="Al24"/>
    <s v="LOCALSIGN, UNIPESSOAL, LDA"/>
    <x v="3"/>
    <x v="420"/>
    <n v="4"/>
    <n v="280"/>
    <n v="266"/>
  </r>
  <r>
    <x v="91"/>
    <s v="Eduardo Leite Martins"/>
    <x v="9"/>
    <s v="Al25"/>
    <s v="NORVERDE - INVESTIMENTOS IMOBILIÁRIOS, S.A."/>
    <x v="3"/>
    <x v="421"/>
    <n v="9"/>
    <n v="450"/>
    <n v="405"/>
  </r>
  <r>
    <x v="154"/>
    <s v="Maria Miguel "/>
    <x v="17"/>
    <s v="Al21"/>
    <s v="LOCALMAIS, UNIPESSOAL, LDA"/>
    <x v="4"/>
    <x v="421"/>
    <n v="8"/>
    <n v="720"/>
    <n v="648"/>
  </r>
  <r>
    <x v="53"/>
    <s v="Rennan Rapuano "/>
    <x v="8"/>
    <s v="Al13"/>
    <s v="LOCALEASY, LDA"/>
    <x v="5"/>
    <x v="422"/>
    <n v="6"/>
    <n v="480"/>
    <n v="432"/>
  </r>
  <r>
    <x v="94"/>
    <s v="Mariana Miguel Sousa"/>
    <x v="16"/>
    <s v="Al16"/>
    <s v="GERES ALBUFEIRA - ALDEIA TURISTICA, LDA"/>
    <x v="6"/>
    <x v="423"/>
    <n v="6"/>
    <n v="420"/>
    <n v="378"/>
  </r>
  <r>
    <x v="59"/>
    <s v="Tomás Esteves "/>
    <x v="14"/>
    <s v="Al13"/>
    <s v="LOCALEASY, LDA"/>
    <x v="5"/>
    <x v="423"/>
    <n v="6"/>
    <n v="480"/>
    <n v="432"/>
  </r>
  <r>
    <x v="102"/>
    <s v="Francisco Taveira "/>
    <x v="1"/>
    <s v="Al29"/>
    <s v="ENTREGARSONHOS - ALOJAMENTO LOCAL, LDA"/>
    <x v="9"/>
    <x v="424"/>
    <n v="8"/>
    <n v="560"/>
    <n v="504"/>
  </r>
  <r>
    <x v="69"/>
    <s v="Rodrigo Martins Tavares"/>
    <x v="0"/>
    <s v="Al16"/>
    <s v="GERES ALBUFEIRA - ALDEIA TURISTICA, LDA"/>
    <x v="6"/>
    <x v="424"/>
    <n v="4"/>
    <n v="280"/>
    <n v="266"/>
  </r>
  <r>
    <x v="17"/>
    <s v="Sanderson Leite "/>
    <x v="14"/>
    <s v="Al06"/>
    <s v="ÍNDICEFRASE COMPRA E VENDA DE BENS IMOBILIÁRIOS, TURISMO E ALOJAMENTO LOCAL, LDA"/>
    <x v="3"/>
    <x v="424"/>
    <n v="1"/>
    <n v="60"/>
    <n v="60"/>
  </r>
  <r>
    <x v="72"/>
    <s v="Helena Miranda Sousa"/>
    <x v="1"/>
    <s v="Al13"/>
    <s v="LOCALEASY, LDA"/>
    <x v="5"/>
    <x v="425"/>
    <n v="4"/>
    <n v="320"/>
    <n v="304"/>
  </r>
  <r>
    <x v="43"/>
    <s v="Pedro Samuel Martins"/>
    <x v="2"/>
    <s v="Al16"/>
    <s v="GERES ALBUFEIRA - ALDEIA TURISTICA, LDA"/>
    <x v="6"/>
    <x v="426"/>
    <n v="5"/>
    <n v="350"/>
    <n v="332.5"/>
  </r>
  <r>
    <x v="130"/>
    <s v="Tomé Miguel Silva"/>
    <x v="16"/>
    <s v="Al12"/>
    <s v="LOCAL - IT, LDA"/>
    <x v="1"/>
    <x v="426"/>
    <n v="8"/>
    <n v="720"/>
    <n v="648"/>
  </r>
  <r>
    <x v="133"/>
    <s v="Diogo Torres Pinheiro"/>
    <x v="12"/>
    <s v="Al09"/>
    <s v="FEELPORTO - ALOJAMENTO LOCAL E SERVIÇOS TURISTICOS, LDA"/>
    <x v="2"/>
    <x v="427"/>
    <n v="8"/>
    <n v="560"/>
    <n v="504"/>
  </r>
  <r>
    <x v="138"/>
    <s v="Rafael Romera "/>
    <x v="2"/>
    <s v="Al24"/>
    <s v="LOCALSIGN, UNIPESSOAL, LDA"/>
    <x v="3"/>
    <x v="427"/>
    <n v="8"/>
    <n v="560"/>
    <n v="504"/>
  </r>
  <r>
    <x v="101"/>
    <s v="Daniel Manuel Diaz-Arguelles"/>
    <x v="10"/>
    <s v="Al11"/>
    <s v="DELIRECORDAÇÕES - ALOJAMENTO LOCAL, UNIPESSOAL, LDA"/>
    <x v="2"/>
    <x v="428"/>
    <n v="5"/>
    <n v="400"/>
    <n v="380"/>
  </r>
  <r>
    <x v="152"/>
    <s v="Luís Maria Rodrigues"/>
    <x v="7"/>
    <s v="Al13"/>
    <s v="LOCALEASY, LDA"/>
    <x v="5"/>
    <x v="428"/>
    <n v="9"/>
    <n v="720"/>
    <n v="648"/>
  </r>
  <r>
    <x v="51"/>
    <s v="Francisca Rodrigues Rocha"/>
    <x v="11"/>
    <s v="Al23"/>
    <s v="CONVERSA SIMÉTRICA ALOJAMENTO LOCAL, LDA"/>
    <x v="10"/>
    <x v="429"/>
    <n v="3"/>
    <n v="270"/>
    <n v="256.5"/>
  </r>
  <r>
    <x v="27"/>
    <s v="Mariana Miguel Santos"/>
    <x v="12"/>
    <s v="Al08"/>
    <s v="CAMPO AVENTURA - PROGRAMAS DE LAZER, S.A."/>
    <x v="13"/>
    <x v="429"/>
    <n v="3"/>
    <n v="270"/>
    <n v="256.5"/>
  </r>
  <r>
    <x v="93"/>
    <s v="Eurico João Pinto"/>
    <x v="10"/>
    <s v="Al11"/>
    <s v="DELIRECORDAÇÕES - ALOJAMENTO LOCAL, UNIPESSOAL, LDA"/>
    <x v="2"/>
    <x v="430"/>
    <n v="7"/>
    <n v="560"/>
    <n v="504"/>
  </r>
  <r>
    <x v="111"/>
    <s v="Mariana Rafaela Costa"/>
    <x v="3"/>
    <s v="Al12"/>
    <s v="LOCAL - IT, LDA"/>
    <x v="1"/>
    <x v="430"/>
    <n v="4"/>
    <n v="360"/>
    <n v="342"/>
  </r>
  <r>
    <x v="39"/>
    <s v="Manuel Resende Alves"/>
    <x v="5"/>
    <s v="Al23"/>
    <s v="CONVERSA SIMÉTRICA ALOJAMENTO LOCAL, LDA"/>
    <x v="10"/>
    <x v="431"/>
    <n v="9"/>
    <n v="810"/>
    <n v="729"/>
  </r>
  <r>
    <x v="77"/>
    <s v="Ricardo Bronze Ribeiro"/>
    <x v="7"/>
    <s v="Al06"/>
    <s v="ÍNDICEFRASE COMPRA E VENDA DE BENS IMOBILIÁRIOS, TURISMO E ALOJAMENTO LOCAL, LDA"/>
    <x v="3"/>
    <x v="431"/>
    <n v="8"/>
    <n v="480"/>
    <n v="432"/>
  </r>
  <r>
    <x v="86"/>
    <s v="João Machado Sousa"/>
    <x v="0"/>
    <s v="Al11"/>
    <s v="DELIRECORDAÇÕES - ALOJAMENTO LOCAL, UNIPESSOAL, LDA"/>
    <x v="2"/>
    <x v="432"/>
    <n v="4"/>
    <n v="320"/>
    <n v="304"/>
  </r>
  <r>
    <x v="74"/>
    <s v="Luís Nascimento Batista"/>
    <x v="8"/>
    <s v="Al29"/>
    <s v="ENTREGARSONHOS - ALOJAMENTO LOCAL, LDA"/>
    <x v="9"/>
    <x v="432"/>
    <n v="5"/>
    <n v="350"/>
    <n v="332.5"/>
  </r>
  <r>
    <x v="55"/>
    <s v="Beatriz Miguel Silva"/>
    <x v="0"/>
    <s v="Al12"/>
    <s v="LOCAL - IT, LDA"/>
    <x v="1"/>
    <x v="433"/>
    <n v="1"/>
    <n v="90"/>
    <n v="90"/>
  </r>
  <r>
    <x v="137"/>
    <s v="Marina Manuel Duarte"/>
    <x v="4"/>
    <s v="Al29"/>
    <s v="ENTREGARSONHOS - ALOJAMENTO LOCAL, LDA"/>
    <x v="9"/>
    <x v="433"/>
    <n v="8"/>
    <n v="560"/>
    <n v="504"/>
  </r>
  <r>
    <x v="35"/>
    <s v="Isabel Miguel Santos"/>
    <x v="19"/>
    <s v="Al23"/>
    <s v="CONVERSA SIMÉTRICA ALOJAMENTO LOCAL, LDA"/>
    <x v="10"/>
    <x v="434"/>
    <n v="2"/>
    <n v="180"/>
    <n v="171"/>
  </r>
  <r>
    <x v="108"/>
    <s v="Juliana José Ferreira"/>
    <x v="1"/>
    <s v="Al09"/>
    <s v="FEELPORTO - ALOJAMENTO LOCAL E SERVIÇOS TURISTICOS, LDA"/>
    <x v="2"/>
    <x v="434"/>
    <n v="9"/>
    <n v="630"/>
    <n v="567"/>
  </r>
  <r>
    <x v="54"/>
    <s v="André Martina Dias"/>
    <x v="5"/>
    <s v="Al16"/>
    <s v="GERES ALBUFEIRA - ALDEIA TURISTICA, LDA"/>
    <x v="6"/>
    <x v="435"/>
    <n v="2"/>
    <n v="140"/>
    <n v="133"/>
  </r>
  <r>
    <x v="61"/>
    <s v="Carlos Lopes Magalhães"/>
    <x v="15"/>
    <s v="Al22"/>
    <s v="ALOJAMENTO LOCAL M. ZÍDIA, LDA"/>
    <x v="5"/>
    <x v="435"/>
    <n v="1"/>
    <n v="50"/>
    <n v="50"/>
  </r>
  <r>
    <x v="131"/>
    <s v="Vasco Miguel Alves"/>
    <x v="8"/>
    <s v="Al20"/>
    <s v="LOCAL GÁS, UNIPESSOAL, LDA"/>
    <x v="7"/>
    <x v="435"/>
    <n v="6"/>
    <n v="420"/>
    <n v="378"/>
  </r>
  <r>
    <x v="18"/>
    <s v="Francisco Moás Fernandes"/>
    <x v="9"/>
    <s v="Al29"/>
    <s v="ENTREGARSONHOS - ALOJAMENTO LOCAL, LDA"/>
    <x v="9"/>
    <x v="436"/>
    <n v="7"/>
    <n v="490"/>
    <n v="441"/>
  </r>
  <r>
    <x v="66"/>
    <s v="Leonor Pedro Queirós"/>
    <x v="8"/>
    <s v="Al02"/>
    <s v="ALOJAMENTO LOCAL &quot;TUGAPLACE&quot;, UNIPESSOAL, LDA"/>
    <x v="2"/>
    <x v="436"/>
    <n v="7"/>
    <n v="490"/>
    <n v="441"/>
  </r>
  <r>
    <x v="151"/>
    <s v="Ana Maria Silva"/>
    <x v="12"/>
    <s v="Al13"/>
    <s v="LOCALEASY, LDA"/>
    <x v="5"/>
    <x v="437"/>
    <n v="8"/>
    <n v="640"/>
    <n v="576"/>
  </r>
  <r>
    <x v="68"/>
    <s v="Francisco Afonso Caldeira"/>
    <x v="16"/>
    <s v="Al16"/>
    <s v="GERES ALBUFEIRA - ALDEIA TURISTICA, LDA"/>
    <x v="6"/>
    <x v="437"/>
    <n v="8"/>
    <n v="560"/>
    <n v="504"/>
  </r>
  <r>
    <x v="146"/>
    <s v="Maria José Fernandes"/>
    <x v="19"/>
    <s v="Al13"/>
    <s v="LOCALEASY, LDA"/>
    <x v="5"/>
    <x v="438"/>
    <n v="1"/>
    <n v="80"/>
    <n v="80"/>
  </r>
  <r>
    <x v="118"/>
    <s v="Antonio Pinto "/>
    <x v="7"/>
    <s v="Al20"/>
    <s v="LOCAL GÁS, UNIPESSOAL, LDA"/>
    <x v="7"/>
    <x v="439"/>
    <n v="8"/>
    <n v="560"/>
    <n v="504"/>
  </r>
  <r>
    <x v="81"/>
    <s v="João Amaro Novais"/>
    <x v="2"/>
    <s v="Al13"/>
    <s v="LOCALEASY, LDA"/>
    <x v="5"/>
    <x v="439"/>
    <n v="6"/>
    <n v="480"/>
    <n v="432"/>
  </r>
  <r>
    <x v="146"/>
    <s v="Maria José Fernandes"/>
    <x v="19"/>
    <s v="Al20"/>
    <s v="LOCAL GÁS, UNIPESSOAL, LDA"/>
    <x v="7"/>
    <x v="440"/>
    <n v="5"/>
    <n v="350"/>
    <n v="332.5"/>
  </r>
  <r>
    <x v="43"/>
    <s v="Pedro Samuel Martins"/>
    <x v="2"/>
    <s v="Al16"/>
    <s v="GERES ALBUFEIRA - ALDEIA TURISTICA, LDA"/>
    <x v="6"/>
    <x v="440"/>
    <n v="8"/>
    <n v="560"/>
    <n v="504"/>
  </r>
  <r>
    <x v="67"/>
    <s v="Carolina Carolina Moreira"/>
    <x v="7"/>
    <s v="Al25"/>
    <s v="NORVERDE - INVESTIMENTOS IMOBILIÁRIOS, S.A."/>
    <x v="3"/>
    <x v="441"/>
    <n v="1"/>
    <n v="50"/>
    <n v="50"/>
  </r>
  <r>
    <x v="132"/>
    <s v="Diogo Teresa "/>
    <x v="0"/>
    <s v="Al20"/>
    <s v="LOCAL GÁS, UNIPESSOAL, LDA"/>
    <x v="7"/>
    <x v="442"/>
    <n v="8"/>
    <n v="560"/>
    <n v="504"/>
  </r>
  <r>
    <x v="89"/>
    <s v="Mariana Nuno Faustino"/>
    <x v="2"/>
    <s v="Al06"/>
    <s v="ÍNDICEFRASE COMPRA E VENDA DE BENS IMOBILIÁRIOS, TURISMO E ALOJAMENTO LOCAL, LDA"/>
    <x v="3"/>
    <x v="443"/>
    <n v="7"/>
    <n v="420"/>
    <n v="378"/>
  </r>
  <r>
    <x v="104"/>
    <s v="Marta Almeida Silva"/>
    <x v="18"/>
    <s v="Al06"/>
    <s v="ÍNDICEFRASE COMPRA E VENDA DE BENS IMOBILIÁRIOS, TURISMO E ALOJAMENTO LOCAL, LDA"/>
    <x v="3"/>
    <x v="444"/>
    <n v="8"/>
    <n v="480"/>
    <n v="432"/>
  </r>
  <r>
    <x v="113"/>
    <s v="Ana Costa Neves"/>
    <x v="6"/>
    <s v="Al26"/>
    <s v="ENIGMAGARDEN - ALOJAMENTO LOCAL, UNIPESSOAL, LDA"/>
    <x v="10"/>
    <x v="445"/>
    <n v="5"/>
    <n v="300"/>
    <n v="285"/>
  </r>
  <r>
    <x v="28"/>
    <s v="André Margarida Pinho"/>
    <x v="5"/>
    <s v="Al25"/>
    <s v="NORVERDE - INVESTIMENTOS IMOBILIÁRIOS, S.A."/>
    <x v="3"/>
    <x v="445"/>
    <n v="4"/>
    <n v="200"/>
    <n v="190"/>
  </r>
  <r>
    <x v="147"/>
    <s v="Inês Pedro Marinho"/>
    <x v="2"/>
    <s v="Al09"/>
    <s v="FEELPORTO - ALOJAMENTO LOCAL E SERVIÇOS TURISTICOS, LDA"/>
    <x v="2"/>
    <x v="446"/>
    <n v="6"/>
    <n v="420"/>
    <n v="378"/>
  </r>
  <r>
    <x v="27"/>
    <s v="Mariana Miguel Santos"/>
    <x v="12"/>
    <s v="Al08"/>
    <s v="CAMPO AVENTURA - PROGRAMAS DE LAZER, S.A."/>
    <x v="13"/>
    <x v="447"/>
    <n v="4"/>
    <n v="360"/>
    <n v="342"/>
  </r>
  <r>
    <x v="151"/>
    <s v="Ana Maria Silva"/>
    <x v="12"/>
    <s v="Al13"/>
    <s v="LOCALEASY, LDA"/>
    <x v="5"/>
    <x v="448"/>
    <n v="9"/>
    <n v="720"/>
    <n v="648"/>
  </r>
  <r>
    <x v="108"/>
    <s v="Juliana José Ferreira"/>
    <x v="1"/>
    <s v="Al29"/>
    <s v="ENTREGARSONHOS - ALOJAMENTO LOCAL, LDA"/>
    <x v="9"/>
    <x v="448"/>
    <n v="3"/>
    <n v="210"/>
    <n v="199.5"/>
  </r>
  <r>
    <x v="103"/>
    <s v="José Miguel Amorim"/>
    <x v="6"/>
    <s v="Al26"/>
    <s v="ENIGMAGARDEN - ALOJAMENTO LOCAL, UNIPESSOAL, LDA"/>
    <x v="10"/>
    <x v="449"/>
    <n v="4"/>
    <n v="240"/>
    <n v="228"/>
  </r>
  <r>
    <x v="71"/>
    <s v="Ana Francisca Ferreira"/>
    <x v="3"/>
    <s v="Al24"/>
    <s v="LOCALSIGN, UNIPESSOAL, LDA"/>
    <x v="3"/>
    <x v="450"/>
    <n v="3"/>
    <n v="210"/>
    <n v="199.5"/>
  </r>
  <r>
    <x v="92"/>
    <s v="Eduardo Rafael Sousa"/>
    <x v="7"/>
    <s v="Al16"/>
    <s v="GERES ALBUFEIRA - ALDEIA TURISTICA, LDA"/>
    <x v="6"/>
    <x v="451"/>
    <n v="7"/>
    <n v="490"/>
    <n v="441"/>
  </r>
  <r>
    <x v="126"/>
    <s v="Hugo Luísa Lagoá"/>
    <x v="14"/>
    <s v="Al20"/>
    <s v="LOCAL GÁS, UNIPESSOAL, LDA"/>
    <x v="7"/>
    <x v="451"/>
    <n v="1"/>
    <n v="70"/>
    <n v="70"/>
  </r>
  <r>
    <x v="33"/>
    <s v="Maria Carinhas Ribeiro"/>
    <x v="0"/>
    <s v="Al09"/>
    <s v="FEELPORTO - ALOJAMENTO LOCAL E SERVIÇOS TURISTICOS, LDA"/>
    <x v="2"/>
    <x v="451"/>
    <n v="2"/>
    <n v="140"/>
    <n v="133"/>
  </r>
  <r>
    <x v="154"/>
    <s v="Maria Miguel "/>
    <x v="17"/>
    <s v="Al13"/>
    <s v="LOCALEASY, LDA"/>
    <x v="5"/>
    <x v="451"/>
    <n v="7"/>
    <n v="560"/>
    <n v="504"/>
  </r>
  <r>
    <x v="96"/>
    <s v="Tomás Raquel "/>
    <x v="2"/>
    <s v="Al06"/>
    <s v="ÍNDICEFRASE COMPRA E VENDA DE BENS IMOBILIÁRIOS, TURISMO E ALOJAMENTO LOCAL, LDA"/>
    <x v="3"/>
    <x v="451"/>
    <n v="2"/>
    <n v="120"/>
    <n v="114"/>
  </r>
  <r>
    <x v="155"/>
    <s v="João Manuel Freitas"/>
    <x v="9"/>
    <s v="Al06"/>
    <s v="ÍNDICEFRASE COMPRA E VENDA DE BENS IMOBILIÁRIOS, TURISMO E ALOJAMENTO LOCAL, LDA"/>
    <x v="3"/>
    <x v="452"/>
    <n v="8"/>
    <n v="480"/>
    <n v="432"/>
  </r>
  <r>
    <x v="119"/>
    <s v="André Alexandre Cardoso"/>
    <x v="3"/>
    <s v="Al09"/>
    <s v="FEELPORTO - ALOJAMENTO LOCAL E SERVIÇOS TURISTICOS, LDA"/>
    <x v="2"/>
    <x v="453"/>
    <n v="5"/>
    <n v="350"/>
    <n v="332.5"/>
  </r>
  <r>
    <x v="8"/>
    <s v="Bruna Cruz "/>
    <x v="7"/>
    <s v="Al26"/>
    <s v="ENIGMAGARDEN - ALOJAMENTO LOCAL, UNIPESSOAL, LDA"/>
    <x v="10"/>
    <x v="453"/>
    <n v="3"/>
    <n v="180"/>
    <n v="171"/>
  </r>
  <r>
    <x v="3"/>
    <s v="Francisca Vasconcelos Gonçalves"/>
    <x v="3"/>
    <s v="Al22"/>
    <s v="ALOJAMENTO LOCAL M. ZÍDIA, LDA"/>
    <x v="5"/>
    <x v="453"/>
    <n v="1"/>
    <n v="50"/>
    <n v="50"/>
  </r>
  <r>
    <x v="118"/>
    <s v="Antonio Pinto "/>
    <x v="7"/>
    <s v="Al12"/>
    <s v="LOCAL - IT, LDA"/>
    <x v="1"/>
    <x v="454"/>
    <n v="4"/>
    <n v="360"/>
    <n v="342"/>
  </r>
  <r>
    <x v="55"/>
    <s v="Beatriz Miguel Silva"/>
    <x v="0"/>
    <s v="Al16"/>
    <s v="GERES ALBUFEIRA - ALDEIA TURISTICA, LDA"/>
    <x v="6"/>
    <x v="454"/>
    <n v="6"/>
    <n v="420"/>
    <n v="378"/>
  </r>
  <r>
    <x v="120"/>
    <s v="Catarina Mendes Fernandes"/>
    <x v="6"/>
    <s v="Al17"/>
    <s v="R.M.G.S. - ALOJAMENTOS DE PORTUGAL - TURISMO RURAL E ALOJAMENTO LOCAL, UNIPESSOAL, LDA"/>
    <x v="2"/>
    <x v="454"/>
    <n v="7"/>
    <n v="350"/>
    <n v="315"/>
  </r>
  <r>
    <x v="140"/>
    <s v="José Daniel Rodrigues"/>
    <x v="5"/>
    <s v="Al11"/>
    <s v="DELIRECORDAÇÕES - ALOJAMENTO LOCAL, UNIPESSOAL, LDA"/>
    <x v="2"/>
    <x v="454"/>
    <n v="7"/>
    <n v="560"/>
    <n v="504"/>
  </r>
  <r>
    <x v="43"/>
    <s v="Pedro Samuel Martins"/>
    <x v="2"/>
    <s v="Al29"/>
    <s v="ENTREGARSONHOS - ALOJAMENTO LOCAL, LDA"/>
    <x v="9"/>
    <x v="454"/>
    <n v="7"/>
    <n v="490"/>
    <n v="441"/>
  </r>
  <r>
    <x v="78"/>
    <s v="Bruno Baía Silva"/>
    <x v="7"/>
    <s v="Al13"/>
    <s v="LOCALEASY, LDA"/>
    <x v="5"/>
    <x v="455"/>
    <n v="2"/>
    <n v="160"/>
    <n v="152"/>
  </r>
  <r>
    <x v="67"/>
    <s v="Carolina Carolina Moreira"/>
    <x v="7"/>
    <s v="Al25"/>
    <s v="NORVERDE - INVESTIMENTOS IMOBILIÁRIOS, S.A."/>
    <x v="3"/>
    <x v="455"/>
    <n v="8"/>
    <n v="400"/>
    <n v="360"/>
  </r>
  <r>
    <x v="110"/>
    <s v="Daniel da Araújo"/>
    <x v="4"/>
    <s v="Al20"/>
    <s v="LOCAL GÁS, UNIPESSOAL, LDA"/>
    <x v="7"/>
    <x v="455"/>
    <n v="4"/>
    <n v="280"/>
    <n v="266"/>
  </r>
  <r>
    <x v="51"/>
    <s v="Francisca Rodrigues Rocha"/>
    <x v="11"/>
    <s v="Al19"/>
    <s v="CASA DO RIO VEZ - TURISMO E ALOJAMENTO, LDA"/>
    <x v="8"/>
    <x v="455"/>
    <n v="7"/>
    <n v="490"/>
    <n v="441"/>
  </r>
  <r>
    <x v="142"/>
    <s v="Rita Pedro "/>
    <x v="4"/>
    <s v="Al21"/>
    <s v="LOCALMAIS, UNIPESSOAL, LDA"/>
    <x v="4"/>
    <x v="455"/>
    <n v="7"/>
    <n v="630"/>
    <n v="567"/>
  </r>
  <r>
    <x v="45"/>
    <s v="Rui de Lopes"/>
    <x v="12"/>
    <s v="Al08"/>
    <s v="CAMPO AVENTURA - PROGRAMAS DE LAZER, S.A."/>
    <x v="13"/>
    <x v="456"/>
    <n v="7"/>
    <n v="630"/>
    <n v="567"/>
  </r>
  <r>
    <x v="1"/>
    <s v="Verónica Maria Correia"/>
    <x v="1"/>
    <s v="Al03"/>
    <s v="A.N.E.A.L. - ASSOCIAÇÃO NACIONAL DE ESTABELECIMENTOS DE ALOJAMENTO LOCAL"/>
    <x v="12"/>
    <x v="456"/>
    <n v="9"/>
    <n v="720"/>
    <n v="648"/>
  </r>
  <r>
    <x v="137"/>
    <s v="Marina Manuel Duarte"/>
    <x v="4"/>
    <s v="Al29"/>
    <s v="ENTREGARSONHOS - ALOJAMENTO LOCAL, LDA"/>
    <x v="9"/>
    <x v="457"/>
    <n v="1"/>
    <n v="70"/>
    <n v="70"/>
  </r>
  <r>
    <x v="44"/>
    <s v="Rodrigo da Gonçalves"/>
    <x v="5"/>
    <s v="Al06"/>
    <s v="ÍNDICEFRASE COMPRA E VENDA DE BENS IMOBILIÁRIOS, TURISMO E ALOJAMENTO LOCAL, LDA"/>
    <x v="3"/>
    <x v="458"/>
    <n v="4"/>
    <n v="240"/>
    <n v="228"/>
  </r>
  <r>
    <x v="54"/>
    <s v="André Martina Dias"/>
    <x v="5"/>
    <s v="Al11"/>
    <s v="DELIRECORDAÇÕES - ALOJAMENTO LOCAL, UNIPESSOAL, LDA"/>
    <x v="2"/>
    <x v="459"/>
    <n v="8"/>
    <n v="640"/>
    <n v="576"/>
  </r>
  <r>
    <x v="78"/>
    <s v="Bruno Baía Silva"/>
    <x v="7"/>
    <s v="Al16"/>
    <s v="GERES ALBUFEIRA - ALDEIA TURISTICA, LDA"/>
    <x v="6"/>
    <x v="459"/>
    <n v="2"/>
    <n v="140"/>
    <n v="133"/>
  </r>
  <r>
    <x v="58"/>
    <s v="Caroline Gonzalez "/>
    <x v="16"/>
    <s v="Al19"/>
    <s v="CASA DO RIO VEZ - TURISMO E ALOJAMENTO, LDA"/>
    <x v="8"/>
    <x v="459"/>
    <n v="1"/>
    <n v="70"/>
    <n v="70"/>
  </r>
  <r>
    <x v="152"/>
    <s v="Luís Maria Rodrigues"/>
    <x v="7"/>
    <s v="Al12"/>
    <s v="LOCAL - IT, LDA"/>
    <x v="1"/>
    <x v="459"/>
    <n v="4"/>
    <n v="360"/>
    <n v="342"/>
  </r>
  <r>
    <x v="100"/>
    <s v="António Maria Coutinho"/>
    <x v="19"/>
    <s v="Al06"/>
    <s v="ÍNDICEFRASE COMPRA E VENDA DE BENS IMOBILIÁRIOS, TURISMO E ALOJAMENTO LOCAL, LDA"/>
    <x v="3"/>
    <x v="460"/>
    <n v="5"/>
    <n v="300"/>
    <n v="285"/>
  </r>
  <r>
    <x v="46"/>
    <s v="Dora Maria Costa"/>
    <x v="18"/>
    <s v="Al08"/>
    <s v="CAMPO AVENTURA - PROGRAMAS DE LAZER, S.A."/>
    <x v="13"/>
    <x v="460"/>
    <n v="8"/>
    <n v="720"/>
    <n v="648"/>
  </r>
  <r>
    <x v="156"/>
    <s v="João Cudell Aguiar"/>
    <x v="18"/>
    <s v="Al16"/>
    <s v="GERES ALBUFEIRA - ALDEIA TURISTICA, LDA"/>
    <x v="6"/>
    <x v="460"/>
    <n v="6"/>
    <n v="420"/>
    <n v="378"/>
  </r>
  <r>
    <x v="82"/>
    <s v="Jose Amadeu Faria"/>
    <x v="3"/>
    <s v="Al20"/>
    <s v="LOCAL GÁS, UNIPESSOAL, LDA"/>
    <x v="7"/>
    <x v="460"/>
    <n v="2"/>
    <n v="140"/>
    <n v="133"/>
  </r>
  <r>
    <x v="145"/>
    <s v="Gonçalo Miguel Ribeiro"/>
    <x v="19"/>
    <s v="Al17"/>
    <s v="R.M.G.S. - ALOJAMENTOS DE PORTUGAL - TURISMO RURAL E ALOJAMENTO LOCAL, UNIPESSOAL, LDA"/>
    <x v="2"/>
    <x v="461"/>
    <n v="7"/>
    <n v="350"/>
    <n v="315"/>
  </r>
  <r>
    <x v="122"/>
    <s v="Luís Filipe Carvalho"/>
    <x v="1"/>
    <s v="Al20"/>
    <s v="LOCAL GÁS, UNIPESSOAL, LDA"/>
    <x v="7"/>
    <x v="461"/>
    <n v="2"/>
    <n v="140"/>
    <n v="133"/>
  </r>
  <r>
    <x v="146"/>
    <s v="Maria José Fernandes"/>
    <x v="19"/>
    <s v="Al20"/>
    <s v="LOCAL GÁS, UNIPESSOAL, LDA"/>
    <x v="7"/>
    <x v="461"/>
    <n v="1"/>
    <n v="70"/>
    <n v="70"/>
  </r>
  <r>
    <x v="90"/>
    <s v="Daniel Filipe Sousa"/>
    <x v="19"/>
    <s v="Al20"/>
    <s v="LOCAL GÁS, UNIPESSOAL, LDA"/>
    <x v="7"/>
    <x v="462"/>
    <n v="6"/>
    <n v="420"/>
    <n v="378"/>
  </r>
  <r>
    <x v="118"/>
    <s v="Antonio Pinto "/>
    <x v="7"/>
    <s v="Al12"/>
    <s v="LOCAL - IT, LDA"/>
    <x v="1"/>
    <x v="463"/>
    <n v="5"/>
    <n v="450"/>
    <n v="427.5"/>
  </r>
  <r>
    <x v="52"/>
    <s v="João Filipe Costa"/>
    <x v="3"/>
    <s v="Al09"/>
    <s v="FEELPORTO - ALOJAMENTO LOCAL E SERVIÇOS TURISTICOS, LDA"/>
    <x v="2"/>
    <x v="463"/>
    <n v="6"/>
    <n v="420"/>
    <n v="378"/>
  </r>
  <r>
    <x v="123"/>
    <s v="Frederico Teresa Pinto"/>
    <x v="17"/>
    <s v="Al23"/>
    <s v="CONVERSA SIMÉTRICA ALOJAMENTO LOCAL, LDA"/>
    <x v="10"/>
    <x v="464"/>
    <n v="4"/>
    <n v="360"/>
    <n v="342"/>
  </r>
  <r>
    <x v="93"/>
    <s v="Eurico João Pinto"/>
    <x v="10"/>
    <s v="Al23"/>
    <s v="CONVERSA SIMÉTRICA ALOJAMENTO LOCAL, LDA"/>
    <x v="10"/>
    <x v="465"/>
    <n v="8"/>
    <n v="720"/>
    <n v="648"/>
  </r>
  <r>
    <x v="13"/>
    <s v="Inês Luís Soares"/>
    <x v="12"/>
    <s v="Al26"/>
    <s v="ENIGMAGARDEN - ALOJAMENTO LOCAL, UNIPESSOAL, LDA"/>
    <x v="10"/>
    <x v="466"/>
    <n v="9"/>
    <n v="540"/>
    <n v="486"/>
  </r>
  <r>
    <x v="86"/>
    <s v="João Machado Sousa"/>
    <x v="0"/>
    <s v="Al11"/>
    <s v="DELIRECORDAÇÕES - ALOJAMENTO LOCAL, UNIPESSOAL, LDA"/>
    <x v="2"/>
    <x v="467"/>
    <n v="5"/>
    <n v="400"/>
    <n v="380"/>
  </r>
  <r>
    <x v="117"/>
    <s v="Pedro Cardoso Cebola"/>
    <x v="12"/>
    <s v="Al09"/>
    <s v="FEELPORTO - ALOJAMENTO LOCAL E SERVIÇOS TURISTICOS, LDA"/>
    <x v="2"/>
    <x v="467"/>
    <n v="9"/>
    <n v="630"/>
    <n v="567"/>
  </r>
  <r>
    <x v="115"/>
    <s v="André Claro Forte"/>
    <x v="7"/>
    <s v="Al25"/>
    <s v="NORVERDE - INVESTIMENTOS IMOBILIÁRIOS, S.A."/>
    <x v="3"/>
    <x v="468"/>
    <n v="4"/>
    <n v="200"/>
    <n v="190"/>
  </r>
  <r>
    <x v="18"/>
    <s v="Francisco Moás Fernandes"/>
    <x v="9"/>
    <s v="Al11"/>
    <s v="DELIRECORDAÇÕES - ALOJAMENTO LOCAL, UNIPESSOAL, LDA"/>
    <x v="2"/>
    <x v="469"/>
    <n v="6"/>
    <n v="480"/>
    <n v="432"/>
  </r>
  <r>
    <x v="6"/>
    <s v="Manuel Ribeiro Rodrigues"/>
    <x v="5"/>
    <s v="Al15"/>
    <s v="BEACHCOMBER - ALOJAMENTO LOCAL, UNIPESSOAL, LDA"/>
    <x v="11"/>
    <x v="469"/>
    <n v="8"/>
    <n v="400"/>
    <n v="360"/>
  </r>
  <r>
    <x v="130"/>
    <s v="Tomé Miguel Silva"/>
    <x v="16"/>
    <s v="Al06"/>
    <s v="ÍNDICEFRASE COMPRA E VENDA DE BENS IMOBILIÁRIOS, TURISMO E ALOJAMENTO LOCAL, LDA"/>
    <x v="3"/>
    <x v="469"/>
    <n v="8"/>
    <n v="480"/>
    <n v="432"/>
  </r>
  <r>
    <x v="91"/>
    <s v="Eduardo Leite Martins"/>
    <x v="9"/>
    <s v="Al21"/>
    <s v="LOCALMAIS, UNIPESSOAL, LDA"/>
    <x v="4"/>
    <x v="470"/>
    <n v="6"/>
    <n v="540"/>
    <n v="486"/>
  </r>
  <r>
    <x v="107"/>
    <s v="Catarina Miguel Fonseca"/>
    <x v="9"/>
    <s v="Al16"/>
    <s v="GERES ALBUFEIRA - ALDEIA TURISTICA, LDA"/>
    <x v="6"/>
    <x v="471"/>
    <n v="2"/>
    <n v="140"/>
    <n v="133"/>
  </r>
  <r>
    <x v="84"/>
    <s v="Bruno Ribeiro Xavier"/>
    <x v="18"/>
    <s v="Al09"/>
    <s v="FEELPORTO - ALOJAMENTO LOCAL E SERVIÇOS TURISTICOS, LDA"/>
    <x v="2"/>
    <x v="472"/>
    <n v="8"/>
    <n v="560"/>
    <n v="504"/>
  </r>
  <r>
    <x v="65"/>
    <s v="Hugo Franz Oliveira"/>
    <x v="10"/>
    <s v="Al23"/>
    <s v="CONVERSA SIMÉTRICA ALOJAMENTO LOCAL, LDA"/>
    <x v="10"/>
    <x v="472"/>
    <n v="1"/>
    <n v="90"/>
    <n v="90"/>
  </r>
  <r>
    <x v="47"/>
    <s v="Pedro Diana Fonseca"/>
    <x v="4"/>
    <s v="Al26"/>
    <s v="ENIGMAGARDEN - ALOJAMENTO LOCAL, UNIPESSOAL, LDA"/>
    <x v="10"/>
    <x v="472"/>
    <n v="5"/>
    <n v="300"/>
    <n v="285"/>
  </r>
  <r>
    <x v="151"/>
    <s v="Ana Maria Silva"/>
    <x v="12"/>
    <s v="Al20"/>
    <s v="LOCAL GÁS, UNIPESSOAL, LDA"/>
    <x v="7"/>
    <x v="473"/>
    <n v="9"/>
    <n v="630"/>
    <n v="567"/>
  </r>
  <r>
    <x v="122"/>
    <s v="Luís Filipe Carvalho"/>
    <x v="1"/>
    <s v="Al12"/>
    <s v="LOCAL - IT, LDA"/>
    <x v="1"/>
    <x v="474"/>
    <n v="1"/>
    <n v="90"/>
    <n v="90"/>
  </r>
  <r>
    <x v="150"/>
    <s v="Pedro Miguel Mota"/>
    <x v="2"/>
    <s v="Al20"/>
    <s v="LOCAL GÁS, UNIPESSOAL, LDA"/>
    <x v="7"/>
    <x v="474"/>
    <n v="3"/>
    <n v="210"/>
    <n v="199.5"/>
  </r>
  <r>
    <x v="4"/>
    <s v="Sofia André Andrade"/>
    <x v="4"/>
    <s v="Al28"/>
    <s v="APPEAL - ASSOCIAÇÃO PORTUGUESA DE PROPRIETÁRIOS DE ESTABELECIMENTOS DE ALOJAMENTO LOCAL"/>
    <x v="9"/>
    <x v="474"/>
    <n v="2"/>
    <n v="140"/>
    <n v="133"/>
  </r>
  <r>
    <x v="12"/>
    <s v="Bárbara Costa Teixeira"/>
    <x v="11"/>
    <s v="Al29"/>
    <s v="ENTREGARSONHOS - ALOJAMENTO LOCAL, LDA"/>
    <x v="9"/>
    <x v="475"/>
    <n v="1"/>
    <n v="70"/>
    <n v="70"/>
  </r>
  <r>
    <x v="102"/>
    <s v="Francisco Taveira "/>
    <x v="1"/>
    <s v="Al26"/>
    <s v="ENIGMAGARDEN - ALOJAMENTO LOCAL, UNIPESSOAL, LDA"/>
    <x v="10"/>
    <x v="475"/>
    <n v="4"/>
    <n v="240"/>
    <n v="228"/>
  </r>
  <r>
    <x v="56"/>
    <s v="Fabrício Eduardo Igreja"/>
    <x v="6"/>
    <s v="Al09"/>
    <s v="FEELPORTO - ALOJAMENTO LOCAL E SERVIÇOS TURISTICOS, LDA"/>
    <x v="2"/>
    <x v="476"/>
    <n v="7"/>
    <n v="490"/>
    <n v="441"/>
  </r>
  <r>
    <x v="60"/>
    <s v="Ana Catarina Maia"/>
    <x v="19"/>
    <s v="Al09"/>
    <s v="FEELPORTO - ALOJAMENTO LOCAL E SERVIÇOS TURISTICOS, LDA"/>
    <x v="2"/>
    <x v="477"/>
    <n v="9"/>
    <n v="630"/>
    <n v="567"/>
  </r>
  <r>
    <x v="70"/>
    <s v="Bela Francisco Pinto"/>
    <x v="12"/>
    <s v="Al17"/>
    <s v="R.M.G.S. - ALOJAMENTOS DE PORTUGAL - TURISMO RURAL E ALOJAMENTO LOCAL, UNIPESSOAL, LDA"/>
    <x v="2"/>
    <x v="478"/>
    <n v="8"/>
    <n v="400"/>
    <n v="360"/>
  </r>
  <r>
    <x v="29"/>
    <s v="Duarte Guimarães "/>
    <x v="16"/>
    <s v="Al29"/>
    <s v="ENTREGARSONHOS - ALOJAMENTO LOCAL, LDA"/>
    <x v="9"/>
    <x v="478"/>
    <n v="3"/>
    <n v="210"/>
    <n v="199.5"/>
  </r>
  <r>
    <x v="61"/>
    <s v="Carlos Lopes Magalhães"/>
    <x v="15"/>
    <s v="Al04"/>
    <s v="AHSLG - SOCIEDADE DE GESTÃO DE EMPREENDIMENTOS TURÍSTICOS E DE ALOJAMENTO LOCAL, LDA"/>
    <x v="15"/>
    <x v="479"/>
    <n v="6"/>
    <n v="300"/>
    <n v="270"/>
  </r>
  <r>
    <x v="85"/>
    <s v="João Alexandre Araújo"/>
    <x v="14"/>
    <s v="Al16"/>
    <s v="GERES ALBUFEIRA - ALDEIA TURISTICA, LDA"/>
    <x v="6"/>
    <x v="479"/>
    <n v="5"/>
    <n v="350"/>
    <n v="332.5"/>
  </r>
  <r>
    <x v="154"/>
    <s v="Maria Miguel "/>
    <x v="17"/>
    <s v="Al20"/>
    <s v="LOCAL GÁS, UNIPESSOAL, LDA"/>
    <x v="7"/>
    <x v="479"/>
    <n v="9"/>
    <n v="630"/>
    <n v="567"/>
  </r>
  <r>
    <x v="133"/>
    <s v="Diogo Torres Pinheiro"/>
    <x v="12"/>
    <s v="Al26"/>
    <s v="ENIGMAGARDEN - ALOJAMENTO LOCAL, UNIPESSOAL, LDA"/>
    <x v="10"/>
    <x v="480"/>
    <n v="6"/>
    <n v="360"/>
    <n v="324"/>
  </r>
  <r>
    <x v="146"/>
    <s v="Maria José Fernandes"/>
    <x v="19"/>
    <s v="Al06"/>
    <s v="ÍNDICEFRASE COMPRA E VENDA DE BENS IMOBILIÁRIOS, TURISMO E ALOJAMENTO LOCAL, LDA"/>
    <x v="3"/>
    <x v="481"/>
    <n v="9"/>
    <n v="540"/>
    <n v="486"/>
  </r>
  <r>
    <x v="10"/>
    <s v="Alexandre Moreira Grande"/>
    <x v="9"/>
    <s v="Al01"/>
    <s v="ALOJAMENTO DO ÓSCAR, UNIPESSOAL, LDA"/>
    <x v="5"/>
    <x v="482"/>
    <n v="9"/>
    <n v="630"/>
    <n v="567"/>
  </r>
  <r>
    <x v="78"/>
    <s v="Bruno Baía Silva"/>
    <x v="7"/>
    <s v="Al29"/>
    <s v="ENTREGARSONHOS - ALOJAMENTO LOCAL, LDA"/>
    <x v="9"/>
    <x v="483"/>
    <n v="3"/>
    <n v="210"/>
    <n v="199.5"/>
  </r>
  <r>
    <x v="27"/>
    <s v="Mariana Miguel Santos"/>
    <x v="12"/>
    <s v="Al10"/>
    <s v="AZEVEDO, ANTÓNIO DA SILVA"/>
    <x v="2"/>
    <x v="484"/>
    <n v="2"/>
    <n v="160"/>
    <n v="152"/>
  </r>
  <r>
    <x v="137"/>
    <s v="Marina Manuel Duarte"/>
    <x v="4"/>
    <s v="Al26"/>
    <s v="ENIGMAGARDEN - ALOJAMENTO LOCAL, UNIPESSOAL, LDA"/>
    <x v="10"/>
    <x v="485"/>
    <n v="3"/>
    <n v="180"/>
    <n v="171"/>
  </r>
  <r>
    <x v="48"/>
    <s v="Ana Alexandra Sousa"/>
    <x v="12"/>
    <s v="Al13"/>
    <s v="LOCALEASY, LDA"/>
    <x v="5"/>
    <x v="486"/>
    <n v="3"/>
    <n v="240"/>
    <n v="228"/>
  </r>
  <r>
    <x v="132"/>
    <s v="Diogo Teresa "/>
    <x v="0"/>
    <s v="Al16"/>
    <s v="GERES ALBUFEIRA - ALDEIA TURISTICA, LDA"/>
    <x v="6"/>
    <x v="487"/>
    <n v="7"/>
    <n v="490"/>
    <n v="441"/>
  </r>
  <r>
    <x v="125"/>
    <s v="Licinio Macedo Rocha"/>
    <x v="15"/>
    <s v="Al25"/>
    <s v="NORVERDE - INVESTIMENTOS IMOBILIÁRIOS, S.A."/>
    <x v="3"/>
    <x v="487"/>
    <n v="4"/>
    <n v="200"/>
    <n v="190"/>
  </r>
  <r>
    <x v="9"/>
    <s v="Manuel Tkachenko "/>
    <x v="8"/>
    <s v="Al08"/>
    <s v="CAMPO AVENTURA - PROGRAMAS DE LAZER, S.A."/>
    <x v="13"/>
    <x v="487"/>
    <n v="8"/>
    <n v="720"/>
    <n v="648"/>
  </r>
  <r>
    <x v="90"/>
    <s v="Daniel Filipe Sousa"/>
    <x v="19"/>
    <s v="Al09"/>
    <s v="FEELPORTO - ALOJAMENTO LOCAL E SERVIÇOS TURISTICOS, LDA"/>
    <x v="2"/>
    <x v="488"/>
    <n v="2"/>
    <n v="140"/>
    <n v="133"/>
  </r>
  <r>
    <x v="23"/>
    <s v="Diogo Cristina "/>
    <x v="7"/>
    <s v="Al23"/>
    <s v="CONVERSA SIMÉTRICA ALOJAMENTO LOCAL, LDA"/>
    <x v="10"/>
    <x v="488"/>
    <n v="5"/>
    <n v="450"/>
    <n v="427.5"/>
  </r>
  <r>
    <x v="92"/>
    <s v="Eduardo Rafael Sousa"/>
    <x v="7"/>
    <s v="Al09"/>
    <s v="FEELPORTO - ALOJAMENTO LOCAL E SERVIÇOS TURISTICOS, LDA"/>
    <x v="2"/>
    <x v="488"/>
    <n v="4"/>
    <n v="280"/>
    <n v="266"/>
  </r>
  <r>
    <x v="156"/>
    <s v="João Cudell Aguiar"/>
    <x v="18"/>
    <s v="Al16"/>
    <s v="GERES ALBUFEIRA - ALDEIA TURISTICA, LDA"/>
    <x v="6"/>
    <x v="488"/>
    <n v="3"/>
    <n v="210"/>
    <n v="199.5"/>
  </r>
  <r>
    <x v="63"/>
    <s v="Viktoriia Xavier "/>
    <x v="17"/>
    <s v="Al06"/>
    <s v="ÍNDICEFRASE COMPRA E VENDA DE BENS IMOBILIÁRIOS, TURISMO E ALOJAMENTO LOCAL, LDA"/>
    <x v="3"/>
    <x v="489"/>
    <n v="5"/>
    <n v="300"/>
    <n v="285"/>
  </r>
  <r>
    <x v="21"/>
    <s v="José Pedro Carvalho"/>
    <x v="17"/>
    <s v="Al18"/>
    <s v="BIRDS &amp; BOARDS - ALOJAMENTO LOCAL, LDA"/>
    <x v="12"/>
    <x v="490"/>
    <n v="4"/>
    <n v="360"/>
    <n v="342"/>
  </r>
  <r>
    <x v="141"/>
    <s v="Marco Pedro Suarez"/>
    <x v="1"/>
    <s v="Al12"/>
    <s v="LOCAL - IT, LDA"/>
    <x v="1"/>
    <x v="490"/>
    <n v="7"/>
    <n v="630"/>
    <n v="567"/>
  </r>
  <r>
    <x v="103"/>
    <s v="José Miguel Amorim"/>
    <x v="6"/>
    <s v="Al19"/>
    <s v="CASA DO RIO VEZ - TURISMO E ALOJAMENTO, LDA"/>
    <x v="8"/>
    <x v="491"/>
    <n v="4"/>
    <n v="280"/>
    <n v="266"/>
  </r>
  <r>
    <x v="106"/>
    <s v="Leonardo Manuel Marrana"/>
    <x v="6"/>
    <s v="Al29"/>
    <s v="ENTREGARSONHOS - ALOJAMENTO LOCAL, LDA"/>
    <x v="9"/>
    <x v="491"/>
    <n v="6"/>
    <n v="420"/>
    <n v="378"/>
  </r>
  <r>
    <x v="54"/>
    <s v="André Martina Dias"/>
    <x v="5"/>
    <s v="Al15"/>
    <s v="BEACHCOMBER - ALOJAMENTO LOCAL, UNIPESSOAL, LDA"/>
    <x v="11"/>
    <x v="492"/>
    <n v="4"/>
    <n v="200"/>
    <n v="190"/>
  </r>
  <r>
    <x v="14"/>
    <s v="José Silva Pereira"/>
    <x v="13"/>
    <s v="Al12"/>
    <s v="LOCAL - IT, LDA"/>
    <x v="1"/>
    <x v="492"/>
    <n v="8"/>
    <n v="720"/>
    <n v="648"/>
  </r>
  <r>
    <x v="29"/>
    <s v="Duarte Guimarães "/>
    <x v="16"/>
    <s v="Al15"/>
    <s v="BEACHCOMBER - ALOJAMENTO LOCAL, UNIPESSOAL, LDA"/>
    <x v="11"/>
    <x v="493"/>
    <n v="8"/>
    <n v="400"/>
    <n v="360"/>
  </r>
  <r>
    <x v="51"/>
    <s v="Francisca Rodrigues Rocha"/>
    <x v="11"/>
    <s v="Al19"/>
    <s v="CASA DO RIO VEZ - TURISMO E ALOJAMENTO, LDA"/>
    <x v="8"/>
    <x v="493"/>
    <n v="2"/>
    <n v="140"/>
    <n v="133"/>
  </r>
  <r>
    <x v="76"/>
    <s v="Henrique Coelho Branco"/>
    <x v="7"/>
    <s v="Al12"/>
    <s v="LOCAL - IT, LDA"/>
    <x v="1"/>
    <x v="493"/>
    <n v="1"/>
    <n v="90"/>
    <n v="90"/>
  </r>
  <r>
    <x v="35"/>
    <s v="Isabel Miguel Santos"/>
    <x v="19"/>
    <s v="Al19"/>
    <s v="CASA DO RIO VEZ - TURISMO E ALOJAMENTO, LDA"/>
    <x v="8"/>
    <x v="493"/>
    <n v="8"/>
    <n v="560"/>
    <n v="504"/>
  </r>
  <r>
    <x v="0"/>
    <s v="Mariana Alexandre Martins"/>
    <x v="0"/>
    <s v="Al22"/>
    <s v="ALOJAMENTO LOCAL M. ZÍDIA, LDA"/>
    <x v="5"/>
    <x v="493"/>
    <n v="6"/>
    <n v="300"/>
    <n v="270"/>
  </r>
  <r>
    <x v="98"/>
    <s v="José Brandão Fernandes"/>
    <x v="7"/>
    <s v="Al24"/>
    <s v="LOCALSIGN, UNIPESSOAL, LDA"/>
    <x v="3"/>
    <x v="494"/>
    <n v="2"/>
    <n v="140"/>
    <n v="133"/>
  </r>
  <r>
    <x v="125"/>
    <s v="Licinio Macedo Rocha"/>
    <x v="15"/>
    <s v="Al12"/>
    <s v="LOCAL - IT, LDA"/>
    <x v="1"/>
    <x v="494"/>
    <n v="2"/>
    <n v="180"/>
    <n v="171"/>
  </r>
  <r>
    <x v="89"/>
    <s v="Mariana Nuno Faustino"/>
    <x v="2"/>
    <s v="Al06"/>
    <s v="ÍNDICEFRASE COMPRA E VENDA DE BENS IMOBILIÁRIOS, TURISMO E ALOJAMENTO LOCAL, LDA"/>
    <x v="3"/>
    <x v="495"/>
    <n v="5"/>
    <n v="300"/>
    <n v="285"/>
  </r>
  <r>
    <x v="110"/>
    <s v="Daniel da Araújo"/>
    <x v="4"/>
    <s v="Al12"/>
    <s v="LOCAL - IT, LDA"/>
    <x v="1"/>
    <x v="496"/>
    <n v="5"/>
    <n v="450"/>
    <n v="427.5"/>
  </r>
  <r>
    <x v="79"/>
    <s v="Gonçalo Alessandra Pinto"/>
    <x v="6"/>
    <s v="Al13"/>
    <s v="LOCALEASY, LDA"/>
    <x v="5"/>
    <x v="496"/>
    <n v="9"/>
    <n v="720"/>
    <n v="648"/>
  </r>
  <r>
    <x v="121"/>
    <s v="Leonor Pedro Santos"/>
    <x v="19"/>
    <s v="Al21"/>
    <s v="LOCALMAIS, UNIPESSOAL, LDA"/>
    <x v="4"/>
    <x v="496"/>
    <n v="2"/>
    <n v="180"/>
    <n v="171"/>
  </r>
  <r>
    <x v="127"/>
    <s v="Pedro Miguel Pinto"/>
    <x v="10"/>
    <s v="Al16"/>
    <s v="GERES ALBUFEIRA - ALDEIA TURISTICA, LDA"/>
    <x v="6"/>
    <x v="496"/>
    <n v="4"/>
    <n v="280"/>
    <n v="266"/>
  </r>
  <r>
    <x v="24"/>
    <s v="Francisca João Sousa"/>
    <x v="18"/>
    <s v="Al18"/>
    <s v="BIRDS &amp; BOARDS - ALOJAMENTO LOCAL, LDA"/>
    <x v="12"/>
    <x v="497"/>
    <n v="6"/>
    <n v="540"/>
    <n v="486"/>
  </r>
  <r>
    <x v="11"/>
    <s v="Alícia Luís Castro"/>
    <x v="10"/>
    <s v="Al22"/>
    <s v="ALOJAMENTO LOCAL M. ZÍDIA, LDA"/>
    <x v="5"/>
    <x v="498"/>
    <n v="7"/>
    <n v="350"/>
    <n v="315"/>
  </r>
  <r>
    <x v="57"/>
    <s v="Matilde Vasco "/>
    <x v="15"/>
    <s v="Al02"/>
    <s v="ALOJAMENTO LOCAL &quot;TUGAPLACE&quot;, UNIPESSOAL, LDA"/>
    <x v="2"/>
    <x v="498"/>
    <n v="7"/>
    <n v="490"/>
    <n v="441"/>
  </r>
  <r>
    <x v="38"/>
    <s v="Paulo Pedro Pereira"/>
    <x v="19"/>
    <s v="Al25"/>
    <s v="NORVERDE - INVESTIMENTOS IMOBILIÁRIOS, S.A."/>
    <x v="3"/>
    <x v="498"/>
    <n v="3"/>
    <n v="150"/>
    <n v="142.5"/>
  </r>
  <r>
    <x v="109"/>
    <s v="Mariana Miguel Borges"/>
    <x v="7"/>
    <s v="Al21"/>
    <s v="LOCALMAIS, UNIPESSOAL, LDA"/>
    <x v="4"/>
    <x v="499"/>
    <n v="9"/>
    <n v="810"/>
    <n v="729"/>
  </r>
  <r>
    <x v="49"/>
    <s v="Ana Miguel Silva"/>
    <x v="1"/>
    <s v="Al14"/>
    <s v="ADER-SOUSA - ASSOCIAÇÃO DE DESENVOLVIMENTO RURAL DAS TERRAS DO SOUSA"/>
    <x v="9"/>
    <x v="500"/>
    <n v="1"/>
    <n v="70"/>
    <n v="70"/>
  </r>
  <r>
    <x v="58"/>
    <s v="Caroline Gonzalez "/>
    <x v="16"/>
    <s v="Al18"/>
    <s v="BIRDS &amp; BOARDS - ALOJAMENTO LOCAL, LDA"/>
    <x v="12"/>
    <x v="500"/>
    <n v="2"/>
    <n v="180"/>
    <n v="171"/>
  </r>
  <r>
    <x v="105"/>
    <s v="João Filipe Carneiro"/>
    <x v="4"/>
    <s v="Al20"/>
    <s v="LOCAL GÁS, UNIPESSOAL, LDA"/>
    <x v="7"/>
    <x v="501"/>
    <n v="2"/>
    <n v="140"/>
    <n v="133"/>
  </r>
  <r>
    <x v="7"/>
    <s v="Paulo Beatriz Araújo"/>
    <x v="6"/>
    <s v="Al08"/>
    <s v="CAMPO AVENTURA - PROGRAMAS DE LAZER, S.A."/>
    <x v="13"/>
    <x v="502"/>
    <n v="9"/>
    <n v="810"/>
    <n v="729"/>
  </r>
  <r>
    <x v="53"/>
    <s v="Rennan Rapuano "/>
    <x v="8"/>
    <s v="Al12"/>
    <s v="LOCAL - IT, LDA"/>
    <x v="1"/>
    <x v="503"/>
    <n v="9"/>
    <n v="810"/>
    <n v="729"/>
  </r>
  <r>
    <x v="117"/>
    <s v="Pedro Cardoso Cebola"/>
    <x v="12"/>
    <s v="Al09"/>
    <s v="FEELPORTO - ALOJAMENTO LOCAL E SERVIÇOS TURISTICOS, LDA"/>
    <x v="2"/>
    <x v="504"/>
    <n v="4"/>
    <n v="280"/>
    <n v="266"/>
  </r>
  <r>
    <x v="78"/>
    <s v="Bruno Baía Silva"/>
    <x v="7"/>
    <s v="Al10"/>
    <s v="AZEVEDO, ANTÓNIO DA SILVA"/>
    <x v="2"/>
    <x v="505"/>
    <n v="1"/>
    <n v="80"/>
    <n v="80"/>
  </r>
  <r>
    <x v="15"/>
    <s v="Maria Gonçalo Silva"/>
    <x v="3"/>
    <s v="Al29"/>
    <s v="ENTREGARSONHOS - ALOJAMENTO LOCAL, LDA"/>
    <x v="9"/>
    <x v="505"/>
    <n v="2"/>
    <n v="140"/>
    <n v="133"/>
  </r>
  <r>
    <x v="60"/>
    <s v="Ana Catarina Maia"/>
    <x v="19"/>
    <s v="Al11"/>
    <s v="DELIRECORDAÇÕES - ALOJAMENTO LOCAL, UNIPESSOAL, LDA"/>
    <x v="2"/>
    <x v="506"/>
    <n v="4"/>
    <n v="320"/>
    <n v="304"/>
  </r>
  <r>
    <x v="87"/>
    <s v="João Sofia Cunha"/>
    <x v="18"/>
    <s v="Al26"/>
    <s v="ENIGMAGARDEN - ALOJAMENTO LOCAL, UNIPESSOAL, LDA"/>
    <x v="10"/>
    <x v="506"/>
    <n v="8"/>
    <n v="480"/>
    <n v="432"/>
  </r>
  <r>
    <x v="9"/>
    <s v="Manuel Tkachenko "/>
    <x v="8"/>
    <s v="Al18"/>
    <s v="BIRDS &amp; BOARDS - ALOJAMENTO LOCAL, LDA"/>
    <x v="12"/>
    <x v="506"/>
    <n v="2"/>
    <n v="180"/>
    <n v="171"/>
  </r>
  <r>
    <x v="94"/>
    <s v="Mariana Miguel Sousa"/>
    <x v="16"/>
    <s v="Al09"/>
    <s v="FEELPORTO - ALOJAMENTO LOCAL E SERVIÇOS TURISTICOS, LDA"/>
    <x v="2"/>
    <x v="507"/>
    <n v="8"/>
    <n v="560"/>
    <n v="504"/>
  </r>
  <r>
    <x v="75"/>
    <s v="Pedro Eduardo Oliveira"/>
    <x v="18"/>
    <s v="Al25"/>
    <s v="NORVERDE - INVESTIMENTOS IMOBILIÁRIOS, S.A."/>
    <x v="3"/>
    <x v="507"/>
    <n v="6"/>
    <n v="300"/>
    <n v="270"/>
  </r>
  <r>
    <x v="3"/>
    <s v="Francisca Vasconcelos Gonçalves"/>
    <x v="3"/>
    <s v="Al22"/>
    <s v="ALOJAMENTO LOCAL M. ZÍDIA, LDA"/>
    <x v="5"/>
    <x v="508"/>
    <n v="9"/>
    <n v="450"/>
    <n v="405"/>
  </r>
  <r>
    <x v="135"/>
    <s v="Paula Ramos "/>
    <x v="17"/>
    <s v="Al16"/>
    <s v="GERES ALBUFEIRA - ALDEIA TURISTICA, LDA"/>
    <x v="6"/>
    <x v="509"/>
    <n v="3"/>
    <n v="210"/>
    <n v="199.5"/>
  </r>
  <r>
    <x v="60"/>
    <s v="Ana Catarina Maia"/>
    <x v="19"/>
    <s v="Al18"/>
    <s v="BIRDS &amp; BOARDS - ALOJAMENTO LOCAL, LDA"/>
    <x v="12"/>
    <x v="510"/>
    <n v="7"/>
    <n v="630"/>
    <n v="567"/>
  </r>
  <r>
    <x v="31"/>
    <s v="Luísa Viamonte Carvalho"/>
    <x v="11"/>
    <s v="Al19"/>
    <s v="CASA DO RIO VEZ - TURISMO E ALOJAMENTO, LDA"/>
    <x v="8"/>
    <x v="510"/>
    <n v="7"/>
    <n v="490"/>
    <n v="441"/>
  </r>
  <r>
    <x v="12"/>
    <s v="Bárbara Costa Teixeira"/>
    <x v="11"/>
    <s v="Al08"/>
    <s v="CAMPO AVENTURA - PROGRAMAS DE LAZER, S.A."/>
    <x v="13"/>
    <x v="511"/>
    <n v="5"/>
    <n v="450"/>
    <n v="427.5"/>
  </r>
  <r>
    <x v="19"/>
    <s v="Diogo Jaime Santos"/>
    <x v="15"/>
    <s v="Al23"/>
    <s v="CONVERSA SIMÉTRICA ALOJAMENTO LOCAL, LDA"/>
    <x v="10"/>
    <x v="512"/>
    <n v="1"/>
    <n v="90"/>
    <n v="90"/>
  </r>
  <r>
    <x v="66"/>
    <s v="Leonor Pedro Queirós"/>
    <x v="8"/>
    <s v="Al02"/>
    <s v="ALOJAMENTO LOCAL &quot;TUGAPLACE&quot;, UNIPESSOAL, LDA"/>
    <x v="2"/>
    <x v="512"/>
    <n v="6"/>
    <n v="420"/>
    <n v="378"/>
  </r>
  <r>
    <x v="32"/>
    <s v="Maria Daniela Lopes"/>
    <x v="13"/>
    <s v="Al06"/>
    <s v="ÍNDICEFRASE COMPRA E VENDA DE BENS IMOBILIÁRIOS, TURISMO E ALOJAMENTO LOCAL, LDA"/>
    <x v="3"/>
    <x v="513"/>
    <n v="9"/>
    <n v="540"/>
    <n v="486"/>
  </r>
  <r>
    <x v="5"/>
    <s v="Alexandra Catarina Sousa"/>
    <x v="2"/>
    <s v="Al06"/>
    <s v="ÍNDICEFRASE COMPRA E VENDA DE BENS IMOBILIÁRIOS, TURISMO E ALOJAMENTO LOCAL, LDA"/>
    <x v="3"/>
    <x v="514"/>
    <n v="6"/>
    <n v="360"/>
    <n v="324"/>
  </r>
  <r>
    <x v="151"/>
    <s v="Ana Maria Silva"/>
    <x v="12"/>
    <s v="Al06"/>
    <s v="ÍNDICEFRASE COMPRA E VENDA DE BENS IMOBILIÁRIOS, TURISMO E ALOJAMENTO LOCAL, LDA"/>
    <x v="3"/>
    <x v="514"/>
    <n v="8"/>
    <n v="480"/>
    <n v="432"/>
  </r>
  <r>
    <x v="23"/>
    <s v="Diogo Cristina "/>
    <x v="7"/>
    <s v="Al19"/>
    <s v="CASA DO RIO VEZ - TURISMO E ALOJAMENTO, LDA"/>
    <x v="8"/>
    <x v="514"/>
    <n v="7"/>
    <n v="490"/>
    <n v="441"/>
  </r>
  <r>
    <x v="135"/>
    <s v="Paula Ramos "/>
    <x v="17"/>
    <s v="Al09"/>
    <s v="FEELPORTO - ALOJAMENTO LOCAL E SERVIÇOS TURISTICOS, LDA"/>
    <x v="2"/>
    <x v="514"/>
    <n v="5"/>
    <n v="350"/>
    <n v="332.5"/>
  </r>
  <r>
    <x v="108"/>
    <s v="Juliana José Ferreira"/>
    <x v="1"/>
    <s v="Al11"/>
    <s v="DELIRECORDAÇÕES - ALOJAMENTO LOCAL, UNIPESSOAL, LDA"/>
    <x v="2"/>
    <x v="515"/>
    <n v="4"/>
    <n v="320"/>
    <n v="304"/>
  </r>
  <r>
    <x v="99"/>
    <s v="Rui de Correia"/>
    <x v="5"/>
    <s v="Al15"/>
    <s v="BEACHCOMBER - ALOJAMENTO LOCAL, UNIPESSOAL, LDA"/>
    <x v="11"/>
    <x v="515"/>
    <n v="8"/>
    <n v="400"/>
    <n v="360"/>
  </r>
  <r>
    <x v="143"/>
    <s v="Bárbara de Pimenta"/>
    <x v="1"/>
    <s v="Al26"/>
    <s v="ENIGMAGARDEN - ALOJAMENTO LOCAL, UNIPESSOAL, LDA"/>
    <x v="10"/>
    <x v="516"/>
    <n v="2"/>
    <n v="120"/>
    <n v="114"/>
  </r>
  <r>
    <x v="122"/>
    <s v="Luís Filipe Carvalho"/>
    <x v="1"/>
    <s v="Al16"/>
    <s v="GERES ALBUFEIRA - ALDEIA TURISTICA, LDA"/>
    <x v="6"/>
    <x v="516"/>
    <n v="6"/>
    <n v="420"/>
    <n v="378"/>
  </r>
  <r>
    <x v="68"/>
    <s v="Francisco Afonso Caldeira"/>
    <x v="16"/>
    <s v="Al09"/>
    <s v="FEELPORTO - ALOJAMENTO LOCAL E SERVIÇOS TURISTICOS, LDA"/>
    <x v="2"/>
    <x v="517"/>
    <n v="1"/>
    <n v="70"/>
    <n v="70"/>
  </r>
  <r>
    <x v="87"/>
    <s v="João Sofia Cunha"/>
    <x v="18"/>
    <s v="Al26"/>
    <s v="ENIGMAGARDEN - ALOJAMENTO LOCAL, UNIPESSOAL, LDA"/>
    <x v="10"/>
    <x v="518"/>
    <n v="5"/>
    <n v="300"/>
    <n v="285"/>
  </r>
  <r>
    <x v="85"/>
    <s v="João Alexandre Araújo"/>
    <x v="14"/>
    <s v="Al09"/>
    <s v="FEELPORTO - ALOJAMENTO LOCAL E SERVIÇOS TURISTICOS, LDA"/>
    <x v="2"/>
    <x v="519"/>
    <n v="2"/>
    <n v="140"/>
    <n v="133"/>
  </r>
  <r>
    <x v="149"/>
    <s v="João Vieira Santos"/>
    <x v="0"/>
    <s v="Al21"/>
    <s v="LOCALMAIS, UNIPESSOAL, LDA"/>
    <x v="4"/>
    <x v="520"/>
    <n v="1"/>
    <n v="90"/>
    <n v="90"/>
  </r>
  <r>
    <x v="47"/>
    <s v="Pedro Diana Fonseca"/>
    <x v="4"/>
    <s v="Al26"/>
    <s v="ENIGMAGARDEN - ALOJAMENTO LOCAL, UNIPESSOAL, LDA"/>
    <x v="10"/>
    <x v="520"/>
    <n v="6"/>
    <n v="360"/>
    <n v="324"/>
  </r>
  <r>
    <x v="37"/>
    <s v="João Mendes Simões"/>
    <x v="10"/>
    <s v="Al19"/>
    <s v="CASA DO RIO VEZ - TURISMO E ALOJAMENTO, LDA"/>
    <x v="8"/>
    <x v="521"/>
    <n v="1"/>
    <n v="70"/>
    <n v="70"/>
  </r>
  <r>
    <x v="116"/>
    <s v="Marisa Paulo Cunha"/>
    <x v="1"/>
    <s v="Al21"/>
    <s v="LOCALMAIS, UNIPESSOAL, LDA"/>
    <x v="4"/>
    <x v="521"/>
    <n v="6"/>
    <n v="540"/>
    <n v="486"/>
  </r>
  <r>
    <x v="40"/>
    <s v="Pedro Rua Levorato"/>
    <x v="16"/>
    <s v="Al15"/>
    <s v="BEACHCOMBER - ALOJAMENTO LOCAL, UNIPESSOAL, LDA"/>
    <x v="11"/>
    <x v="521"/>
    <n v="9"/>
    <n v="450"/>
    <n v="405"/>
  </r>
  <r>
    <x v="130"/>
    <s v="Tomé Miguel Silva"/>
    <x v="16"/>
    <s v="Al16"/>
    <s v="GERES ALBUFEIRA - ALDEIA TURISTICA, LDA"/>
    <x v="6"/>
    <x v="521"/>
    <n v="4"/>
    <n v="280"/>
    <n v="266"/>
  </r>
  <r>
    <x v="112"/>
    <s v="Alice Pinto Silva"/>
    <x v="19"/>
    <s v="Al21"/>
    <s v="LOCALMAIS, UNIPESSOAL, LDA"/>
    <x v="4"/>
    <x v="522"/>
    <n v="1"/>
    <n v="90"/>
    <n v="90"/>
  </r>
  <r>
    <x v="97"/>
    <s v="João de "/>
    <x v="6"/>
    <s v="Al16"/>
    <s v="GERES ALBUFEIRA - ALDEIA TURISTICA, LDA"/>
    <x v="6"/>
    <x v="522"/>
    <n v="5"/>
    <n v="350"/>
    <n v="332.5"/>
  </r>
  <r>
    <x v="33"/>
    <s v="Maria Carinhas Ribeiro"/>
    <x v="0"/>
    <s v="Al19"/>
    <s v="CASA DO RIO VEZ - TURISMO E ALOJAMENTO, LDA"/>
    <x v="8"/>
    <x v="522"/>
    <n v="3"/>
    <n v="210"/>
    <n v="199.5"/>
  </r>
  <r>
    <x v="27"/>
    <s v="Mariana Miguel Santos"/>
    <x v="12"/>
    <s v="Al01"/>
    <s v="ALOJAMENTO DO ÓSCAR, UNIPESSOAL, LDA"/>
    <x v="5"/>
    <x v="522"/>
    <n v="5"/>
    <n v="350"/>
    <n v="332.5"/>
  </r>
  <r>
    <x v="147"/>
    <s v="Inês Pedro Marinho"/>
    <x v="2"/>
    <s v="Al09"/>
    <s v="FEELPORTO - ALOJAMENTO LOCAL E SERVIÇOS TURISTICOS, LDA"/>
    <x v="2"/>
    <x v="523"/>
    <n v="1"/>
    <n v="70"/>
    <n v="70"/>
  </r>
  <r>
    <x v="137"/>
    <s v="Marina Manuel Duarte"/>
    <x v="4"/>
    <s v="Al11"/>
    <s v="DELIRECORDAÇÕES - ALOJAMENTO LOCAL, UNIPESSOAL, LDA"/>
    <x v="2"/>
    <x v="523"/>
    <n v="7"/>
    <n v="560"/>
    <n v="504"/>
  </r>
  <r>
    <x v="41"/>
    <s v="Tiago Afonso Santos"/>
    <x v="5"/>
    <s v="Al19"/>
    <s v="CASA DO RIO VEZ - TURISMO E ALOJAMENTO, LDA"/>
    <x v="8"/>
    <x v="523"/>
    <n v="1"/>
    <n v="70"/>
    <n v="70"/>
  </r>
  <r>
    <x v="16"/>
    <s v="Marta Sofia "/>
    <x v="14"/>
    <s v="Al08"/>
    <s v="CAMPO AVENTURA - PROGRAMAS DE LAZER, S.A."/>
    <x v="13"/>
    <x v="524"/>
    <n v="5"/>
    <n v="450"/>
    <n v="427.5"/>
  </r>
  <r>
    <x v="88"/>
    <s v="Catarina Catarina Coelho"/>
    <x v="16"/>
    <s v="Al12"/>
    <s v="LOCAL - IT, LDA"/>
    <x v="1"/>
    <x v="525"/>
    <n v="2"/>
    <n v="180"/>
    <n v="171"/>
  </r>
  <r>
    <x v="0"/>
    <s v="Mariana Alexandre Martins"/>
    <x v="0"/>
    <s v="Al03"/>
    <s v="A.N.E.A.L. - ASSOCIAÇÃO NACIONAL DE ESTABELECIMENTOS DE ALOJAMENTO LOCAL"/>
    <x v="12"/>
    <x v="526"/>
    <n v="1"/>
    <n v="80"/>
    <n v="80"/>
  </r>
  <r>
    <x v="44"/>
    <s v="Rodrigo da Gonçalves"/>
    <x v="5"/>
    <s v="Al16"/>
    <s v="GERES ALBUFEIRA - ALDEIA TURISTICA, LDA"/>
    <x v="6"/>
    <x v="526"/>
    <n v="1"/>
    <n v="70"/>
    <n v="70"/>
  </r>
  <r>
    <x v="17"/>
    <s v="Sanderson Leite "/>
    <x v="14"/>
    <s v="Al16"/>
    <s v="GERES ALBUFEIRA - ALDEIA TURISTICA, LDA"/>
    <x v="6"/>
    <x v="526"/>
    <n v="8"/>
    <n v="560"/>
    <n v="504"/>
  </r>
  <r>
    <x v="42"/>
    <s v="João Gonçalo "/>
    <x v="11"/>
    <s v="Al16"/>
    <s v="GERES ALBUFEIRA - ALDEIA TURISTICA, LDA"/>
    <x v="6"/>
    <x v="527"/>
    <n v="3"/>
    <n v="210"/>
    <n v="199.5"/>
  </r>
  <r>
    <x v="19"/>
    <s v="Diogo Jaime Santos"/>
    <x v="15"/>
    <s v="Al19"/>
    <s v="CASA DO RIO VEZ - TURISMO E ALOJAMENTO, LDA"/>
    <x v="8"/>
    <x v="528"/>
    <n v="4"/>
    <n v="280"/>
    <n v="266"/>
  </r>
  <r>
    <x v="80"/>
    <s v="Inês Maria "/>
    <x v="10"/>
    <s v="Al25"/>
    <s v="NORVERDE - INVESTIMENTOS IMOBILIÁRIOS, S.A."/>
    <x v="3"/>
    <x v="528"/>
    <n v="3"/>
    <n v="150"/>
    <n v="142.5"/>
  </r>
  <r>
    <x v="154"/>
    <s v="Maria Miguel "/>
    <x v="17"/>
    <s v="Al16"/>
    <s v="GERES ALBUFEIRA - ALDEIA TURISTICA, LDA"/>
    <x v="6"/>
    <x v="528"/>
    <n v="3"/>
    <n v="210"/>
    <n v="199.5"/>
  </r>
  <r>
    <x v="111"/>
    <s v="Mariana Rafaela Costa"/>
    <x v="3"/>
    <s v="Al06"/>
    <s v="ÍNDICEFRASE COMPRA E VENDA DE BENS IMOBILIÁRIOS, TURISMO E ALOJAMENTO LOCAL, LDA"/>
    <x v="3"/>
    <x v="528"/>
    <n v="5"/>
    <n v="300"/>
    <n v="285"/>
  </r>
  <r>
    <x v="26"/>
    <s v="João Caldas Gonçalves"/>
    <x v="18"/>
    <s v="Al19"/>
    <s v="CASA DO RIO VEZ - TURISMO E ALOJAMENTO, LDA"/>
    <x v="8"/>
    <x v="529"/>
    <n v="9"/>
    <n v="630"/>
    <n v="567"/>
  </r>
  <r>
    <x v="59"/>
    <s v="Tomás Esteves "/>
    <x v="14"/>
    <s v="Al19"/>
    <s v="CASA DO RIO VEZ - TURISMO E ALOJAMENTO, LDA"/>
    <x v="8"/>
    <x v="530"/>
    <n v="6"/>
    <n v="420"/>
    <n v="378"/>
  </r>
  <r>
    <x v="72"/>
    <s v="Helena Miranda Sousa"/>
    <x v="1"/>
    <s v="Al06"/>
    <s v="ÍNDICEFRASE COMPRA E VENDA DE BENS IMOBILIÁRIOS, TURISMO E ALOJAMENTO LOCAL, LDA"/>
    <x v="3"/>
    <x v="531"/>
    <n v="6"/>
    <n v="360"/>
    <n v="324"/>
  </r>
  <r>
    <x v="105"/>
    <s v="João Filipe Carneiro"/>
    <x v="4"/>
    <s v="Al20"/>
    <s v="LOCAL GÁS, UNIPESSOAL, LDA"/>
    <x v="7"/>
    <x v="531"/>
    <n v="4"/>
    <n v="280"/>
    <n v="266"/>
  </r>
  <r>
    <x v="119"/>
    <s v="André Alexandre Cardoso"/>
    <x v="3"/>
    <s v="Al26"/>
    <s v="ENIGMAGARDEN - ALOJAMENTO LOCAL, UNIPESSOAL, LDA"/>
    <x v="10"/>
    <x v="532"/>
    <n v="5"/>
    <n v="300"/>
    <n v="285"/>
  </r>
  <r>
    <x v="134"/>
    <s v="João Catarina Mendes"/>
    <x v="18"/>
    <s v="Al12"/>
    <s v="LOCAL - IT, LDA"/>
    <x v="1"/>
    <x v="532"/>
    <n v="6"/>
    <n v="540"/>
    <n v="486"/>
  </r>
  <r>
    <x v="20"/>
    <s v="Hélder Leonor Vasconcelos"/>
    <x v="16"/>
    <s v="Al09"/>
    <s v="FEELPORTO - ALOJAMENTO LOCAL E SERVIÇOS TURISTICOS, LDA"/>
    <x v="2"/>
    <x v="533"/>
    <n v="6"/>
    <n v="420"/>
    <n v="378"/>
  </r>
  <r>
    <x v="82"/>
    <s v="Jose Amadeu Faria"/>
    <x v="3"/>
    <s v="Al16"/>
    <s v="GERES ALBUFEIRA - ALDEIA TURISTICA, LDA"/>
    <x v="6"/>
    <x v="534"/>
    <n v="3"/>
    <n v="210"/>
    <n v="199.5"/>
  </r>
  <r>
    <x v="153"/>
    <s v="Maria Bessa Costa"/>
    <x v="11"/>
    <s v="Al25"/>
    <s v="NORVERDE - INVESTIMENTOS IMOBILIÁRIOS, S.A."/>
    <x v="3"/>
    <x v="534"/>
    <n v="5"/>
    <n v="250"/>
    <n v="237.5"/>
  </r>
  <r>
    <x v="70"/>
    <s v="Bela Francisco Pinto"/>
    <x v="12"/>
    <s v="Al17"/>
    <s v="R.M.G.S. - ALOJAMENTOS DE PORTUGAL - TURISMO RURAL E ALOJAMENTO LOCAL, UNIPESSOAL, LDA"/>
    <x v="2"/>
    <x v="535"/>
    <n v="5"/>
    <n v="250"/>
    <n v="237.5"/>
  </r>
  <r>
    <x v="25"/>
    <s v="Dalila Alexandre Reis"/>
    <x v="1"/>
    <s v="Al11"/>
    <s v="DELIRECORDAÇÕES - ALOJAMENTO LOCAL, UNIPESSOAL, LDA"/>
    <x v="2"/>
    <x v="536"/>
    <n v="2"/>
    <n v="160"/>
    <n v="152"/>
  </r>
  <r>
    <x v="138"/>
    <s v="Rafael Romera "/>
    <x v="2"/>
    <s v="Al21"/>
    <s v="LOCALMAIS, UNIPESSOAL, LDA"/>
    <x v="4"/>
    <x v="536"/>
    <n v="1"/>
    <n v="90"/>
    <n v="90"/>
  </r>
  <r>
    <x v="133"/>
    <s v="Diogo Torres Pinheiro"/>
    <x v="12"/>
    <s v="Al11"/>
    <s v="DELIRECORDAÇÕES - ALOJAMENTO LOCAL, UNIPESSOAL, LDA"/>
    <x v="2"/>
    <x v="537"/>
    <n v="9"/>
    <n v="720"/>
    <n v="648"/>
  </r>
  <r>
    <x v="13"/>
    <s v="Inês Luís Soares"/>
    <x v="12"/>
    <s v="Al22"/>
    <s v="ALOJAMENTO LOCAL M. ZÍDIA, LDA"/>
    <x v="5"/>
    <x v="537"/>
    <n v="9"/>
    <n v="450"/>
    <n v="405"/>
  </r>
  <r>
    <x v="39"/>
    <s v="Manuel Resende Alves"/>
    <x v="5"/>
    <s v="Al08"/>
    <s v="CAMPO AVENTURA - PROGRAMAS DE LAZER, S.A."/>
    <x v="13"/>
    <x v="538"/>
    <n v="5"/>
    <n v="450"/>
    <n v="427.5"/>
  </r>
  <r>
    <x v="2"/>
    <s v="Rodrigo Carneiro França"/>
    <x v="2"/>
    <s v="Al10"/>
    <s v="AZEVEDO, ANTÓNIO DA SILVA"/>
    <x v="2"/>
    <x v="539"/>
    <n v="7"/>
    <n v="560"/>
    <n v="504"/>
  </r>
  <r>
    <x v="155"/>
    <s v="João Manuel Freitas"/>
    <x v="9"/>
    <s v="Al11"/>
    <s v="DELIRECORDAÇÕES - ALOJAMENTO LOCAL, UNIPESSOAL, LDA"/>
    <x v="2"/>
    <x v="540"/>
    <n v="6"/>
    <n v="480"/>
    <n v="432"/>
  </r>
  <r>
    <x v="16"/>
    <s v="Marta Sofia "/>
    <x v="14"/>
    <s v="Al10"/>
    <s v="AZEVEDO, ANTÓNIO DA SILVA"/>
    <x v="2"/>
    <x v="540"/>
    <n v="9"/>
    <n v="720"/>
    <n v="648"/>
  </r>
  <r>
    <x v="75"/>
    <s v="Pedro Eduardo Oliveira"/>
    <x v="18"/>
    <s v="Al25"/>
    <s v="NORVERDE - INVESTIMENTOS IMOBILIÁRIOS, S.A."/>
    <x v="3"/>
    <x v="540"/>
    <n v="1"/>
    <n v="50"/>
    <n v="50"/>
  </r>
  <r>
    <x v="136"/>
    <s v="Tomás Catarina Ferreira"/>
    <x v="5"/>
    <s v="Al29"/>
    <s v="ENTREGARSONHOS - ALOJAMENTO LOCAL, LDA"/>
    <x v="9"/>
    <x v="540"/>
    <n v="8"/>
    <n v="560"/>
    <n v="504"/>
  </r>
  <r>
    <x v="52"/>
    <s v="João Filipe Costa"/>
    <x v="3"/>
    <s v="Al23"/>
    <s v="CONVERSA SIMÉTRICA ALOJAMENTO LOCAL, LDA"/>
    <x v="10"/>
    <x v="541"/>
    <n v="2"/>
    <n v="180"/>
    <n v="171"/>
  </r>
  <r>
    <x v="95"/>
    <s v="Nuno Sinde Silva"/>
    <x v="8"/>
    <s v="Al08"/>
    <s v="CAMPO AVENTURA - PROGRAMAS DE LAZER, S.A."/>
    <x v="13"/>
    <x v="541"/>
    <n v="1"/>
    <n v="90"/>
    <n v="90"/>
  </r>
  <r>
    <x v="50"/>
    <s v="Tomas César "/>
    <x v="13"/>
    <s v="Al23"/>
    <s v="CONVERSA SIMÉTRICA ALOJAMENTO LOCAL, LDA"/>
    <x v="10"/>
    <x v="541"/>
    <n v="6"/>
    <n v="540"/>
    <n v="486"/>
  </r>
  <r>
    <x v="0"/>
    <s v="Mariana Alexandre Martins"/>
    <x v="0"/>
    <s v="Al03"/>
    <s v="A.N.E.A.L. - ASSOCIAÇÃO NACIONAL DE ESTABELECIMENTOS DE ALOJAMENTO LOCAL"/>
    <x v="12"/>
    <x v="542"/>
    <n v="2"/>
    <n v="160"/>
    <n v="152"/>
  </r>
  <r>
    <x v="110"/>
    <s v="Daniel da Araújo"/>
    <x v="4"/>
    <s v="Al16"/>
    <s v="GERES ALBUFEIRA - ALDEIA TURISTICA, LDA"/>
    <x v="6"/>
    <x v="543"/>
    <n v="8"/>
    <n v="560"/>
    <n v="504"/>
  </r>
  <r>
    <x v="149"/>
    <s v="João Vieira Santos"/>
    <x v="0"/>
    <s v="Al21"/>
    <s v="LOCALMAIS, UNIPESSOAL, LDA"/>
    <x v="4"/>
    <x v="543"/>
    <n v="9"/>
    <n v="810"/>
    <n v="729"/>
  </r>
  <r>
    <x v="33"/>
    <s v="Maria Carinhas Ribeiro"/>
    <x v="0"/>
    <s v="Al19"/>
    <s v="CASA DO RIO VEZ - TURISMO E ALOJAMENTO, LDA"/>
    <x v="8"/>
    <x v="543"/>
    <n v="3"/>
    <n v="210"/>
    <n v="199.5"/>
  </r>
  <r>
    <x v="101"/>
    <s v="Daniel Manuel Diaz-Arguelles"/>
    <x v="10"/>
    <s v="Al23"/>
    <s v="CONVERSA SIMÉTRICA ALOJAMENTO LOCAL, LDA"/>
    <x v="10"/>
    <x v="544"/>
    <n v="8"/>
    <n v="720"/>
    <n v="648"/>
  </r>
  <r>
    <x v="62"/>
    <s v="Inês Carvalho "/>
    <x v="1"/>
    <s v="Al26"/>
    <s v="ENIGMAGARDEN - ALOJAMENTO LOCAL, UNIPESSOAL, LDA"/>
    <x v="10"/>
    <x v="544"/>
    <n v="7"/>
    <n v="420"/>
    <n v="378"/>
  </r>
  <r>
    <x v="128"/>
    <s v="Raquel Tomas Grilo"/>
    <x v="17"/>
    <s v="Al06"/>
    <s v="ÍNDICEFRASE COMPRA E VENDA DE BENS IMOBILIÁRIOS, TURISMO E ALOJAMENTO LOCAL, LDA"/>
    <x v="3"/>
    <x v="545"/>
    <n v="1"/>
    <n v="60"/>
    <n v="60"/>
  </r>
  <r>
    <x v="139"/>
    <s v="Rodrigo Marques Carvalho"/>
    <x v="13"/>
    <s v="Al21"/>
    <s v="LOCALMAIS, UNIPESSOAL, LDA"/>
    <x v="4"/>
    <x v="545"/>
    <n v="5"/>
    <n v="450"/>
    <n v="427.5"/>
  </r>
  <r>
    <x v="120"/>
    <s v="Catarina Mendes Fernandes"/>
    <x v="6"/>
    <s v="Al17"/>
    <s v="R.M.G.S. - ALOJAMENTOS DE PORTUGAL - TURISMO RURAL E ALOJAMENTO LOCAL, UNIPESSOAL, LDA"/>
    <x v="2"/>
    <x v="546"/>
    <n v="5"/>
    <n v="250"/>
    <n v="237.5"/>
  </r>
  <r>
    <x v="83"/>
    <s v="Tânia João Dias"/>
    <x v="11"/>
    <s v="Al09"/>
    <s v="FEELPORTO - ALOJAMENTO LOCAL E SERVIÇOS TURISTICOS, LDA"/>
    <x v="2"/>
    <x v="547"/>
    <n v="4"/>
    <n v="280"/>
    <n v="266"/>
  </r>
  <r>
    <x v="124"/>
    <s v="André Oliveira Santos"/>
    <x v="9"/>
    <s v="Al25"/>
    <s v="NORVERDE - INVESTIMENTOS IMOBILIÁRIOS, S.A."/>
    <x v="3"/>
    <x v="548"/>
    <n v="3"/>
    <n v="150"/>
    <n v="142.5"/>
  </r>
  <r>
    <x v="81"/>
    <s v="João Amaro Novais"/>
    <x v="2"/>
    <s v="Al16"/>
    <s v="GERES ALBUFEIRA - ALDEIA TURISTICA, LDA"/>
    <x v="6"/>
    <x v="548"/>
    <n v="3"/>
    <n v="210"/>
    <n v="199.5"/>
  </r>
  <r>
    <x v="92"/>
    <s v="Eduardo Rafael Sousa"/>
    <x v="7"/>
    <s v="Al26"/>
    <s v="ENIGMAGARDEN - ALOJAMENTO LOCAL, UNIPESSOAL, LDA"/>
    <x v="10"/>
    <x v="549"/>
    <n v="2"/>
    <n v="120"/>
    <n v="114"/>
  </r>
  <r>
    <x v="12"/>
    <s v="Bárbara Costa Teixeira"/>
    <x v="11"/>
    <s v="Al10"/>
    <s v="AZEVEDO, ANTÓNIO DA SILVA"/>
    <x v="2"/>
    <x v="550"/>
    <n v="1"/>
    <n v="80"/>
    <n v="80"/>
  </r>
  <r>
    <x v="71"/>
    <s v="Ana Francisca Ferreira"/>
    <x v="3"/>
    <s v="Al21"/>
    <s v="LOCALMAIS, UNIPESSOAL, LDA"/>
    <x v="4"/>
    <x v="551"/>
    <n v="1"/>
    <n v="90"/>
    <n v="90"/>
  </r>
  <r>
    <x v="149"/>
    <s v="João Vieira Santos"/>
    <x v="0"/>
    <s v="Al20"/>
    <s v="LOCAL GÁS, UNIPESSOAL, LDA"/>
    <x v="7"/>
    <x v="551"/>
    <n v="4"/>
    <n v="280"/>
    <n v="266"/>
  </r>
  <r>
    <x v="117"/>
    <s v="Pedro Cardoso Cebola"/>
    <x v="12"/>
    <s v="Al29"/>
    <s v="ENTREGARSONHOS - ALOJAMENTO LOCAL, LDA"/>
    <x v="9"/>
    <x v="552"/>
    <n v="5"/>
    <n v="350"/>
    <n v="332.5"/>
  </r>
  <r>
    <x v="114"/>
    <s v="Ana Camões Alves"/>
    <x v="19"/>
    <s v="Al12"/>
    <s v="LOCAL - IT, LDA"/>
    <x v="1"/>
    <x v="553"/>
    <n v="3"/>
    <n v="270"/>
    <n v="256.5"/>
  </r>
  <r>
    <x v="151"/>
    <s v="Ana Maria Silva"/>
    <x v="12"/>
    <s v="Al16"/>
    <s v="GERES ALBUFEIRA - ALDEIA TURISTICA, LDA"/>
    <x v="6"/>
    <x v="554"/>
    <n v="4"/>
    <n v="280"/>
    <n v="266"/>
  </r>
  <r>
    <x v="84"/>
    <s v="Bruno Ribeiro Xavier"/>
    <x v="18"/>
    <s v="Al23"/>
    <s v="CONVERSA SIMÉTRICA ALOJAMENTO LOCAL, LDA"/>
    <x v="10"/>
    <x v="554"/>
    <n v="4"/>
    <n v="360"/>
    <n v="342"/>
  </r>
  <r>
    <x v="104"/>
    <s v="Marta Almeida Silva"/>
    <x v="18"/>
    <s v="Al16"/>
    <s v="GERES ALBUFEIRA - ALDEIA TURISTICA, LDA"/>
    <x v="6"/>
    <x v="555"/>
    <n v="6"/>
    <n v="420"/>
    <n v="378"/>
  </r>
  <r>
    <x v="107"/>
    <s v="Catarina Miguel Fonseca"/>
    <x v="9"/>
    <s v="Al29"/>
    <s v="ENTREGARSONHOS - ALOJAMENTO LOCAL, LDA"/>
    <x v="9"/>
    <x v="556"/>
    <n v="2"/>
    <n v="140"/>
    <n v="133"/>
  </r>
  <r>
    <x v="144"/>
    <s v="Tiago Fernando Pereira"/>
    <x v="14"/>
    <s v="Al21"/>
    <s v="LOCALMAIS, UNIPESSOAL, LDA"/>
    <x v="4"/>
    <x v="556"/>
    <n v="4"/>
    <n v="360"/>
    <n v="342"/>
  </r>
  <r>
    <x v="152"/>
    <s v="Luís Maria Rodrigues"/>
    <x v="7"/>
    <s v="Al16"/>
    <s v="GERES ALBUFEIRA - ALDEIA TURISTICA, LDA"/>
    <x v="6"/>
    <x v="557"/>
    <n v="7"/>
    <n v="490"/>
    <n v="441"/>
  </r>
  <r>
    <x v="83"/>
    <s v="Tânia João Dias"/>
    <x v="11"/>
    <s v="Al29"/>
    <s v="ENTREGARSONHOS - ALOJAMENTO LOCAL, LDA"/>
    <x v="9"/>
    <x v="557"/>
    <n v="7"/>
    <n v="490"/>
    <n v="441"/>
  </r>
  <r>
    <x v="62"/>
    <s v="Inês Carvalho "/>
    <x v="1"/>
    <s v="Al23"/>
    <s v="CONVERSA SIMÉTRICA ALOJAMENTO LOCAL, LDA"/>
    <x v="10"/>
    <x v="558"/>
    <n v="2"/>
    <n v="180"/>
    <n v="171"/>
  </r>
  <r>
    <x v="118"/>
    <s v="Antonio Pinto "/>
    <x v="7"/>
    <s v="Al12"/>
    <s v="LOCAL - IT, LDA"/>
    <x v="1"/>
    <x v="559"/>
    <n v="6"/>
    <n v="540"/>
    <n v="486"/>
  </r>
  <r>
    <x v="63"/>
    <s v="Viktoriia Xavier "/>
    <x v="17"/>
    <s v="Al09"/>
    <s v="FEELPORTO - ALOJAMENTO LOCAL E SERVIÇOS TURISTICOS, LDA"/>
    <x v="2"/>
    <x v="559"/>
    <n v="5"/>
    <n v="350"/>
    <n v="332.5"/>
  </r>
  <r>
    <x v="73"/>
    <s v="Mariana Cabral Costa"/>
    <x v="4"/>
    <s v="Al09"/>
    <s v="FEELPORTO - ALOJAMENTO LOCAL E SERVIÇOS TURISTICOS, LDA"/>
    <x v="2"/>
    <x v="560"/>
    <n v="5"/>
    <n v="350"/>
    <n v="332.5"/>
  </r>
  <r>
    <x v="13"/>
    <s v="Inês Luís Soares"/>
    <x v="12"/>
    <s v="Al22"/>
    <s v="ALOJAMENTO LOCAL M. ZÍDIA, LDA"/>
    <x v="5"/>
    <x v="561"/>
    <n v="3"/>
    <n v="150"/>
    <n v="142.5"/>
  </r>
  <r>
    <x v="55"/>
    <s v="Beatriz Miguel Silva"/>
    <x v="0"/>
    <s v="Al16"/>
    <s v="GERES ALBUFEIRA - ALDEIA TURISTICA, LDA"/>
    <x v="6"/>
    <x v="562"/>
    <n v="6"/>
    <n v="420"/>
    <n v="378"/>
  </r>
  <r>
    <x v="30"/>
    <s v="Miguel Fernandes Almendra"/>
    <x v="18"/>
    <s v="Al19"/>
    <s v="CASA DO RIO VEZ - TURISMO E ALOJAMENTO, LDA"/>
    <x v="8"/>
    <x v="562"/>
    <n v="2"/>
    <n v="140"/>
    <n v="133"/>
  </r>
  <r>
    <x v="127"/>
    <s v="Pedro Miguel Pinto"/>
    <x v="10"/>
    <s v="Al29"/>
    <s v="ENTREGARSONHOS - ALOJAMENTO LOCAL, LDA"/>
    <x v="9"/>
    <x v="562"/>
    <n v="8"/>
    <n v="560"/>
    <n v="504"/>
  </r>
  <r>
    <x v="45"/>
    <s v="Rui de Lopes"/>
    <x v="12"/>
    <s v="Al10"/>
    <s v="AZEVEDO, ANTÓNIO DA SILVA"/>
    <x v="2"/>
    <x v="563"/>
    <n v="6"/>
    <n v="480"/>
    <n v="432"/>
  </r>
  <r>
    <x v="64"/>
    <s v="Ana Pinto Carvalho"/>
    <x v="2"/>
    <s v="Al21"/>
    <s v="LOCALMAIS, UNIPESSOAL, LDA"/>
    <x v="4"/>
    <x v="564"/>
    <n v="9"/>
    <n v="810"/>
    <n v="729"/>
  </r>
  <r>
    <x v="66"/>
    <s v="Leonor Pedro Queirós"/>
    <x v="8"/>
    <s v="Al02"/>
    <s v="ALOJAMENTO LOCAL &quot;TUGAPLACE&quot;, UNIPESSOAL, LDA"/>
    <x v="2"/>
    <x v="564"/>
    <n v="6"/>
    <n v="420"/>
    <n v="378"/>
  </r>
  <r>
    <x v="95"/>
    <s v="Nuno Sinde Silva"/>
    <x v="8"/>
    <s v="Al18"/>
    <s v="BIRDS &amp; BOARDS - ALOJAMENTO LOCAL, LDA"/>
    <x v="12"/>
    <x v="565"/>
    <n v="1"/>
    <n v="90"/>
    <n v="90"/>
  </r>
  <r>
    <x v="74"/>
    <s v="Luís Nascimento Batista"/>
    <x v="8"/>
    <s v="Al11"/>
    <s v="DELIRECORDAÇÕES - ALOJAMENTO LOCAL, UNIPESSOAL, LDA"/>
    <x v="2"/>
    <x v="566"/>
    <n v="3"/>
    <n v="240"/>
    <n v="228"/>
  </r>
  <r>
    <x v="69"/>
    <s v="Rodrigo Martins Tavares"/>
    <x v="0"/>
    <s v="Al11"/>
    <s v="DELIRECORDAÇÕES - ALOJAMENTO LOCAL, UNIPESSOAL, LDA"/>
    <x v="2"/>
    <x v="567"/>
    <n v="1"/>
    <n v="80"/>
    <n v="80"/>
  </r>
  <r>
    <x v="46"/>
    <s v="Dora Maria Costa"/>
    <x v="18"/>
    <s v="Al18"/>
    <s v="BIRDS &amp; BOARDS - ALOJAMENTO LOCAL, LDA"/>
    <x v="12"/>
    <x v="568"/>
    <n v="8"/>
    <n v="720"/>
    <n v="648"/>
  </r>
  <r>
    <x v="24"/>
    <s v="Francisca João Sousa"/>
    <x v="18"/>
    <s v="Al18"/>
    <s v="BIRDS &amp; BOARDS - ALOJAMENTO LOCAL, LDA"/>
    <x v="12"/>
    <x v="568"/>
    <n v="1"/>
    <n v="90"/>
    <n v="90"/>
  </r>
  <r>
    <x v="155"/>
    <s v="João Manuel Freitas"/>
    <x v="9"/>
    <s v="Al19"/>
    <s v="CASA DO RIO VEZ - TURISMO E ALOJAMENTO, LDA"/>
    <x v="8"/>
    <x v="568"/>
    <n v="2"/>
    <n v="140"/>
    <n v="133"/>
  </r>
  <r>
    <x v="13"/>
    <s v="Inês Luís Soares"/>
    <x v="12"/>
    <s v="Al02"/>
    <s v="ALOJAMENTO LOCAL &quot;TUGAPLACE&quot;, UNIPESSOAL, LDA"/>
    <x v="2"/>
    <x v="569"/>
    <n v="1"/>
    <n v="70"/>
    <n v="70"/>
  </r>
  <r>
    <x v="35"/>
    <s v="Isabel Miguel Santos"/>
    <x v="19"/>
    <s v="Al08"/>
    <s v="CAMPO AVENTURA - PROGRAMAS DE LAZER, S.A."/>
    <x v="13"/>
    <x v="569"/>
    <n v="7"/>
    <n v="630"/>
    <n v="567"/>
  </r>
  <r>
    <x v="112"/>
    <s v="Alice Pinto Silva"/>
    <x v="19"/>
    <s v="Al13"/>
    <s v="LOCALEASY, LDA"/>
    <x v="5"/>
    <x v="570"/>
    <n v="7"/>
    <n v="560"/>
    <n v="504"/>
  </r>
  <r>
    <x v="11"/>
    <s v="Alícia Luís Castro"/>
    <x v="10"/>
    <s v="Al22"/>
    <s v="ALOJAMENTO LOCAL M. ZÍDIA, LDA"/>
    <x v="5"/>
    <x v="570"/>
    <n v="6"/>
    <n v="300"/>
    <n v="270"/>
  </r>
  <r>
    <x v="101"/>
    <s v="Daniel Manuel Diaz-Arguelles"/>
    <x v="10"/>
    <s v="Al15"/>
    <s v="BEACHCOMBER - ALOJAMENTO LOCAL, UNIPESSOAL, LDA"/>
    <x v="11"/>
    <x v="571"/>
    <n v="9"/>
    <n v="450"/>
    <n v="405"/>
  </r>
  <r>
    <x v="65"/>
    <s v="Hugo Franz Oliveira"/>
    <x v="10"/>
    <s v="Al19"/>
    <s v="CASA DO RIO VEZ - TURISMO E ALOJAMENTO, LDA"/>
    <x v="8"/>
    <x v="572"/>
    <n v="1"/>
    <n v="70"/>
    <n v="70"/>
  </r>
  <r>
    <x v="106"/>
    <s v="Leonardo Manuel Marrana"/>
    <x v="6"/>
    <s v="Al29"/>
    <s v="ENTREGARSONHOS - ALOJAMENTO LOCAL, LDA"/>
    <x v="9"/>
    <x v="572"/>
    <n v="5"/>
    <n v="350"/>
    <n v="332.5"/>
  </r>
  <r>
    <x v="119"/>
    <s v="André Alexandre Cardoso"/>
    <x v="3"/>
    <s v="Al11"/>
    <s v="DELIRECORDAÇÕES - ALOJAMENTO LOCAL, UNIPESSOAL, LDA"/>
    <x v="2"/>
    <x v="573"/>
    <n v="5"/>
    <n v="400"/>
    <n v="380"/>
  </r>
  <r>
    <x v="28"/>
    <s v="André Margarida Pinho"/>
    <x v="5"/>
    <s v="Al24"/>
    <s v="LOCALSIGN, UNIPESSOAL, LDA"/>
    <x v="3"/>
    <x v="574"/>
    <n v="1"/>
    <n v="70"/>
    <n v="70"/>
  </r>
  <r>
    <x v="84"/>
    <s v="Bruno Ribeiro Xavier"/>
    <x v="18"/>
    <s v="Al23"/>
    <s v="CONVERSA SIMÉTRICA ALOJAMENTO LOCAL, LDA"/>
    <x v="10"/>
    <x v="574"/>
    <n v="5"/>
    <n v="450"/>
    <n v="427.5"/>
  </r>
  <r>
    <x v="36"/>
    <s v="João Gonçalo Meireles"/>
    <x v="16"/>
    <s v="Al26"/>
    <s v="ENIGMAGARDEN - ALOJAMENTO LOCAL, UNIPESSOAL, LDA"/>
    <x v="10"/>
    <x v="575"/>
    <n v="6"/>
    <n v="360"/>
    <n v="324"/>
  </r>
  <r>
    <x v="43"/>
    <s v="Pedro Samuel Martins"/>
    <x v="2"/>
    <s v="Al11"/>
    <s v="DELIRECORDAÇÕES - ALOJAMENTO LOCAL, UNIPESSOAL, LDA"/>
    <x v="2"/>
    <x v="575"/>
    <n v="2"/>
    <n v="160"/>
    <n v="152"/>
  </r>
  <r>
    <x v="129"/>
    <s v="Laura Daniel Mendes"/>
    <x v="19"/>
    <s v="Al09"/>
    <s v="FEELPORTO - ALOJAMENTO LOCAL E SERVIÇOS TURISTICOS, LDA"/>
    <x v="2"/>
    <x v="576"/>
    <n v="4"/>
    <n v="280"/>
    <n v="266"/>
  </r>
  <r>
    <x v="77"/>
    <s v="Ricardo Bronze Ribeiro"/>
    <x v="7"/>
    <s v="Al26"/>
    <s v="ENIGMAGARDEN - ALOJAMENTO LOCAL, UNIPESSOAL, LDA"/>
    <x v="10"/>
    <x v="576"/>
    <n v="9"/>
    <n v="540"/>
    <n v="486"/>
  </r>
  <r>
    <x v="111"/>
    <s v="Mariana Rafaela Costa"/>
    <x v="3"/>
    <s v="Al06"/>
    <s v="ÍNDICEFRASE COMPRA E VENDA DE BENS IMOBILIÁRIOS, TURISMO E ALOJAMENTO LOCAL, LDA"/>
    <x v="3"/>
    <x v="577"/>
    <n v="5"/>
    <n v="300"/>
    <n v="285"/>
  </r>
  <r>
    <x v="131"/>
    <s v="Vasco Miguel Alves"/>
    <x v="8"/>
    <s v="Al16"/>
    <s v="GERES ALBUFEIRA - ALDEIA TURISTICA, LDA"/>
    <x v="6"/>
    <x v="577"/>
    <n v="7"/>
    <n v="490"/>
    <n v="441"/>
  </r>
  <r>
    <x v="34"/>
    <s v="Inês Silva Lopes"/>
    <x v="14"/>
    <s v="Al26"/>
    <s v="ENIGMAGARDEN - ALOJAMENTO LOCAL, UNIPESSOAL, LDA"/>
    <x v="10"/>
    <x v="578"/>
    <n v="1"/>
    <n v="60"/>
    <n v="60"/>
  </r>
  <r>
    <x v="148"/>
    <s v="Carlos Ramalho Fonseca"/>
    <x v="2"/>
    <s v="Al16"/>
    <s v="GERES ALBUFEIRA - ALDEIA TURISTICA, LDA"/>
    <x v="6"/>
    <x v="579"/>
    <n v="9"/>
    <n v="630"/>
    <n v="567"/>
  </r>
  <r>
    <x v="98"/>
    <s v="José Brandão Fernandes"/>
    <x v="7"/>
    <s v="Al24"/>
    <s v="LOCALSIGN, UNIPESSOAL, LDA"/>
    <x v="3"/>
    <x v="580"/>
    <n v="8"/>
    <n v="560"/>
    <n v="504"/>
  </r>
  <r>
    <x v="129"/>
    <s v="Laura Daniel Mendes"/>
    <x v="19"/>
    <s v="Al11"/>
    <s v="DELIRECORDAÇÕES - ALOJAMENTO LOCAL, UNIPESSOAL, LDA"/>
    <x v="2"/>
    <x v="580"/>
    <n v="4"/>
    <n v="320"/>
    <n v="304"/>
  </r>
  <r>
    <x v="64"/>
    <s v="Ana Pinto Carvalho"/>
    <x v="2"/>
    <s v="Al13"/>
    <s v="LOCALEASY, LDA"/>
    <x v="5"/>
    <x v="581"/>
    <n v="3"/>
    <n v="240"/>
    <n v="228"/>
  </r>
  <r>
    <x v="82"/>
    <s v="Jose Amadeu Faria"/>
    <x v="3"/>
    <s v="Al09"/>
    <s v="FEELPORTO - ALOJAMENTO LOCAL E SERVIÇOS TURISTICOS, LDA"/>
    <x v="2"/>
    <x v="582"/>
    <n v="2"/>
    <n v="140"/>
    <n v="133"/>
  </r>
  <r>
    <x v="150"/>
    <s v="Pedro Miguel Mota"/>
    <x v="2"/>
    <s v="Al16"/>
    <s v="GERES ALBUFEIRA - ALDEIA TURISTICA, LDA"/>
    <x v="6"/>
    <x v="583"/>
    <n v="6"/>
    <n v="420"/>
    <n v="378"/>
  </r>
  <r>
    <x v="109"/>
    <s v="Mariana Miguel Borges"/>
    <x v="7"/>
    <s v="Al13"/>
    <s v="LOCALEASY, LDA"/>
    <x v="5"/>
    <x v="584"/>
    <n v="8"/>
    <n v="640"/>
    <n v="576"/>
  </r>
  <r>
    <x v="113"/>
    <s v="Ana Costa Neves"/>
    <x v="6"/>
    <s v="Al19"/>
    <s v="CASA DO RIO VEZ - TURISMO E ALOJAMENTO, LDA"/>
    <x v="8"/>
    <x v="585"/>
    <n v="9"/>
    <n v="630"/>
    <n v="567"/>
  </r>
  <r>
    <x v="30"/>
    <s v="Miguel Fernandes Almendra"/>
    <x v="18"/>
    <s v="Al08"/>
    <s v="CAMPO AVENTURA - PROGRAMAS DE LAZER, S.A."/>
    <x v="13"/>
    <x v="585"/>
    <n v="7"/>
    <n v="630"/>
    <n v="567"/>
  </r>
  <r>
    <x v="10"/>
    <s v="Alexandre Moreira Grande"/>
    <x v="9"/>
    <s v="Al14"/>
    <s v="ADER-SOUSA - ASSOCIAÇÃO DE DESENVOLVIMENTO RURAL DAS TERRAS DO SOUSA"/>
    <x v="9"/>
    <x v="586"/>
    <n v="2"/>
    <n v="140"/>
    <n v="133"/>
  </r>
  <r>
    <x v="107"/>
    <s v="Catarina Miguel Fonseca"/>
    <x v="9"/>
    <s v="Al11"/>
    <s v="DELIRECORDAÇÕES - ALOJAMENTO LOCAL, UNIPESSOAL, LDA"/>
    <x v="2"/>
    <x v="586"/>
    <n v="9"/>
    <n v="720"/>
    <n v="648"/>
  </r>
  <r>
    <x v="51"/>
    <s v="Francisca Rodrigues Rocha"/>
    <x v="11"/>
    <s v="Al08"/>
    <s v="CAMPO AVENTURA - PROGRAMAS DE LAZER, S.A."/>
    <x v="13"/>
    <x v="586"/>
    <n v="8"/>
    <n v="720"/>
    <n v="648"/>
  </r>
  <r>
    <x v="143"/>
    <s v="Bárbara de Pimenta"/>
    <x v="1"/>
    <s v="Al11"/>
    <s v="DELIRECORDAÇÕES - ALOJAMENTO LOCAL, UNIPESSOAL, LDA"/>
    <x v="2"/>
    <x v="587"/>
    <n v="9"/>
    <n v="720"/>
    <n v="648"/>
  </r>
  <r>
    <x v="85"/>
    <s v="João Alexandre Araújo"/>
    <x v="14"/>
    <s v="Al09"/>
    <s v="FEELPORTO - ALOJAMENTO LOCAL E SERVIÇOS TURISTICOS, LDA"/>
    <x v="2"/>
    <x v="587"/>
    <n v="2"/>
    <n v="140"/>
    <n v="133"/>
  </r>
  <r>
    <x v="9"/>
    <s v="Manuel Tkachenko "/>
    <x v="8"/>
    <s v="Al01"/>
    <s v="ALOJAMENTO DO ÓSCAR, UNIPESSOAL, LDA"/>
    <x v="5"/>
    <x v="587"/>
    <n v="2"/>
    <n v="140"/>
    <n v="133"/>
  </r>
  <r>
    <x v="144"/>
    <s v="Tiago Fernando Pereira"/>
    <x v="14"/>
    <s v="Al13"/>
    <s v="LOCALEASY, LDA"/>
    <x v="5"/>
    <x v="587"/>
    <n v="4"/>
    <n v="320"/>
    <n v="304"/>
  </r>
  <r>
    <x v="71"/>
    <s v="Ana Francisca Ferreira"/>
    <x v="3"/>
    <s v="Al13"/>
    <s v="LOCALEASY, LDA"/>
    <x v="5"/>
    <x v="588"/>
    <n v="3"/>
    <n v="240"/>
    <n v="228"/>
  </r>
  <r>
    <x v="140"/>
    <s v="José Daniel Rodrigues"/>
    <x v="5"/>
    <s v="Al23"/>
    <s v="CONVERSA SIMÉTRICA ALOJAMENTO LOCAL, LDA"/>
    <x v="10"/>
    <x v="588"/>
    <n v="9"/>
    <n v="810"/>
    <n v="729"/>
  </r>
  <r>
    <x v="106"/>
    <s v="Leonardo Manuel Marrana"/>
    <x v="6"/>
    <s v="Al11"/>
    <s v="DELIRECORDAÇÕES - ALOJAMENTO LOCAL, UNIPESSOAL, LDA"/>
    <x v="2"/>
    <x v="588"/>
    <n v="9"/>
    <n v="720"/>
    <n v="648"/>
  </r>
  <r>
    <x v="16"/>
    <s v="Marta Sofia "/>
    <x v="14"/>
    <s v="Al10"/>
    <s v="AZEVEDO, ANTÓNIO DA SILVA"/>
    <x v="2"/>
    <x v="589"/>
    <n v="7"/>
    <n v="560"/>
    <n v="504"/>
  </r>
  <r>
    <x v="88"/>
    <s v="Catarina Catarina Coelho"/>
    <x v="16"/>
    <s v="Al16"/>
    <s v="GERES ALBUFEIRA - ALDEIA TURISTICA, LDA"/>
    <x v="6"/>
    <x v="590"/>
    <n v="4"/>
    <n v="280"/>
    <n v="266"/>
  </r>
  <r>
    <x v="134"/>
    <s v="João Catarina Mendes"/>
    <x v="18"/>
    <s v="Al06"/>
    <s v="ÍNDICEFRASE COMPRA E VENDA DE BENS IMOBILIÁRIOS, TURISMO E ALOJAMENTO LOCAL, LDA"/>
    <x v="3"/>
    <x v="590"/>
    <n v="5"/>
    <n v="300"/>
    <n v="285"/>
  </r>
  <r>
    <x v="47"/>
    <s v="Pedro Diana Fonseca"/>
    <x v="4"/>
    <s v="Al08"/>
    <s v="CAMPO AVENTURA - PROGRAMAS DE LAZER, S.A."/>
    <x v="13"/>
    <x v="590"/>
    <n v="7"/>
    <n v="630"/>
    <n v="567"/>
  </r>
  <r>
    <x v="31"/>
    <s v="Luísa Viamonte Carvalho"/>
    <x v="11"/>
    <s v="Al19"/>
    <s v="CASA DO RIO VEZ - TURISMO E ALOJAMENTO, LDA"/>
    <x v="8"/>
    <x v="591"/>
    <n v="2"/>
    <n v="140"/>
    <n v="133"/>
  </r>
  <r>
    <x v="53"/>
    <s v="Rennan Rapuano "/>
    <x v="8"/>
    <s v="Al26"/>
    <s v="ENIGMAGARDEN - ALOJAMENTO LOCAL, UNIPESSOAL, LDA"/>
    <x v="10"/>
    <x v="591"/>
    <n v="9"/>
    <n v="540"/>
    <n v="486"/>
  </r>
  <r>
    <x v="136"/>
    <s v="Tomás Catarina Ferreira"/>
    <x v="5"/>
    <s v="Al22"/>
    <s v="ALOJAMENTO LOCAL M. ZÍDIA, LDA"/>
    <x v="5"/>
    <x v="591"/>
    <n v="9"/>
    <n v="450"/>
    <n v="405"/>
  </r>
  <r>
    <x v="94"/>
    <s v="Mariana Miguel Sousa"/>
    <x v="16"/>
    <s v="Al29"/>
    <s v="ENTREGARSONHOS - ALOJAMENTO LOCAL, LDA"/>
    <x v="9"/>
    <x v="592"/>
    <n v="6"/>
    <n v="420"/>
    <n v="378"/>
  </r>
  <r>
    <x v="114"/>
    <s v="Ana Camões Alves"/>
    <x v="19"/>
    <s v="Al12"/>
    <s v="LOCAL - IT, LDA"/>
    <x v="1"/>
    <x v="593"/>
    <n v="8"/>
    <n v="720"/>
    <n v="648"/>
  </r>
  <r>
    <x v="100"/>
    <s v="António Maria Coutinho"/>
    <x v="19"/>
    <s v="Al06"/>
    <s v="ÍNDICEFRASE COMPRA E VENDA DE BENS IMOBILIÁRIOS, TURISMO E ALOJAMENTO LOCAL, LDA"/>
    <x v="3"/>
    <x v="593"/>
    <n v="7"/>
    <n v="420"/>
    <n v="378"/>
  </r>
  <r>
    <x v="72"/>
    <s v="Helena Miranda Sousa"/>
    <x v="1"/>
    <s v="Al06"/>
    <s v="ÍNDICEFRASE COMPRA E VENDA DE BENS IMOBILIÁRIOS, TURISMO E ALOJAMENTO LOCAL, LDA"/>
    <x v="3"/>
    <x v="593"/>
    <n v="3"/>
    <n v="180"/>
    <n v="171"/>
  </r>
  <r>
    <x v="130"/>
    <s v="Tomé Miguel Silva"/>
    <x v="16"/>
    <s v="Al09"/>
    <s v="FEELPORTO - ALOJAMENTO LOCAL E SERVIÇOS TURISTICOS, LDA"/>
    <x v="2"/>
    <x v="593"/>
    <n v="5"/>
    <n v="350"/>
    <n v="332.5"/>
  </r>
  <r>
    <x v="92"/>
    <s v="Eduardo Rafael Sousa"/>
    <x v="7"/>
    <s v="Al19"/>
    <s v="CASA DO RIO VEZ - TURISMO E ALOJAMENTO, LDA"/>
    <x v="8"/>
    <x v="594"/>
    <n v="7"/>
    <n v="490"/>
    <n v="441"/>
  </r>
  <r>
    <x v="145"/>
    <s v="Gonçalo Miguel Ribeiro"/>
    <x v="19"/>
    <s v="Al17"/>
    <s v="R.M.G.S. - ALOJAMENTOS DE PORTUGAL - TURISMO RURAL E ALOJAMENTO LOCAL, UNIPESSOAL, LDA"/>
    <x v="2"/>
    <x v="594"/>
    <n v="3"/>
    <n v="150"/>
    <n v="142.5"/>
  </r>
  <r>
    <x v="126"/>
    <s v="Hugo Luísa Lagoá"/>
    <x v="14"/>
    <s v="Al29"/>
    <s v="ENTREGARSONHOS - ALOJAMENTO LOCAL, LDA"/>
    <x v="9"/>
    <x v="594"/>
    <n v="6"/>
    <n v="420"/>
    <n v="378"/>
  </r>
  <r>
    <x v="116"/>
    <s v="Marisa Paulo Cunha"/>
    <x v="1"/>
    <s v="Al20"/>
    <s v="LOCAL GÁS, UNIPESSOAL, LDA"/>
    <x v="7"/>
    <x v="595"/>
    <n v="8"/>
    <n v="560"/>
    <n v="504"/>
  </r>
  <r>
    <x v="68"/>
    <s v="Francisco Afonso Caldeira"/>
    <x v="16"/>
    <s v="Al09"/>
    <s v="FEELPORTO - ALOJAMENTO LOCAL E SERVIÇOS TURISTICOS, LDA"/>
    <x v="2"/>
    <x v="596"/>
    <n v="9"/>
    <n v="630"/>
    <n v="567"/>
  </r>
  <r>
    <x v="122"/>
    <s v="Luís Filipe Carvalho"/>
    <x v="1"/>
    <s v="Al09"/>
    <s v="FEELPORTO - ALOJAMENTO LOCAL E SERVIÇOS TURISTICOS, LDA"/>
    <x v="2"/>
    <x v="596"/>
    <n v="9"/>
    <n v="630"/>
    <n v="567"/>
  </r>
  <r>
    <x v="8"/>
    <s v="Bruna Cruz "/>
    <x v="7"/>
    <s v="Al26"/>
    <s v="ENIGMAGARDEN - ALOJAMENTO LOCAL, UNIPESSOAL, LDA"/>
    <x v="10"/>
    <x v="597"/>
    <n v="3"/>
    <n v="180"/>
    <n v="171"/>
  </r>
  <r>
    <x v="93"/>
    <s v="Eurico João Pinto"/>
    <x v="10"/>
    <s v="Al19"/>
    <s v="CASA DO RIO VEZ - TURISMO E ALOJAMENTO, LDA"/>
    <x v="8"/>
    <x v="597"/>
    <n v="5"/>
    <n v="350"/>
    <n v="332.5"/>
  </r>
  <r>
    <x v="104"/>
    <s v="Marta Almeida Silva"/>
    <x v="18"/>
    <s v="Al29"/>
    <s v="ENTREGARSONHOS - ALOJAMENTO LOCAL, LDA"/>
    <x v="9"/>
    <x v="597"/>
    <n v="6"/>
    <n v="420"/>
    <n v="378"/>
  </r>
  <r>
    <x v="6"/>
    <s v="Manuel Ribeiro Rodrigues"/>
    <x v="5"/>
    <s v="Al15"/>
    <s v="BEACHCOMBER - ALOJAMENTO LOCAL, UNIPESSOAL, LDA"/>
    <x v="11"/>
    <x v="598"/>
    <n v="9"/>
    <n v="450"/>
    <n v="405"/>
  </r>
  <r>
    <x v="124"/>
    <s v="André Oliveira Santos"/>
    <x v="9"/>
    <s v="Al24"/>
    <s v="LOCALSIGN, UNIPESSOAL, LDA"/>
    <x v="3"/>
    <x v="599"/>
    <n v="1"/>
    <n v="70"/>
    <n v="70"/>
  </r>
  <r>
    <x v="87"/>
    <s v="João Sofia Cunha"/>
    <x v="18"/>
    <s v="Al19"/>
    <s v="CASA DO RIO VEZ - TURISMO E ALOJAMENTO, LDA"/>
    <x v="8"/>
    <x v="599"/>
    <n v="8"/>
    <n v="560"/>
    <n v="504"/>
  </r>
  <r>
    <x v="14"/>
    <s v="José Silva Pereira"/>
    <x v="13"/>
    <s v="Al09"/>
    <s v="FEELPORTO - ALOJAMENTO LOCAL E SERVIÇOS TURISTICOS, LDA"/>
    <x v="2"/>
    <x v="599"/>
    <n v="7"/>
    <n v="490"/>
    <n v="441"/>
  </r>
  <r>
    <x v="115"/>
    <s v="André Claro Forte"/>
    <x v="7"/>
    <s v="Al24"/>
    <s v="LOCALSIGN, UNIPESSOAL, LDA"/>
    <x v="3"/>
    <x v="600"/>
    <n v="1"/>
    <n v="70"/>
    <n v="70"/>
  </r>
  <r>
    <x v="101"/>
    <s v="Daniel Manuel Diaz-Arguelles"/>
    <x v="10"/>
    <s v="Al28"/>
    <s v="APPEAL - ASSOCIAÇÃO PORTUGUESA DE PROPRIETÁRIOS DE ESTABELECIMENTOS DE ALOJAMENTO LOCAL"/>
    <x v="9"/>
    <x v="600"/>
    <n v="8"/>
    <n v="560"/>
    <n v="504"/>
  </r>
  <r>
    <x v="84"/>
    <s v="Bruno Ribeiro Xavier"/>
    <x v="18"/>
    <s v="Al19"/>
    <s v="CASA DO RIO VEZ - TURISMO E ALOJAMENTO, LDA"/>
    <x v="8"/>
    <x v="601"/>
    <n v="3"/>
    <n v="210"/>
    <n v="199.5"/>
  </r>
  <r>
    <x v="142"/>
    <s v="Rita Pedro "/>
    <x v="4"/>
    <s v="Al21"/>
    <s v="LOCALMAIS, UNIPESSOAL, LDA"/>
    <x v="4"/>
    <x v="601"/>
    <n v="1"/>
    <n v="90"/>
    <n v="90"/>
  </r>
  <r>
    <x v="135"/>
    <s v="Paula Ramos "/>
    <x v="17"/>
    <s v="Al26"/>
    <s v="ENIGMAGARDEN - ALOJAMENTO LOCAL, UNIPESSOAL, LDA"/>
    <x v="10"/>
    <x v="602"/>
    <n v="1"/>
    <n v="60"/>
    <n v="60"/>
  </r>
  <r>
    <x v="90"/>
    <s v="Daniel Filipe Sousa"/>
    <x v="19"/>
    <s v="Al26"/>
    <s v="ENIGMAGARDEN - ALOJAMENTO LOCAL, UNIPESSOAL, LDA"/>
    <x v="10"/>
    <x v="603"/>
    <n v="8"/>
    <n v="480"/>
    <n v="432"/>
  </r>
  <r>
    <x v="80"/>
    <s v="Inês Maria "/>
    <x v="10"/>
    <s v="Al25"/>
    <s v="NORVERDE - INVESTIMENTOS IMOBILIÁRIOS, S.A."/>
    <x v="3"/>
    <x v="603"/>
    <n v="8"/>
    <n v="400"/>
    <n v="360"/>
  </r>
  <r>
    <x v="40"/>
    <s v="Pedro Rua Levorato"/>
    <x v="16"/>
    <s v="Al15"/>
    <s v="BEACHCOMBER - ALOJAMENTO LOCAL, UNIPESSOAL, LDA"/>
    <x v="11"/>
    <x v="603"/>
    <n v="2"/>
    <n v="100"/>
    <n v="95"/>
  </r>
  <r>
    <x v="146"/>
    <s v="Maria José Fernandes"/>
    <x v="19"/>
    <s v="Al16"/>
    <s v="GERES ALBUFEIRA - ALDEIA TURISTICA, LDA"/>
    <x v="6"/>
    <x v="604"/>
    <n v="5"/>
    <n v="350"/>
    <n v="332.5"/>
  </r>
  <r>
    <x v="46"/>
    <s v="Dora Maria Costa"/>
    <x v="18"/>
    <s v="Al15"/>
    <s v="BEACHCOMBER - ALOJAMENTO LOCAL, UNIPESSOAL, LDA"/>
    <x v="11"/>
    <x v="605"/>
    <n v="6"/>
    <n v="300"/>
    <n v="270"/>
  </r>
  <r>
    <x v="61"/>
    <s v="Carlos Lopes Magalhães"/>
    <x v="15"/>
    <s v="Al14"/>
    <s v="ADER-SOUSA - ASSOCIAÇÃO DE DESENVOLVIMENTO RURAL DAS TERRAS DO SOUSA"/>
    <x v="9"/>
    <x v="606"/>
    <n v="8"/>
    <n v="560"/>
    <n v="504"/>
  </r>
  <r>
    <x v="23"/>
    <s v="Diogo Cristina "/>
    <x v="7"/>
    <s v="Al04"/>
    <s v="AHSLG - SOCIEDADE DE GESTÃO DE EMPREENDIMENTOS TURÍSTICOS E DE ALOJAMENTO LOCAL, LDA"/>
    <x v="15"/>
    <x v="606"/>
    <n v="8"/>
    <n v="400"/>
    <n v="360"/>
  </r>
  <r>
    <x v="152"/>
    <s v="Luís Maria Rodrigues"/>
    <x v="7"/>
    <s v="Al09"/>
    <s v="FEELPORTO - ALOJAMENTO LOCAL E SERVIÇOS TURISTICOS, LDA"/>
    <x v="2"/>
    <x v="606"/>
    <n v="4"/>
    <n v="280"/>
    <n v="266"/>
  </r>
  <r>
    <x v="132"/>
    <s v="Diogo Teresa "/>
    <x v="0"/>
    <s v="Al16"/>
    <s v="GERES ALBUFEIRA - ALDEIA TURISTICA, LDA"/>
    <x v="6"/>
    <x v="607"/>
    <n v="7"/>
    <n v="490"/>
    <n v="441"/>
  </r>
  <r>
    <x v="91"/>
    <s v="Eduardo Leite Martins"/>
    <x v="9"/>
    <s v="Al20"/>
    <s v="LOCAL GÁS, UNIPESSOAL, LDA"/>
    <x v="7"/>
    <x v="608"/>
    <n v="4"/>
    <n v="280"/>
    <n v="266"/>
  </r>
  <r>
    <x v="4"/>
    <s v="Sofia André Andrade"/>
    <x v="4"/>
    <s v="Al01"/>
    <s v="ALOJAMENTO DO ÓSCAR, UNIPESSOAL, LDA"/>
    <x v="5"/>
    <x v="608"/>
    <n v="4"/>
    <n v="280"/>
    <n v="266"/>
  </r>
  <r>
    <x v="96"/>
    <s v="Tomás Raquel "/>
    <x v="2"/>
    <s v="Al06"/>
    <s v="ÍNDICEFRASE COMPRA E VENDA DE BENS IMOBILIÁRIOS, TURISMO E ALOJAMENTO LOCAL, LDA"/>
    <x v="3"/>
    <x v="608"/>
    <n v="8"/>
    <n v="480"/>
    <n v="432"/>
  </r>
  <r>
    <x v="129"/>
    <s v="Laura Daniel Mendes"/>
    <x v="19"/>
    <s v="Al23"/>
    <s v="CONVERSA SIMÉTRICA ALOJAMENTO LOCAL, LDA"/>
    <x v="10"/>
    <x v="609"/>
    <n v="9"/>
    <n v="810"/>
    <n v="729"/>
  </r>
  <r>
    <x v="41"/>
    <s v="Tiago Afonso Santos"/>
    <x v="5"/>
    <s v="Al08"/>
    <s v="CAMPO AVENTURA - PROGRAMAS DE LAZER, S.A."/>
    <x v="13"/>
    <x v="609"/>
    <n v="1"/>
    <n v="90"/>
    <n v="90"/>
  </r>
  <r>
    <x v="5"/>
    <s v="Alexandra Catarina Sousa"/>
    <x v="2"/>
    <s v="Al09"/>
    <s v="FEELPORTO - ALOJAMENTO LOCAL E SERVIÇOS TURISTICOS, LDA"/>
    <x v="2"/>
    <x v="610"/>
    <n v="5"/>
    <n v="350"/>
    <n v="332.5"/>
  </r>
  <r>
    <x v="42"/>
    <s v="João Gonçalo "/>
    <x v="11"/>
    <s v="Al29"/>
    <s v="ENTREGARSONHOS - ALOJAMENTO LOCAL, LDA"/>
    <x v="9"/>
    <x v="610"/>
    <n v="8"/>
    <n v="560"/>
    <n v="504"/>
  </r>
  <r>
    <x v="29"/>
    <s v="Duarte Guimarães "/>
    <x v="16"/>
    <s v="Al10"/>
    <s v="AZEVEDO, ANTÓNIO DA SILVA"/>
    <x v="2"/>
    <x v="611"/>
    <n v="8"/>
    <n v="640"/>
    <n v="576"/>
  </r>
  <r>
    <x v="12"/>
    <s v="Bárbara Costa Teixeira"/>
    <x v="11"/>
    <s v="Al28"/>
    <s v="APPEAL - ASSOCIAÇÃO PORTUGUESA DE PROPRIETÁRIOS DE ESTABELECIMENTOS DE ALOJAMENTO LOCAL"/>
    <x v="9"/>
    <x v="612"/>
    <n v="7"/>
    <n v="490"/>
    <n v="441"/>
  </r>
  <r>
    <x v="108"/>
    <s v="Juliana José Ferreira"/>
    <x v="1"/>
    <s v="Al08"/>
    <s v="CAMPO AVENTURA - PROGRAMAS DE LAZER, S.A."/>
    <x v="13"/>
    <x v="612"/>
    <n v="2"/>
    <n v="180"/>
    <n v="171"/>
  </r>
  <r>
    <x v="9"/>
    <s v="Manuel Tkachenko "/>
    <x v="8"/>
    <s v="Al01"/>
    <s v="ALOJAMENTO DO ÓSCAR, UNIPESSOAL, LDA"/>
    <x v="5"/>
    <x v="612"/>
    <n v="2"/>
    <n v="140"/>
    <n v="133"/>
  </r>
  <r>
    <x v="17"/>
    <s v="Sanderson Leite "/>
    <x v="14"/>
    <s v="Al10"/>
    <s v="AZEVEDO, ANTÓNIO DA SILVA"/>
    <x v="2"/>
    <x v="612"/>
    <n v="4"/>
    <n v="320"/>
    <n v="304"/>
  </r>
  <r>
    <x v="67"/>
    <s v="Carolina Carolina Moreira"/>
    <x v="7"/>
    <s v="Al24"/>
    <s v="LOCALSIGN, UNIPESSOAL, LDA"/>
    <x v="3"/>
    <x v="613"/>
    <n v="7"/>
    <n v="490"/>
    <n v="441"/>
  </r>
  <r>
    <x v="81"/>
    <s v="João Amaro Novais"/>
    <x v="2"/>
    <s v="Al09"/>
    <s v="FEELPORTO - ALOJAMENTO LOCAL E SERVIÇOS TURISTICOS, LDA"/>
    <x v="2"/>
    <x v="613"/>
    <n v="2"/>
    <n v="140"/>
    <n v="133"/>
  </r>
  <r>
    <x v="148"/>
    <s v="Carlos Ramalho Fonseca"/>
    <x v="2"/>
    <s v="Al09"/>
    <s v="FEELPORTO - ALOJAMENTO LOCAL E SERVIÇOS TURISTICOS, LDA"/>
    <x v="2"/>
    <x v="614"/>
    <n v="4"/>
    <n v="280"/>
    <n v="266"/>
  </r>
  <r>
    <x v="94"/>
    <s v="Mariana Miguel Sousa"/>
    <x v="16"/>
    <s v="Al26"/>
    <s v="ENIGMAGARDEN - ALOJAMENTO LOCAL, UNIPESSOAL, LDA"/>
    <x v="10"/>
    <x v="614"/>
    <n v="2"/>
    <n v="120"/>
    <n v="114"/>
  </r>
  <r>
    <x v="125"/>
    <s v="Licinio Macedo Rocha"/>
    <x v="15"/>
    <s v="Al12"/>
    <s v="LOCAL - IT, LDA"/>
    <x v="1"/>
    <x v="615"/>
    <n v="9"/>
    <n v="810"/>
    <n v="729"/>
  </r>
  <r>
    <x v="33"/>
    <s v="Maria Carinhas Ribeiro"/>
    <x v="0"/>
    <s v="Al08"/>
    <s v="CAMPO AVENTURA - PROGRAMAS DE LAZER, S.A."/>
    <x v="13"/>
    <x v="615"/>
    <n v="6"/>
    <n v="540"/>
    <n v="486"/>
  </r>
  <r>
    <x v="142"/>
    <s v="Rita Pedro "/>
    <x v="4"/>
    <s v="Al21"/>
    <s v="LOCALMAIS, UNIPESSOAL, LDA"/>
    <x v="4"/>
    <x v="615"/>
    <n v="3"/>
    <n v="270"/>
    <n v="256.5"/>
  </r>
  <r>
    <x v="123"/>
    <s v="Frederico Teresa Pinto"/>
    <x v="17"/>
    <s v="Al23"/>
    <s v="CONVERSA SIMÉTRICA ALOJAMENTO LOCAL, LDA"/>
    <x v="10"/>
    <x v="616"/>
    <n v="4"/>
    <n v="360"/>
    <n v="342"/>
  </r>
  <r>
    <x v="147"/>
    <s v="Inês Pedro Marinho"/>
    <x v="2"/>
    <s v="Al09"/>
    <s v="FEELPORTO - ALOJAMENTO LOCAL E SERVIÇOS TURISTICOS, LDA"/>
    <x v="2"/>
    <x v="616"/>
    <n v="9"/>
    <n v="630"/>
    <n v="567"/>
  </r>
  <r>
    <x v="156"/>
    <s v="João Cudell Aguiar"/>
    <x v="18"/>
    <s v="Al09"/>
    <s v="FEELPORTO - ALOJAMENTO LOCAL E SERVIÇOS TURISTICOS, LDA"/>
    <x v="2"/>
    <x v="616"/>
    <n v="2"/>
    <n v="140"/>
    <n v="133"/>
  </r>
  <r>
    <x v="89"/>
    <s v="Mariana Nuno Faustino"/>
    <x v="2"/>
    <s v="Al06"/>
    <s v="ÍNDICEFRASE COMPRA E VENDA DE BENS IMOBILIÁRIOS, TURISMO E ALOJAMENTO LOCAL, LDA"/>
    <x v="3"/>
    <x v="616"/>
    <n v="8"/>
    <n v="480"/>
    <n v="432"/>
  </r>
  <r>
    <x v="120"/>
    <s v="Catarina Mendes Fernandes"/>
    <x v="6"/>
    <s v="Al25"/>
    <s v="NORVERDE - INVESTIMENTOS IMOBILIÁRIOS, S.A."/>
    <x v="3"/>
    <x v="617"/>
    <n v="9"/>
    <n v="450"/>
    <n v="405"/>
  </r>
  <r>
    <x v="35"/>
    <s v="Isabel Miguel Santos"/>
    <x v="19"/>
    <s v="Al28"/>
    <s v="APPEAL - ASSOCIAÇÃO PORTUGUESA DE PROPRIETÁRIOS DE ESTABELECIMENTOS DE ALOJAMENTO LOCAL"/>
    <x v="9"/>
    <x v="617"/>
    <n v="5"/>
    <n v="350"/>
    <n v="332.5"/>
  </r>
  <r>
    <x v="86"/>
    <s v="João Machado Sousa"/>
    <x v="0"/>
    <s v="Al23"/>
    <s v="CONVERSA SIMÉTRICA ALOJAMENTO LOCAL, LDA"/>
    <x v="10"/>
    <x v="617"/>
    <n v="6"/>
    <n v="540"/>
    <n v="486"/>
  </r>
  <r>
    <x v="58"/>
    <s v="Caroline Gonzalez "/>
    <x v="16"/>
    <s v="Al15"/>
    <s v="BEACHCOMBER - ALOJAMENTO LOCAL, UNIPESSOAL, LDA"/>
    <x v="11"/>
    <x v="618"/>
    <n v="5"/>
    <n v="250"/>
    <n v="237.5"/>
  </r>
  <r>
    <x v="10"/>
    <s v="Alexandre Moreira Grande"/>
    <x v="9"/>
    <s v="Al14"/>
    <s v="ADER-SOUSA - ASSOCIAÇÃO DE DESENVOLVIMENTO RURAL DAS TERRAS DO SOUSA"/>
    <x v="9"/>
    <x v="619"/>
    <n v="5"/>
    <n v="350"/>
    <n v="332.5"/>
  </r>
  <r>
    <x v="19"/>
    <s v="Diogo Jaime Santos"/>
    <x v="15"/>
    <s v="Al08"/>
    <s v="CAMPO AVENTURA - PROGRAMAS DE LAZER, S.A."/>
    <x v="13"/>
    <x v="619"/>
    <n v="5"/>
    <n v="450"/>
    <n v="427.5"/>
  </r>
  <r>
    <x v="57"/>
    <s v="Matilde Vasco "/>
    <x v="15"/>
    <s v="Al05"/>
    <s v="ALOJAMENTO LOCAL - PENSIO BASTOS, LDA"/>
    <x v="14"/>
    <x v="619"/>
    <n v="5"/>
    <n v="350"/>
    <n v="332.5"/>
  </r>
  <r>
    <x v="18"/>
    <s v="Francisco Moás Fernandes"/>
    <x v="9"/>
    <s v="Al19"/>
    <s v="CASA DO RIO VEZ - TURISMO E ALOJAMENTO, LDA"/>
    <x v="8"/>
    <x v="620"/>
    <n v="6"/>
    <n v="420"/>
    <n v="378"/>
  </r>
  <r>
    <x v="56"/>
    <s v="Fabrício Eduardo Igreja"/>
    <x v="6"/>
    <s v="Al26"/>
    <s v="ENIGMAGARDEN - ALOJAMENTO LOCAL, UNIPESSOAL, LDA"/>
    <x v="10"/>
    <x v="621"/>
    <n v="1"/>
    <n v="60"/>
    <n v="60"/>
  </r>
  <r>
    <x v="97"/>
    <s v="João de "/>
    <x v="6"/>
    <s v="Al26"/>
    <s v="ENIGMAGARDEN - ALOJAMENTO LOCAL, UNIPESSOAL, LDA"/>
    <x v="10"/>
    <x v="622"/>
    <n v="9"/>
    <n v="540"/>
    <n v="486"/>
  </r>
  <r>
    <x v="24"/>
    <s v="Francisca João Sousa"/>
    <x v="18"/>
    <s v="Al15"/>
    <s v="BEACHCOMBER - ALOJAMENTO LOCAL, UNIPESSOAL, LDA"/>
    <x v="11"/>
    <x v="623"/>
    <n v="3"/>
    <n v="150"/>
    <n v="142.5"/>
  </r>
  <r>
    <x v="154"/>
    <s v="Maria Miguel "/>
    <x v="17"/>
    <s v="Al29"/>
    <s v="ENTREGARSONHOS - ALOJAMENTO LOCAL, LDA"/>
    <x v="9"/>
    <x v="623"/>
    <n v="8"/>
    <n v="560"/>
    <n v="504"/>
  </r>
  <r>
    <x v="127"/>
    <s v="Pedro Miguel Pinto"/>
    <x v="10"/>
    <s v="Al18"/>
    <s v="BIRDS &amp; BOARDS - ALOJAMENTO LOCAL, LDA"/>
    <x v="12"/>
    <x v="624"/>
    <n v="8"/>
    <n v="720"/>
    <n v="648"/>
  </r>
  <r>
    <x v="39"/>
    <s v="Manuel Resende Alves"/>
    <x v="5"/>
    <s v="Al10"/>
    <s v="AZEVEDO, ANTÓNIO DA SILVA"/>
    <x v="2"/>
    <x v="625"/>
    <n v="7"/>
    <n v="560"/>
    <n v="504"/>
  </r>
  <r>
    <x v="15"/>
    <s v="Maria Gonçalo Silva"/>
    <x v="3"/>
    <s v="Al11"/>
    <s v="DELIRECORDAÇÕES - ALOJAMENTO LOCAL, UNIPESSOAL, LDA"/>
    <x v="2"/>
    <x v="625"/>
    <n v="1"/>
    <n v="80"/>
    <n v="80"/>
  </r>
  <r>
    <x v="36"/>
    <s v="João Gonçalo Meireles"/>
    <x v="16"/>
    <s v="Al26"/>
    <s v="ENIGMAGARDEN - ALOJAMENTO LOCAL, UNIPESSOAL, LDA"/>
    <x v="10"/>
    <x v="626"/>
    <n v="2"/>
    <n v="120"/>
    <n v="114"/>
  </r>
  <r>
    <x v="4"/>
    <s v="Sofia André Andrade"/>
    <x v="4"/>
    <s v="Al14"/>
    <s v="ADER-SOUSA - ASSOCIAÇÃO DE DESENVOLVIMENTO RURAL DAS TERRAS DO SOUSA"/>
    <x v="9"/>
    <x v="627"/>
    <n v="8"/>
    <n v="560"/>
    <n v="504"/>
  </r>
  <r>
    <x v="21"/>
    <s v="José Pedro Carvalho"/>
    <x v="17"/>
    <s v="Al22"/>
    <s v="ALOJAMENTO LOCAL M. ZÍDIA, LDA"/>
    <x v="5"/>
    <x v="628"/>
    <n v="5"/>
    <n v="250"/>
    <n v="237.5"/>
  </r>
  <r>
    <x v="104"/>
    <s v="Marta Almeida Silva"/>
    <x v="18"/>
    <s v="Al26"/>
    <s v="ENIGMAGARDEN - ALOJAMENTO LOCAL, UNIPESSOAL, LDA"/>
    <x v="10"/>
    <x v="628"/>
    <n v="1"/>
    <n v="60"/>
    <n v="60"/>
  </r>
  <r>
    <x v="26"/>
    <s v="João Caldas Gonçalves"/>
    <x v="18"/>
    <s v="Al05"/>
    <s v="ALOJAMENTO LOCAL - PENSIO BASTOS, LDA"/>
    <x v="14"/>
    <x v="629"/>
    <n v="9"/>
    <n v="630"/>
    <n v="567"/>
  </r>
  <r>
    <x v="68"/>
    <s v="Francisco Afonso Caldeira"/>
    <x v="16"/>
    <s v="Al09"/>
    <s v="FEELPORTO - ALOJAMENTO LOCAL E SERVIÇOS TURISTICOS, LDA"/>
    <x v="2"/>
    <x v="630"/>
    <n v="3"/>
    <n v="210"/>
    <n v="199.5"/>
  </r>
  <r>
    <x v="108"/>
    <s v="Juliana José Ferreira"/>
    <x v="1"/>
    <s v="Al08"/>
    <s v="CAMPO AVENTURA - PROGRAMAS DE LAZER, S.A."/>
    <x v="13"/>
    <x v="630"/>
    <n v="8"/>
    <n v="720"/>
    <n v="648"/>
  </r>
  <r>
    <x v="121"/>
    <s v="Leonor Pedro Santos"/>
    <x v="19"/>
    <s v="Al20"/>
    <s v="LOCAL GÁS, UNIPESSOAL, LDA"/>
    <x v="7"/>
    <x v="630"/>
    <n v="7"/>
    <n v="490"/>
    <n v="441"/>
  </r>
  <r>
    <x v="15"/>
    <s v="Maria Gonçalo Silva"/>
    <x v="3"/>
    <s v="Al23"/>
    <s v="CONVERSA SIMÉTRICA ALOJAMENTO LOCAL, LDA"/>
    <x v="10"/>
    <x v="631"/>
    <n v="6"/>
    <n v="540"/>
    <n v="486"/>
  </r>
  <r>
    <x v="20"/>
    <s v="Hélder Leonor Vasconcelos"/>
    <x v="16"/>
    <s v="Al29"/>
    <s v="ENTREGARSONHOS - ALOJAMENTO LOCAL, LDA"/>
    <x v="9"/>
    <x v="632"/>
    <n v="6"/>
    <n v="420"/>
    <n v="378"/>
  </r>
  <r>
    <x v="59"/>
    <s v="Tomás Esteves "/>
    <x v="14"/>
    <s v="Al08"/>
    <s v="CAMPO AVENTURA - PROGRAMAS DE LAZER, S.A."/>
    <x v="13"/>
    <x v="632"/>
    <n v="5"/>
    <n v="450"/>
    <n v="427.5"/>
  </r>
  <r>
    <x v="118"/>
    <s v="Antonio Pinto "/>
    <x v="7"/>
    <s v="Al08"/>
    <s v="CAMPO AVENTURA - PROGRAMAS DE LAZER, S.A."/>
    <x v="13"/>
    <x v="633"/>
    <n v="5"/>
    <n v="450"/>
    <n v="427.5"/>
  </r>
  <r>
    <x v="3"/>
    <s v="Francisca Vasconcelos Gonçalves"/>
    <x v="3"/>
    <s v="Al04"/>
    <s v="AHSLG - SOCIEDADE DE GESTÃO DE EMPREENDIMENTOS TURÍSTICOS E DE ALOJAMENTO LOCAL, LDA"/>
    <x v="15"/>
    <x v="633"/>
    <n v="2"/>
    <n v="100"/>
    <n v="95"/>
  </r>
  <r>
    <x v="38"/>
    <s v="Paulo Pedro Pereira"/>
    <x v="19"/>
    <s v="Al24"/>
    <s v="LOCALSIGN, UNIPESSOAL, LDA"/>
    <x v="3"/>
    <x v="633"/>
    <n v="2"/>
    <n v="140"/>
    <n v="133"/>
  </r>
  <r>
    <x v="56"/>
    <s v="Fabrício Eduardo Igreja"/>
    <x v="6"/>
    <s v="Al11"/>
    <s v="DELIRECORDAÇÕES - ALOJAMENTO LOCAL, UNIPESSOAL, LDA"/>
    <x v="2"/>
    <x v="634"/>
    <n v="1"/>
    <n v="80"/>
    <n v="80"/>
  </r>
  <r>
    <x v="27"/>
    <s v="Mariana Miguel Santos"/>
    <x v="12"/>
    <s v="Al01"/>
    <s v="ALOJAMENTO DO ÓSCAR, UNIPESSOAL, LDA"/>
    <x v="5"/>
    <x v="634"/>
    <n v="9"/>
    <n v="630"/>
    <n v="567"/>
  </r>
  <r>
    <x v="127"/>
    <s v="Pedro Miguel Pinto"/>
    <x v="10"/>
    <s v="Al10"/>
    <s v="AZEVEDO, ANTÓNIO DA SILVA"/>
    <x v="2"/>
    <x v="634"/>
    <n v="1"/>
    <n v="80"/>
    <n v="80"/>
  </r>
  <r>
    <x v="78"/>
    <s v="Bruno Baía Silva"/>
    <x v="7"/>
    <s v="Al10"/>
    <s v="AZEVEDO, ANTÓNIO DA SILVA"/>
    <x v="2"/>
    <x v="635"/>
    <n v="2"/>
    <n v="160"/>
    <n v="152"/>
  </r>
  <r>
    <x v="102"/>
    <s v="Francisco Taveira "/>
    <x v="1"/>
    <s v="Al23"/>
    <s v="CONVERSA SIMÉTRICA ALOJAMENTO LOCAL, LDA"/>
    <x v="10"/>
    <x v="636"/>
    <n v="3"/>
    <n v="270"/>
    <n v="256.5"/>
  </r>
  <r>
    <x v="75"/>
    <s v="Pedro Eduardo Oliveira"/>
    <x v="18"/>
    <s v="Al20"/>
    <s v="LOCAL GÁS, UNIPESSOAL, LDA"/>
    <x v="7"/>
    <x v="636"/>
    <n v="4"/>
    <n v="280"/>
    <n v="266"/>
  </r>
  <r>
    <x v="91"/>
    <s v="Eduardo Leite Martins"/>
    <x v="9"/>
    <s v="Al06"/>
    <s v="ÍNDICEFRASE COMPRA E VENDA DE BENS IMOBILIÁRIOS, TURISMO E ALOJAMENTO LOCAL, LDA"/>
    <x v="3"/>
    <x v="637"/>
    <n v="3"/>
    <n v="180"/>
    <n v="171"/>
  </r>
  <r>
    <x v="145"/>
    <s v="Gonçalo Miguel Ribeiro"/>
    <x v="19"/>
    <s v="Al25"/>
    <s v="NORVERDE - INVESTIMENTOS IMOBILIÁRIOS, S.A."/>
    <x v="3"/>
    <x v="637"/>
    <n v="1"/>
    <n v="50"/>
    <n v="50"/>
  </r>
  <r>
    <x v="99"/>
    <s v="Rui de Correia"/>
    <x v="5"/>
    <s v="Al15"/>
    <s v="BEACHCOMBER - ALOJAMENTO LOCAL, UNIPESSOAL, LDA"/>
    <x v="11"/>
    <x v="637"/>
    <n v="1"/>
    <n v="50"/>
    <n v="50"/>
  </r>
  <r>
    <x v="85"/>
    <s v="João Alexandre Araújo"/>
    <x v="14"/>
    <s v="Al29"/>
    <s v="ENTREGARSONHOS - ALOJAMENTO LOCAL, LDA"/>
    <x v="9"/>
    <x v="638"/>
    <n v="4"/>
    <n v="280"/>
    <n v="266"/>
  </r>
  <r>
    <x v="146"/>
    <s v="Maria José Fernandes"/>
    <x v="19"/>
    <s v="Al29"/>
    <s v="ENTREGARSONHOS - ALOJAMENTO LOCAL, LDA"/>
    <x v="9"/>
    <x v="639"/>
    <n v="8"/>
    <n v="560"/>
    <n v="504"/>
  </r>
  <r>
    <x v="8"/>
    <s v="Bruna Cruz "/>
    <x v="7"/>
    <s v="Al26"/>
    <s v="ENIGMAGARDEN - ALOJAMENTO LOCAL, UNIPESSOAL, LDA"/>
    <x v="10"/>
    <x v="640"/>
    <n v="5"/>
    <n v="300"/>
    <n v="285"/>
  </r>
  <r>
    <x v="20"/>
    <s v="Hélder Leonor Vasconcelos"/>
    <x v="16"/>
    <s v="Al02"/>
    <s v="ALOJAMENTO LOCAL &quot;TUGAPLACE&quot;, UNIPESSOAL, LDA"/>
    <x v="2"/>
    <x v="640"/>
    <n v="1"/>
    <n v="70"/>
    <n v="70"/>
  </r>
  <r>
    <x v="138"/>
    <s v="Rafael Romera "/>
    <x v="2"/>
    <s v="Al13"/>
    <s v="LOCALEASY, LDA"/>
    <x v="5"/>
    <x v="640"/>
    <n v="6"/>
    <n v="480"/>
    <n v="432"/>
  </r>
  <r>
    <x v="139"/>
    <s v="Rodrigo Marques Carvalho"/>
    <x v="13"/>
    <s v="Al12"/>
    <s v="LOCAL - IT, LDA"/>
    <x v="1"/>
    <x v="640"/>
    <n v="4"/>
    <n v="360"/>
    <n v="342"/>
  </r>
  <r>
    <x v="48"/>
    <s v="Ana Alexandra Sousa"/>
    <x v="12"/>
    <s v="Al06"/>
    <s v="ÍNDICEFRASE COMPRA E VENDA DE BENS IMOBILIÁRIOS, TURISMO E ALOJAMENTO LOCAL, LDA"/>
    <x v="3"/>
    <x v="641"/>
    <n v="7"/>
    <n v="420"/>
    <n v="378"/>
  </r>
  <r>
    <x v="74"/>
    <s v="Luís Nascimento Batista"/>
    <x v="8"/>
    <s v="Al18"/>
    <s v="BIRDS &amp; BOARDS - ALOJAMENTO LOCAL, LDA"/>
    <x v="12"/>
    <x v="641"/>
    <n v="8"/>
    <n v="720"/>
    <n v="648"/>
  </r>
  <r>
    <x v="77"/>
    <s v="Ricardo Bronze Ribeiro"/>
    <x v="7"/>
    <s v="Al26"/>
    <s v="ENIGMAGARDEN - ALOJAMENTO LOCAL, UNIPESSOAL, LDA"/>
    <x v="10"/>
    <x v="641"/>
    <n v="8"/>
    <n v="480"/>
    <n v="432"/>
  </r>
  <r>
    <x v="86"/>
    <s v="João Machado Sousa"/>
    <x v="0"/>
    <s v="Al19"/>
    <s v="CASA DO RIO VEZ - TURISMO E ALOJAMENTO, LDA"/>
    <x v="8"/>
    <x v="642"/>
    <n v="7"/>
    <n v="490"/>
    <n v="441"/>
  </r>
  <r>
    <x v="141"/>
    <s v="Marco Pedro Suarez"/>
    <x v="1"/>
    <s v="Al06"/>
    <s v="ÍNDICEFRASE COMPRA E VENDA DE BENS IMOBILIÁRIOS, TURISMO E ALOJAMENTO LOCAL, LDA"/>
    <x v="3"/>
    <x v="642"/>
    <n v="9"/>
    <n v="540"/>
    <n v="486"/>
  </r>
  <r>
    <x v="76"/>
    <s v="Henrique Coelho Branco"/>
    <x v="7"/>
    <s v="Al16"/>
    <s v="GERES ALBUFEIRA - ALDEIA TURISTICA, LDA"/>
    <x v="6"/>
    <x v="643"/>
    <n v="1"/>
    <n v="70"/>
    <n v="70"/>
  </r>
  <r>
    <x v="105"/>
    <s v="João Filipe Carneiro"/>
    <x v="4"/>
    <s v="Al12"/>
    <s v="LOCAL - IT, LDA"/>
    <x v="1"/>
    <x v="644"/>
    <n v="3"/>
    <n v="270"/>
    <n v="256.5"/>
  </r>
  <r>
    <x v="103"/>
    <s v="José Miguel Amorim"/>
    <x v="6"/>
    <s v="Al18"/>
    <s v="BIRDS &amp; BOARDS - ALOJAMENTO LOCAL, LDA"/>
    <x v="12"/>
    <x v="644"/>
    <n v="5"/>
    <n v="450"/>
    <n v="427.5"/>
  </r>
  <r>
    <x v="54"/>
    <s v="André Martina Dias"/>
    <x v="5"/>
    <s v="Al28"/>
    <s v="APPEAL - ASSOCIAÇÃO PORTUGUESA DE PROPRIETÁRIOS DE ESTABELECIMENTOS DE ALOJAMENTO LOCAL"/>
    <x v="9"/>
    <x v="645"/>
    <n v="9"/>
    <n v="630"/>
    <n v="567"/>
  </r>
  <r>
    <x v="7"/>
    <s v="Paulo Beatriz Araújo"/>
    <x v="6"/>
    <s v="Al08"/>
    <s v="CAMPO AVENTURA - PROGRAMAS DE LAZER, S.A."/>
    <x v="13"/>
    <x v="645"/>
    <n v="4"/>
    <n v="360"/>
    <n v="342"/>
  </r>
  <r>
    <x v="19"/>
    <s v="Diogo Jaime Santos"/>
    <x v="15"/>
    <s v="Al18"/>
    <s v="BIRDS &amp; BOARDS - ALOJAMENTO LOCAL, LDA"/>
    <x v="12"/>
    <x v="646"/>
    <n v="7"/>
    <n v="630"/>
    <n v="567"/>
  </r>
  <r>
    <x v="84"/>
    <s v="Bruno Ribeiro Xavier"/>
    <x v="18"/>
    <s v="Al19"/>
    <s v="CASA DO RIO VEZ - TURISMO E ALOJAMENTO, LDA"/>
    <x v="8"/>
    <x v="647"/>
    <n v="9"/>
    <n v="630"/>
    <n v="567"/>
  </r>
  <r>
    <x v="135"/>
    <s v="Paula Ramos "/>
    <x v="17"/>
    <s v="Al11"/>
    <s v="DELIRECORDAÇÕES - ALOJAMENTO LOCAL, UNIPESSOAL, LDA"/>
    <x v="2"/>
    <x v="647"/>
    <n v="1"/>
    <n v="80"/>
    <n v="80"/>
  </r>
  <r>
    <x v="70"/>
    <s v="Bela Francisco Pinto"/>
    <x v="12"/>
    <s v="Al24"/>
    <s v="LOCALSIGN, UNIPESSOAL, LDA"/>
    <x v="3"/>
    <x v="648"/>
    <n v="3"/>
    <n v="210"/>
    <n v="199.5"/>
  </r>
  <r>
    <x v="50"/>
    <s v="Tomas César "/>
    <x v="13"/>
    <s v="Al19"/>
    <s v="CASA DO RIO VEZ - TURISMO E ALOJAMENTO, LDA"/>
    <x v="8"/>
    <x v="648"/>
    <n v="5"/>
    <n v="350"/>
    <n v="332.5"/>
  </r>
  <r>
    <x v="103"/>
    <s v="José Miguel Amorim"/>
    <x v="6"/>
    <s v="Al22"/>
    <s v="ALOJAMENTO LOCAL M. ZÍDIA, LDA"/>
    <x v="5"/>
    <x v="649"/>
    <n v="5"/>
    <n v="250"/>
    <n v="237.5"/>
  </r>
  <r>
    <x v="54"/>
    <s v="André Martina Dias"/>
    <x v="5"/>
    <s v="Al22"/>
    <s v="ALOJAMENTO LOCAL M. ZÍDIA, LDA"/>
    <x v="5"/>
    <x v="650"/>
    <n v="3"/>
    <n v="150"/>
    <n v="142.5"/>
  </r>
  <r>
    <x v="25"/>
    <s v="Dalila Alexandre Reis"/>
    <x v="1"/>
    <s v="Al23"/>
    <s v="CONVERSA SIMÉTRICA ALOJAMENTO LOCAL, LDA"/>
    <x v="10"/>
    <x v="650"/>
    <n v="8"/>
    <n v="720"/>
    <n v="648"/>
  </r>
  <r>
    <x v="137"/>
    <s v="Marina Manuel Duarte"/>
    <x v="4"/>
    <s v="Al11"/>
    <s v="DELIRECORDAÇÕES - ALOJAMENTO LOCAL, UNIPESSOAL, LDA"/>
    <x v="2"/>
    <x v="651"/>
    <n v="8"/>
    <n v="640"/>
    <n v="576"/>
  </r>
  <r>
    <x v="109"/>
    <s v="Mariana Miguel Borges"/>
    <x v="7"/>
    <s v="Al13"/>
    <s v="LOCALEASY, LDA"/>
    <x v="5"/>
    <x v="652"/>
    <n v="6"/>
    <n v="480"/>
    <n v="432"/>
  </r>
  <r>
    <x v="62"/>
    <s v="Inês Carvalho "/>
    <x v="1"/>
    <s v="Al10"/>
    <s v="AZEVEDO, ANTÓNIO DA SILVA"/>
    <x v="2"/>
    <x v="653"/>
    <n v="8"/>
    <n v="640"/>
    <n v="576"/>
  </r>
  <r>
    <x v="71"/>
    <s v="Ana Francisca Ferreira"/>
    <x v="3"/>
    <s v="Al12"/>
    <s v="LOCAL - IT, LDA"/>
    <x v="1"/>
    <x v="654"/>
    <n v="9"/>
    <n v="810"/>
    <n v="729"/>
  </r>
  <r>
    <x v="76"/>
    <s v="Henrique Coelho Branco"/>
    <x v="7"/>
    <s v="Al09"/>
    <s v="FEELPORTO - ALOJAMENTO LOCAL E SERVIÇOS TURISTICOS, LDA"/>
    <x v="2"/>
    <x v="654"/>
    <n v="7"/>
    <n v="490"/>
    <n v="441"/>
  </r>
  <r>
    <x v="149"/>
    <s v="João Vieira Santos"/>
    <x v="0"/>
    <s v="Al16"/>
    <s v="GERES ALBUFEIRA - ALDEIA TURISTICA, LDA"/>
    <x v="6"/>
    <x v="654"/>
    <n v="3"/>
    <n v="210"/>
    <n v="199.5"/>
  </r>
  <r>
    <x v="119"/>
    <s v="André Alexandre Cardoso"/>
    <x v="3"/>
    <s v="Al19"/>
    <s v="CASA DO RIO VEZ - TURISMO E ALOJAMENTO, LDA"/>
    <x v="8"/>
    <x v="655"/>
    <n v="5"/>
    <n v="350"/>
    <n v="332.5"/>
  </r>
  <r>
    <x v="45"/>
    <s v="Rui de Lopes"/>
    <x v="12"/>
    <s v="Al10"/>
    <s v="AZEVEDO, ANTÓNIO DA SILVA"/>
    <x v="2"/>
    <x v="655"/>
    <n v="4"/>
    <n v="320"/>
    <n v="304"/>
  </r>
  <r>
    <x v="82"/>
    <s v="Jose Amadeu Faria"/>
    <x v="3"/>
    <s v="Al29"/>
    <s v="ENTREGARSONHOS - ALOJAMENTO LOCAL, LDA"/>
    <x v="9"/>
    <x v="656"/>
    <n v="4"/>
    <n v="280"/>
    <n v="266"/>
  </r>
  <r>
    <x v="79"/>
    <s v="Gonçalo Alessandra Pinto"/>
    <x v="6"/>
    <s v="Al12"/>
    <s v="LOCAL - IT, LDA"/>
    <x v="1"/>
    <x v="657"/>
    <n v="1"/>
    <n v="90"/>
    <n v="90"/>
  </r>
  <r>
    <x v="30"/>
    <s v="Miguel Fernandes Almendra"/>
    <x v="18"/>
    <s v="Al28"/>
    <s v="APPEAL - ASSOCIAÇÃO PORTUGUESA DE PROPRIETÁRIOS DE ESTABELECIMENTOS DE ALOJAMENTO LOCAL"/>
    <x v="9"/>
    <x v="657"/>
    <n v="6"/>
    <n v="420"/>
    <n v="378"/>
  </r>
  <r>
    <x v="109"/>
    <s v="Mariana Miguel Borges"/>
    <x v="7"/>
    <s v="Al06"/>
    <s v="ÍNDICEFRASE COMPRA E VENDA DE BENS IMOBILIÁRIOS, TURISMO E ALOJAMENTO LOCAL, LDA"/>
    <x v="3"/>
    <x v="658"/>
    <n v="9"/>
    <n v="540"/>
    <n v="486"/>
  </r>
  <r>
    <x v="116"/>
    <s v="Marisa Paulo Cunha"/>
    <x v="1"/>
    <s v="Al16"/>
    <s v="GERES ALBUFEIRA - ALDEIA TURISTICA, LDA"/>
    <x v="6"/>
    <x v="658"/>
    <n v="5"/>
    <n v="350"/>
    <n v="332.5"/>
  </r>
  <r>
    <x v="99"/>
    <s v="Rui de Correia"/>
    <x v="5"/>
    <s v="Al10"/>
    <s v="AZEVEDO, ANTÓNIO DA SILVA"/>
    <x v="2"/>
    <x v="658"/>
    <n v="5"/>
    <n v="400"/>
    <n v="380"/>
  </r>
  <r>
    <x v="100"/>
    <s v="António Maria Coutinho"/>
    <x v="19"/>
    <s v="Al16"/>
    <s v="GERES ALBUFEIRA - ALDEIA TURISTICA, LDA"/>
    <x v="6"/>
    <x v="659"/>
    <n v="4"/>
    <n v="280"/>
    <n v="266"/>
  </r>
  <r>
    <x v="92"/>
    <s v="Eduardo Rafael Sousa"/>
    <x v="7"/>
    <s v="Al08"/>
    <s v="CAMPO AVENTURA - PROGRAMAS DE LAZER, S.A."/>
    <x v="13"/>
    <x v="659"/>
    <n v="1"/>
    <n v="90"/>
    <n v="90"/>
  </r>
  <r>
    <x v="117"/>
    <s v="Pedro Cardoso Cebola"/>
    <x v="12"/>
    <s v="Al19"/>
    <s v="CASA DO RIO VEZ - TURISMO E ALOJAMENTO, LDA"/>
    <x v="8"/>
    <x v="659"/>
    <n v="8"/>
    <n v="560"/>
    <n v="504"/>
  </r>
  <r>
    <x v="13"/>
    <s v="Inês Luís Soares"/>
    <x v="12"/>
    <s v="Al04"/>
    <s v="AHSLG - SOCIEDADE DE GESTÃO DE EMPREENDIMENTOS TURÍSTICOS E DE ALOJAMENTO LOCAL, LDA"/>
    <x v="15"/>
    <x v="660"/>
    <n v="3"/>
    <n v="150"/>
    <n v="142.5"/>
  </r>
  <r>
    <x v="97"/>
    <s v="João de "/>
    <x v="6"/>
    <s v="Al23"/>
    <s v="CONVERSA SIMÉTRICA ALOJAMENTO LOCAL, LDA"/>
    <x v="10"/>
    <x v="660"/>
    <n v="9"/>
    <n v="810"/>
    <n v="729"/>
  </r>
  <r>
    <x v="9"/>
    <s v="Manuel Tkachenko "/>
    <x v="8"/>
    <s v="Al14"/>
    <s v="ADER-SOUSA - ASSOCIAÇÃO DE DESENVOLVIMENTO RURAL DAS TERRAS DO SOUSA"/>
    <x v="9"/>
    <x v="661"/>
    <n v="9"/>
    <n v="630"/>
    <n v="567"/>
  </r>
  <r>
    <x v="37"/>
    <s v="João Mendes Simões"/>
    <x v="10"/>
    <s v="Al18"/>
    <s v="BIRDS &amp; BOARDS - ALOJAMENTO LOCAL, LDA"/>
    <x v="12"/>
    <x v="662"/>
    <n v="8"/>
    <n v="720"/>
    <n v="648"/>
  </r>
  <r>
    <x v="54"/>
    <s v="André Martina Dias"/>
    <x v="5"/>
    <s v="Al04"/>
    <s v="AHSLG - SOCIEDADE DE GESTÃO DE EMPREENDIMENTOS TURÍSTICOS E DE ALOJAMENTO LOCAL, LDA"/>
    <x v="15"/>
    <x v="663"/>
    <n v="7"/>
    <n v="350"/>
    <n v="315"/>
  </r>
  <r>
    <x v="148"/>
    <s v="Carlos Ramalho Fonseca"/>
    <x v="2"/>
    <s v="Al23"/>
    <s v="CONVERSA SIMÉTRICA ALOJAMENTO LOCAL, LDA"/>
    <x v="10"/>
    <x v="664"/>
    <n v="7"/>
    <n v="630"/>
    <n v="567"/>
  </r>
  <r>
    <x v="93"/>
    <s v="Eurico João Pinto"/>
    <x v="10"/>
    <s v="Al08"/>
    <s v="CAMPO AVENTURA - PROGRAMAS DE LAZER, S.A."/>
    <x v="13"/>
    <x v="664"/>
    <n v="5"/>
    <n v="450"/>
    <n v="427.5"/>
  </r>
  <r>
    <x v="108"/>
    <s v="Juliana José Ferreira"/>
    <x v="1"/>
    <s v="Al18"/>
    <s v="BIRDS &amp; BOARDS - ALOJAMENTO LOCAL, LDA"/>
    <x v="12"/>
    <x v="664"/>
    <n v="1"/>
    <n v="90"/>
    <n v="90"/>
  </r>
  <r>
    <x v="141"/>
    <s v="Marco Pedro Suarez"/>
    <x v="1"/>
    <s v="Al09"/>
    <s v="FEELPORTO - ALOJAMENTO LOCAL E SERVIÇOS TURISTICOS, LDA"/>
    <x v="2"/>
    <x v="665"/>
    <n v="5"/>
    <n v="350"/>
    <n v="332.5"/>
  </r>
  <r>
    <x v="76"/>
    <s v="Henrique Coelho Branco"/>
    <x v="7"/>
    <s v="Al26"/>
    <s v="ENIGMAGARDEN - ALOJAMENTO LOCAL, UNIPESSOAL, LDA"/>
    <x v="10"/>
    <x v="666"/>
    <n v="8"/>
    <n v="480"/>
    <n v="432"/>
  </r>
  <r>
    <x v="139"/>
    <s v="Rodrigo Marques Carvalho"/>
    <x v="13"/>
    <s v="Al06"/>
    <s v="ÍNDICEFRASE COMPRA E VENDA DE BENS IMOBILIÁRIOS, TURISMO E ALOJAMENTO LOCAL, LDA"/>
    <x v="3"/>
    <x v="666"/>
    <n v="2"/>
    <n v="120"/>
    <n v="114"/>
  </r>
  <r>
    <x v="132"/>
    <s v="Diogo Teresa "/>
    <x v="0"/>
    <s v="Al09"/>
    <s v="FEELPORTO - ALOJAMENTO LOCAL E SERVIÇOS TURISTICOS, LDA"/>
    <x v="2"/>
    <x v="667"/>
    <n v="7"/>
    <n v="490"/>
    <n v="441"/>
  </r>
  <r>
    <x v="125"/>
    <s v="Licinio Macedo Rocha"/>
    <x v="15"/>
    <s v="Al09"/>
    <s v="FEELPORTO - ALOJAMENTO LOCAL E SERVIÇOS TURISTICOS, LDA"/>
    <x v="2"/>
    <x v="667"/>
    <n v="4"/>
    <n v="280"/>
    <n v="266"/>
  </r>
  <r>
    <x v="31"/>
    <s v="Luísa Viamonte Carvalho"/>
    <x v="11"/>
    <s v="Al02"/>
    <s v="ALOJAMENTO LOCAL &quot;TUGAPLACE&quot;, UNIPESSOAL, LDA"/>
    <x v="2"/>
    <x v="667"/>
    <n v="4"/>
    <n v="280"/>
    <n v="266"/>
  </r>
  <r>
    <x v="56"/>
    <s v="Fabrício Eduardo Igreja"/>
    <x v="6"/>
    <s v="Al18"/>
    <s v="BIRDS &amp; BOARDS - ALOJAMENTO LOCAL, LDA"/>
    <x v="12"/>
    <x v="668"/>
    <n v="2"/>
    <n v="180"/>
    <n v="171"/>
  </r>
  <r>
    <x v="117"/>
    <s v="Pedro Cardoso Cebola"/>
    <x v="12"/>
    <s v="Al19"/>
    <s v="CASA DO RIO VEZ - TURISMO E ALOJAMENTO, LDA"/>
    <x v="8"/>
    <x v="668"/>
    <n v="7"/>
    <n v="490"/>
    <n v="441"/>
  </r>
  <r>
    <x v="133"/>
    <s v="Diogo Torres Pinheiro"/>
    <x v="12"/>
    <s v="Al23"/>
    <s v="CONVERSA SIMÉTRICA ALOJAMENTO LOCAL, LDA"/>
    <x v="10"/>
    <x v="669"/>
    <n v="8"/>
    <n v="720"/>
    <n v="648"/>
  </r>
  <r>
    <x v="77"/>
    <s v="Ricardo Bronze Ribeiro"/>
    <x v="7"/>
    <s v="Al11"/>
    <s v="DELIRECORDAÇÕES - ALOJAMENTO LOCAL, UNIPESSOAL, LDA"/>
    <x v="2"/>
    <x v="669"/>
    <n v="6"/>
    <n v="480"/>
    <n v="432"/>
  </r>
  <r>
    <x v="56"/>
    <s v="Fabrício Eduardo Igreja"/>
    <x v="6"/>
    <s v="Al18"/>
    <s v="BIRDS &amp; BOARDS - ALOJAMENTO LOCAL, LDA"/>
    <x v="12"/>
    <x v="670"/>
    <n v="5"/>
    <n v="450"/>
    <n v="427.5"/>
  </r>
  <r>
    <x v="27"/>
    <s v="Mariana Miguel Santos"/>
    <x v="12"/>
    <s v="Al14"/>
    <s v="ADER-SOUSA - ASSOCIAÇÃO DE DESENVOLVIMENTO RURAL DAS TERRAS DO SOUSA"/>
    <x v="9"/>
    <x v="670"/>
    <n v="7"/>
    <n v="490"/>
    <n v="441"/>
  </r>
  <r>
    <x v="130"/>
    <s v="Tomé Miguel Silva"/>
    <x v="16"/>
    <s v="Al09"/>
    <s v="FEELPORTO - ALOJAMENTO LOCAL E SERVIÇOS TURISTICOS, LDA"/>
    <x v="2"/>
    <x v="670"/>
    <n v="5"/>
    <n v="350"/>
    <n v="332.5"/>
  </r>
  <r>
    <x v="60"/>
    <s v="Ana Catarina Maia"/>
    <x v="19"/>
    <s v="Al15"/>
    <s v="BEACHCOMBER - ALOJAMENTO LOCAL, UNIPESSOAL, LDA"/>
    <x v="11"/>
    <x v="671"/>
    <n v="2"/>
    <n v="100"/>
    <n v="95"/>
  </r>
  <r>
    <x v="126"/>
    <s v="Hugo Luísa Lagoá"/>
    <x v="14"/>
    <s v="Al26"/>
    <s v="ENIGMAGARDEN - ALOJAMENTO LOCAL, UNIPESSOAL, LDA"/>
    <x v="10"/>
    <x v="671"/>
    <n v="3"/>
    <n v="180"/>
    <n v="171"/>
  </r>
  <r>
    <x v="73"/>
    <s v="Mariana Cabral Costa"/>
    <x v="4"/>
    <s v="Al29"/>
    <s v="ENTREGARSONHOS - ALOJAMENTO LOCAL, LDA"/>
    <x v="9"/>
    <x v="671"/>
    <n v="7"/>
    <n v="490"/>
    <n v="441"/>
  </r>
  <r>
    <x v="44"/>
    <s v="Rodrigo da Gonçalves"/>
    <x v="5"/>
    <s v="Al09"/>
    <s v="FEELPORTO - ALOJAMENTO LOCAL E SERVIÇOS TURISTICOS, LDA"/>
    <x v="2"/>
    <x v="672"/>
    <n v="2"/>
    <n v="140"/>
    <n v="133"/>
  </r>
  <r>
    <x v="127"/>
    <s v="Pedro Miguel Pinto"/>
    <x v="10"/>
    <s v="Al10"/>
    <s v="AZEVEDO, ANTÓNIO DA SILVA"/>
    <x v="2"/>
    <x v="673"/>
    <n v="4"/>
    <n v="320"/>
    <n v="304"/>
  </r>
  <r>
    <x v="23"/>
    <s v="Diogo Cristina "/>
    <x v="7"/>
    <s v="Al04"/>
    <s v="AHSLG - SOCIEDADE DE GESTÃO DE EMPREENDIMENTOS TURÍSTICOS E DE ALOJAMENTO LOCAL, LDA"/>
    <x v="15"/>
    <x v="674"/>
    <n v="6"/>
    <n v="300"/>
    <n v="270"/>
  </r>
  <r>
    <x v="28"/>
    <s v="André Margarida Pinho"/>
    <x v="5"/>
    <s v="Al06"/>
    <s v="ÍNDICEFRASE COMPRA E VENDA DE BENS IMOBILIÁRIOS, TURISMO E ALOJAMENTO LOCAL, LDA"/>
    <x v="3"/>
    <x v="675"/>
    <n v="3"/>
    <n v="180"/>
    <n v="171"/>
  </r>
  <r>
    <x v="32"/>
    <s v="Maria Daniela Lopes"/>
    <x v="13"/>
    <s v="Al09"/>
    <s v="FEELPORTO - ALOJAMENTO LOCAL E SERVIÇOS TURISTICOS, LDA"/>
    <x v="2"/>
    <x v="675"/>
    <n v="2"/>
    <n v="140"/>
    <n v="133"/>
  </r>
  <r>
    <x v="82"/>
    <s v="Jose Amadeu Faria"/>
    <x v="3"/>
    <s v="Al11"/>
    <s v="DELIRECORDAÇÕES - ALOJAMENTO LOCAL, UNIPESSOAL, LDA"/>
    <x v="2"/>
    <x v="676"/>
    <n v="2"/>
    <n v="160"/>
    <n v="152"/>
  </r>
  <r>
    <x v="52"/>
    <s v="João Filipe Costa"/>
    <x v="3"/>
    <s v="Al19"/>
    <s v="CASA DO RIO VEZ - TURISMO E ALOJAMENTO, LDA"/>
    <x v="8"/>
    <x v="677"/>
    <n v="2"/>
    <n v="140"/>
    <n v="133"/>
  </r>
  <r>
    <x v="26"/>
    <s v="João Caldas Gonçalves"/>
    <x v="18"/>
    <s v="Al01"/>
    <s v="ALOJAMENTO DO ÓSCAR, UNIPESSOAL, LDA"/>
    <x v="5"/>
    <x v="678"/>
    <n v="9"/>
    <n v="630"/>
    <n v="567"/>
  </r>
  <r>
    <x v="156"/>
    <s v="João Cudell Aguiar"/>
    <x v="18"/>
    <s v="Al09"/>
    <s v="FEELPORTO - ALOJAMENTO LOCAL E SERVIÇOS TURISTICOS, LDA"/>
    <x v="2"/>
    <x v="678"/>
    <n v="7"/>
    <n v="490"/>
    <n v="441"/>
  </r>
  <r>
    <x v="2"/>
    <s v="Rodrigo Carneiro França"/>
    <x v="2"/>
    <s v="Al10"/>
    <s v="AZEVEDO, ANTÓNIO DA SILVA"/>
    <x v="2"/>
    <x v="678"/>
    <n v="4"/>
    <n v="320"/>
    <n v="304"/>
  </r>
  <r>
    <x v="118"/>
    <s v="Antonio Pinto "/>
    <x v="7"/>
    <s v="Al08"/>
    <s v="CAMPO AVENTURA - PROGRAMAS DE LAZER, S.A."/>
    <x v="13"/>
    <x v="679"/>
    <n v="1"/>
    <n v="90"/>
    <n v="90"/>
  </r>
  <r>
    <x v="113"/>
    <s v="Ana Costa Neves"/>
    <x v="6"/>
    <s v="Al19"/>
    <s v="CASA DO RIO VEZ - TURISMO E ALOJAMENTO, LDA"/>
    <x v="8"/>
    <x v="680"/>
    <n v="4"/>
    <n v="280"/>
    <n v="266"/>
  </r>
  <r>
    <x v="25"/>
    <s v="Dalila Alexandre Reis"/>
    <x v="1"/>
    <s v="Al08"/>
    <s v="CAMPO AVENTURA - PROGRAMAS DE LAZER, S.A."/>
    <x v="13"/>
    <x v="680"/>
    <n v="7"/>
    <n v="630"/>
    <n v="567"/>
  </r>
  <r>
    <x v="16"/>
    <s v="Marta Sofia "/>
    <x v="14"/>
    <s v="Al02"/>
    <s v="ALOJAMENTO LOCAL &quot;TUGAPLACE&quot;, UNIPESSOAL, LDA"/>
    <x v="2"/>
    <x v="681"/>
    <n v="5"/>
    <n v="350"/>
    <n v="332.5"/>
  </r>
  <r>
    <x v="83"/>
    <s v="Tânia João Dias"/>
    <x v="11"/>
    <s v="Al08"/>
    <s v="CAMPO AVENTURA - PROGRAMAS DE LAZER, S.A."/>
    <x v="13"/>
    <x v="681"/>
    <n v="1"/>
    <n v="90"/>
    <n v="90"/>
  </r>
  <r>
    <x v="72"/>
    <s v="Helena Miranda Sousa"/>
    <x v="1"/>
    <s v="Al19"/>
    <s v="CASA DO RIO VEZ - TURISMO E ALOJAMENTO, LDA"/>
    <x v="8"/>
    <x v="682"/>
    <n v="9"/>
    <n v="630"/>
    <n v="567"/>
  </r>
  <r>
    <x v="66"/>
    <s v="Leonor Pedro Queirós"/>
    <x v="8"/>
    <s v="Al05"/>
    <s v="ALOJAMENTO LOCAL - PENSIO BASTOS, LDA"/>
    <x v="14"/>
    <x v="683"/>
    <n v="2"/>
    <n v="140"/>
    <n v="133"/>
  </r>
  <r>
    <x v="153"/>
    <s v="Maria Bessa Costa"/>
    <x v="11"/>
    <s v="Al25"/>
    <s v="NORVERDE - INVESTIMENTOS IMOBILIÁRIOS, S.A."/>
    <x v="3"/>
    <x v="683"/>
    <n v="9"/>
    <n v="450"/>
    <n v="405"/>
  </r>
  <r>
    <x v="29"/>
    <s v="Duarte Guimarães "/>
    <x v="16"/>
    <s v="Al10"/>
    <s v="AZEVEDO, ANTÓNIO DA SILVA"/>
    <x v="2"/>
    <x v="684"/>
    <n v="2"/>
    <n v="160"/>
    <n v="152"/>
  </r>
  <r>
    <x v="43"/>
    <s v="Pedro Samuel Martins"/>
    <x v="2"/>
    <s v="Al23"/>
    <s v="CONVERSA SIMÉTRICA ALOJAMENTO LOCAL, LDA"/>
    <x v="10"/>
    <x v="685"/>
    <n v="7"/>
    <n v="630"/>
    <n v="567"/>
  </r>
  <r>
    <x v="63"/>
    <s v="Viktoriia Xavier "/>
    <x v="17"/>
    <s v="Al26"/>
    <s v="ENIGMAGARDEN - ALOJAMENTO LOCAL, UNIPESSOAL, LDA"/>
    <x v="10"/>
    <x v="685"/>
    <n v="3"/>
    <n v="180"/>
    <n v="171"/>
  </r>
  <r>
    <x v="147"/>
    <s v="Inês Pedro Marinho"/>
    <x v="2"/>
    <s v="Al09"/>
    <s v="FEELPORTO - ALOJAMENTO LOCAL E SERVIÇOS TURISTICOS, LDA"/>
    <x v="2"/>
    <x v="686"/>
    <n v="3"/>
    <n v="210"/>
    <n v="199.5"/>
  </r>
  <r>
    <x v="38"/>
    <s v="Paulo Pedro Pereira"/>
    <x v="19"/>
    <s v="Al12"/>
    <s v="LOCAL - IT, LDA"/>
    <x v="1"/>
    <x v="686"/>
    <n v="3"/>
    <n v="270"/>
    <n v="256.5"/>
  </r>
  <r>
    <x v="98"/>
    <s v="José Brandão Fernandes"/>
    <x v="7"/>
    <s v="Al13"/>
    <s v="LOCALEASY, LDA"/>
    <x v="5"/>
    <x v="687"/>
    <n v="1"/>
    <n v="80"/>
    <n v="80"/>
  </r>
  <r>
    <x v="125"/>
    <s v="Licinio Macedo Rocha"/>
    <x v="15"/>
    <s v="Al09"/>
    <s v="FEELPORTO - ALOJAMENTO LOCAL E SERVIÇOS TURISTICOS, LDA"/>
    <x v="2"/>
    <x v="687"/>
    <n v="7"/>
    <n v="490"/>
    <n v="441"/>
  </r>
  <r>
    <x v="128"/>
    <s v="Raquel Tomas Grilo"/>
    <x v="17"/>
    <s v="Al26"/>
    <s v="ENIGMAGARDEN - ALOJAMENTO LOCAL, UNIPESSOAL, LDA"/>
    <x v="10"/>
    <x v="687"/>
    <n v="8"/>
    <n v="480"/>
    <n v="432"/>
  </r>
  <r>
    <x v="70"/>
    <s v="Bela Francisco Pinto"/>
    <x v="12"/>
    <s v="Al24"/>
    <s v="LOCALSIGN, UNIPESSOAL, LDA"/>
    <x v="3"/>
    <x v="688"/>
    <n v="4"/>
    <n v="280"/>
    <n v="266"/>
  </r>
  <r>
    <x v="122"/>
    <s v="Luís Filipe Carvalho"/>
    <x v="1"/>
    <s v="Al11"/>
    <s v="DELIRECORDAÇÕES - ALOJAMENTO LOCAL, UNIPESSOAL, LDA"/>
    <x v="2"/>
    <x v="688"/>
    <n v="6"/>
    <n v="480"/>
    <n v="432"/>
  </r>
  <r>
    <x v="120"/>
    <s v="Catarina Mendes Fernandes"/>
    <x v="6"/>
    <s v="Al16"/>
    <s v="GERES ALBUFEIRA - ALDEIA TURISTICA, LDA"/>
    <x v="6"/>
    <x v="689"/>
    <n v="8"/>
    <n v="560"/>
    <n v="504"/>
  </r>
  <r>
    <x v="26"/>
    <s v="João Caldas Gonçalves"/>
    <x v="18"/>
    <s v="Al03"/>
    <s v="A.N.E.A.L. - ASSOCIAÇÃO NACIONAL DE ESTABELECIMENTOS DE ALOJAMENTO LOCAL"/>
    <x v="12"/>
    <x v="689"/>
    <n v="7"/>
    <n v="560"/>
    <n v="504"/>
  </r>
  <r>
    <x v="11"/>
    <s v="Alícia Luís Castro"/>
    <x v="10"/>
    <s v="Al05"/>
    <s v="ALOJAMENTO LOCAL - PENSIO BASTOS, LDA"/>
    <x v="14"/>
    <x v="690"/>
    <n v="7"/>
    <n v="490"/>
    <n v="441"/>
  </r>
  <r>
    <x v="102"/>
    <s v="Francisco Taveira "/>
    <x v="1"/>
    <s v="Al19"/>
    <s v="CASA DO RIO VEZ - TURISMO E ALOJAMENTO, LDA"/>
    <x v="8"/>
    <x v="690"/>
    <n v="6"/>
    <n v="420"/>
    <n v="378"/>
  </r>
  <r>
    <x v="35"/>
    <s v="Isabel Miguel Santos"/>
    <x v="19"/>
    <s v="Al28"/>
    <s v="APPEAL - ASSOCIAÇÃO PORTUGUESA DE PROPRIETÁRIOS DE ESTABELECIMENTOS DE ALOJAMENTO LOCAL"/>
    <x v="9"/>
    <x v="690"/>
    <n v="9"/>
    <n v="630"/>
    <n v="567"/>
  </r>
  <r>
    <x v="80"/>
    <s v="Inês Maria "/>
    <x v="10"/>
    <s v="Al12"/>
    <s v="LOCAL - IT, LDA"/>
    <x v="1"/>
    <x v="691"/>
    <n v="4"/>
    <n v="360"/>
    <n v="342"/>
  </r>
  <r>
    <x v="85"/>
    <s v="João Alexandre Araújo"/>
    <x v="14"/>
    <s v="Al29"/>
    <s v="ENTREGARSONHOS - ALOJAMENTO LOCAL, LDA"/>
    <x v="9"/>
    <x v="691"/>
    <n v="9"/>
    <n v="630"/>
    <n v="567"/>
  </r>
  <r>
    <x v="34"/>
    <s v="Inês Silva Lopes"/>
    <x v="14"/>
    <s v="Al22"/>
    <s v="ALOJAMENTO LOCAL M. ZÍDIA, LDA"/>
    <x v="5"/>
    <x v="692"/>
    <n v="5"/>
    <n v="250"/>
    <n v="237.5"/>
  </r>
  <r>
    <x v="63"/>
    <s v="Viktoriia Xavier "/>
    <x v="17"/>
    <s v="Al26"/>
    <s v="ENIGMAGARDEN - ALOJAMENTO LOCAL, UNIPESSOAL, LDA"/>
    <x v="10"/>
    <x v="692"/>
    <n v="8"/>
    <n v="480"/>
    <n v="432"/>
  </r>
  <r>
    <x v="21"/>
    <s v="José Pedro Carvalho"/>
    <x v="17"/>
    <s v="Al04"/>
    <s v="AHSLG - SOCIEDADE DE GESTÃO DE EMPREENDIMENTOS TURÍSTICOS E DE ALOJAMENTO LOCAL, LDA"/>
    <x v="15"/>
    <x v="693"/>
    <n v="4"/>
    <n v="200"/>
    <n v="190"/>
  </r>
  <r>
    <x v="33"/>
    <s v="Maria Carinhas Ribeiro"/>
    <x v="0"/>
    <s v="Al18"/>
    <s v="BIRDS &amp; BOARDS - ALOJAMENTO LOCAL, LDA"/>
    <x v="12"/>
    <x v="693"/>
    <n v="5"/>
    <n v="450"/>
    <n v="427.5"/>
  </r>
  <r>
    <x v="150"/>
    <s v="Pedro Miguel Mota"/>
    <x v="2"/>
    <s v="Al09"/>
    <s v="FEELPORTO - ALOJAMENTO LOCAL E SERVIÇOS TURISTICOS, LDA"/>
    <x v="2"/>
    <x v="693"/>
    <n v="4"/>
    <n v="280"/>
    <n v="266"/>
  </r>
  <r>
    <x v="88"/>
    <s v="Catarina Catarina Coelho"/>
    <x v="16"/>
    <s v="Al16"/>
    <s v="GERES ALBUFEIRA - ALDEIA TURISTICA, LDA"/>
    <x v="6"/>
    <x v="694"/>
    <n v="8"/>
    <n v="560"/>
    <n v="504"/>
  </r>
  <r>
    <x v="98"/>
    <s v="José Brandão Fernandes"/>
    <x v="7"/>
    <s v="Al12"/>
    <s v="LOCAL - IT, LDA"/>
    <x v="1"/>
    <x v="694"/>
    <n v="8"/>
    <n v="720"/>
    <n v="648"/>
  </r>
  <r>
    <x v="87"/>
    <s v="João Sofia Cunha"/>
    <x v="18"/>
    <s v="Al08"/>
    <s v="CAMPO AVENTURA - PROGRAMAS DE LAZER, S.A."/>
    <x v="13"/>
    <x v="695"/>
    <n v="7"/>
    <n v="630"/>
    <n v="567"/>
  </r>
  <r>
    <x v="68"/>
    <s v="Francisco Afonso Caldeira"/>
    <x v="16"/>
    <s v="Al26"/>
    <s v="ENIGMAGARDEN - ALOJAMENTO LOCAL, UNIPESSOAL, LDA"/>
    <x v="10"/>
    <x v="696"/>
    <n v="8"/>
    <n v="480"/>
    <n v="432"/>
  </r>
  <r>
    <x v="147"/>
    <s v="Inês Pedro Marinho"/>
    <x v="2"/>
    <s v="Al08"/>
    <s v="CAMPO AVENTURA - PROGRAMAS DE LAZER, S.A."/>
    <x v="13"/>
    <x v="696"/>
    <n v="1"/>
    <n v="90"/>
    <n v="90"/>
  </r>
  <r>
    <x v="55"/>
    <s v="Beatriz Miguel Silva"/>
    <x v="0"/>
    <s v="Al29"/>
    <s v="ENTREGARSONHOS - ALOJAMENTO LOCAL, LDA"/>
    <x v="9"/>
    <x v="697"/>
    <n v="3"/>
    <n v="210"/>
    <n v="199.5"/>
  </r>
  <r>
    <x v="70"/>
    <s v="Bela Francisco Pinto"/>
    <x v="12"/>
    <s v="Al13"/>
    <s v="LOCALEASY, LDA"/>
    <x v="5"/>
    <x v="698"/>
    <n v="9"/>
    <n v="720"/>
    <n v="648"/>
  </r>
  <r>
    <x v="34"/>
    <s v="Inês Silva Lopes"/>
    <x v="14"/>
    <s v="Al02"/>
    <s v="ALOJAMENTO LOCAL &quot;TUGAPLACE&quot;, UNIPESSOAL, LDA"/>
    <x v="2"/>
    <x v="699"/>
    <n v="1"/>
    <n v="70"/>
    <n v="70"/>
  </r>
  <r>
    <x v="95"/>
    <s v="Nuno Sinde Silva"/>
    <x v="8"/>
    <s v="Al10"/>
    <s v="AZEVEDO, ANTÓNIO DA SILVA"/>
    <x v="2"/>
    <x v="700"/>
    <n v="9"/>
    <n v="720"/>
    <n v="648"/>
  </r>
  <r>
    <x v="142"/>
    <s v="Rita Pedro "/>
    <x v="4"/>
    <s v="Al21"/>
    <s v="LOCALMAIS, UNIPESSOAL, LDA"/>
    <x v="4"/>
    <x v="700"/>
    <n v="6"/>
    <n v="540"/>
    <n v="486"/>
  </r>
  <r>
    <x v="57"/>
    <s v="Matilde Vasco "/>
    <x v="15"/>
    <s v="Al01"/>
    <s v="ALOJAMENTO DO ÓSCAR, UNIPESSOAL, LDA"/>
    <x v="5"/>
    <x v="701"/>
    <n v="4"/>
    <n v="280"/>
    <n v="266"/>
  </r>
  <r>
    <x v="148"/>
    <s v="Carlos Ramalho Fonseca"/>
    <x v="2"/>
    <s v="Al19"/>
    <s v="CASA DO RIO VEZ - TURISMO E ALOJAMENTO, LDA"/>
    <x v="8"/>
    <x v="702"/>
    <n v="8"/>
    <n v="560"/>
    <n v="504"/>
  </r>
  <r>
    <x v="47"/>
    <s v="Pedro Diana Fonseca"/>
    <x v="4"/>
    <s v="Al02"/>
    <s v="ALOJAMENTO LOCAL &quot;TUGAPLACE&quot;, UNIPESSOAL, LDA"/>
    <x v="2"/>
    <x v="702"/>
    <n v="9"/>
    <n v="630"/>
    <n v="567"/>
  </r>
  <r>
    <x v="152"/>
    <s v="Luís Maria Rodrigues"/>
    <x v="7"/>
    <s v="Al29"/>
    <s v="ENTREGARSONHOS - ALOJAMENTO LOCAL, LDA"/>
    <x v="9"/>
    <x v="703"/>
    <n v="7"/>
    <n v="490"/>
    <n v="441"/>
  </r>
  <r>
    <x v="117"/>
    <s v="Pedro Cardoso Cebola"/>
    <x v="12"/>
    <s v="Al15"/>
    <s v="BEACHCOMBER - ALOJAMENTO LOCAL, UNIPESSOAL, LDA"/>
    <x v="11"/>
    <x v="703"/>
    <n v="3"/>
    <n v="150"/>
    <n v="142.5"/>
  </r>
  <r>
    <x v="96"/>
    <s v="Tomás Raquel "/>
    <x v="2"/>
    <s v="Al06"/>
    <s v="ÍNDICEFRASE COMPRA E VENDA DE BENS IMOBILIÁRIOS, TURISMO E ALOJAMENTO LOCAL, LDA"/>
    <x v="3"/>
    <x v="703"/>
    <n v="3"/>
    <n v="180"/>
    <n v="171"/>
  </r>
  <r>
    <x v="112"/>
    <s v="Alice Pinto Silva"/>
    <x v="19"/>
    <s v="Al20"/>
    <s v="LOCAL GÁS, UNIPESSOAL, LDA"/>
    <x v="7"/>
    <x v="704"/>
    <n v="4"/>
    <n v="280"/>
    <n v="266"/>
  </r>
  <r>
    <x v="151"/>
    <s v="Ana Maria Silva"/>
    <x v="12"/>
    <s v="Al09"/>
    <s v="FEELPORTO - ALOJAMENTO LOCAL E SERVIÇOS TURISTICOS, LDA"/>
    <x v="2"/>
    <x v="704"/>
    <n v="7"/>
    <n v="490"/>
    <n v="441"/>
  </r>
  <r>
    <x v="21"/>
    <s v="José Pedro Carvalho"/>
    <x v="17"/>
    <s v="Al14"/>
    <s v="ADER-SOUSA - ASSOCIAÇÃO DE DESENVOLVIMENTO RURAL DAS TERRAS DO SOUSA"/>
    <x v="9"/>
    <x v="704"/>
    <n v="7"/>
    <n v="490"/>
    <n v="441"/>
  </r>
  <r>
    <x v="101"/>
    <s v="Daniel Manuel Diaz-Arguelles"/>
    <x v="10"/>
    <s v="Al22"/>
    <s v="ALOJAMENTO LOCAL M. ZÍDIA, LDA"/>
    <x v="5"/>
    <x v="705"/>
    <n v="9"/>
    <n v="450"/>
    <n v="405"/>
  </r>
  <r>
    <x v="69"/>
    <s v="Rodrigo Martins Tavares"/>
    <x v="0"/>
    <s v="Al23"/>
    <s v="CONVERSA SIMÉTRICA ALOJAMENTO LOCAL, LDA"/>
    <x v="10"/>
    <x v="705"/>
    <n v="2"/>
    <n v="180"/>
    <n v="171"/>
  </r>
  <r>
    <x v="110"/>
    <s v="Daniel da Araújo"/>
    <x v="4"/>
    <s v="Al09"/>
    <s v="FEELPORTO - ALOJAMENTO LOCAL E SERVIÇOS TURISTICOS, LDA"/>
    <x v="2"/>
    <x v="706"/>
    <n v="7"/>
    <n v="490"/>
    <n v="441"/>
  </r>
  <r>
    <x v="65"/>
    <s v="Hugo Franz Oliveira"/>
    <x v="10"/>
    <s v="Al19"/>
    <s v="CASA DO RIO VEZ - TURISMO E ALOJAMENTO, LDA"/>
    <x v="8"/>
    <x v="707"/>
    <n v="8"/>
    <n v="560"/>
    <n v="504"/>
  </r>
  <r>
    <x v="42"/>
    <s v="João Gonçalo "/>
    <x v="11"/>
    <s v="Al26"/>
    <s v="ENIGMAGARDEN - ALOJAMENTO LOCAL, UNIPESSOAL, LDA"/>
    <x v="10"/>
    <x v="708"/>
    <n v="6"/>
    <n v="360"/>
    <n v="324"/>
  </r>
  <r>
    <x v="64"/>
    <s v="Ana Pinto Carvalho"/>
    <x v="2"/>
    <s v="Al16"/>
    <s v="GERES ALBUFEIRA - ALDEIA TURISTICA, LDA"/>
    <x v="6"/>
    <x v="709"/>
    <n v="8"/>
    <n v="560"/>
    <n v="504"/>
  </r>
  <r>
    <x v="131"/>
    <s v="Vasco Miguel Alves"/>
    <x v="8"/>
    <s v="Al29"/>
    <s v="ENTREGARSONHOS - ALOJAMENTO LOCAL, LDA"/>
    <x v="9"/>
    <x v="710"/>
    <n v="5"/>
    <n v="350"/>
    <n v="332.5"/>
  </r>
  <r>
    <x v="81"/>
    <s v="João Amaro Novais"/>
    <x v="2"/>
    <s v="Al09"/>
    <s v="FEELPORTO - ALOJAMENTO LOCAL E SERVIÇOS TURISTICOS, LDA"/>
    <x v="2"/>
    <x v="711"/>
    <n v="8"/>
    <n v="560"/>
    <n v="504"/>
  </r>
  <r>
    <x v="79"/>
    <s v="Gonçalo Alessandra Pinto"/>
    <x v="6"/>
    <s v="Al16"/>
    <s v="GERES ALBUFEIRA - ALDEIA TURISTICA, LDA"/>
    <x v="6"/>
    <x v="712"/>
    <n v="1"/>
    <n v="70"/>
    <n v="70"/>
  </r>
  <r>
    <x v="50"/>
    <s v="Tomas César "/>
    <x v="13"/>
    <s v="Al28"/>
    <s v="APPEAL - ASSOCIAÇÃO PORTUGUESA DE PROPRIETÁRIOS DE ESTABELECIMENTOS DE ALOJAMENTO LOCAL"/>
    <x v="9"/>
    <x v="712"/>
    <n v="8"/>
    <n v="560"/>
    <n v="504"/>
  </r>
  <r>
    <x v="54"/>
    <s v="André Martina Dias"/>
    <x v="5"/>
    <s v="Al04"/>
    <s v="AHSLG - SOCIEDADE DE GESTÃO DE EMPREENDIMENTOS TURÍSTICOS E DE ALOJAMENTO LOCAL, LDA"/>
    <x v="15"/>
    <x v="713"/>
    <n v="3"/>
    <n v="150"/>
    <n v="142.5"/>
  </r>
  <r>
    <x v="78"/>
    <s v="Bruno Baía Silva"/>
    <x v="7"/>
    <s v="Al02"/>
    <s v="ALOJAMENTO LOCAL &quot;TUGAPLACE&quot;, UNIPESSOAL, LDA"/>
    <x v="2"/>
    <x v="714"/>
    <n v="5"/>
    <n v="350"/>
    <n v="332.5"/>
  </r>
  <r>
    <x v="120"/>
    <s v="Catarina Mendes Fernandes"/>
    <x v="6"/>
    <s v="Al09"/>
    <s v="FEELPORTO - ALOJAMENTO LOCAL E SERVIÇOS TURISTICOS, LDA"/>
    <x v="2"/>
    <x v="714"/>
    <n v="1"/>
    <n v="70"/>
    <n v="70"/>
  </r>
  <r>
    <x v="111"/>
    <s v="Mariana Rafaela Costa"/>
    <x v="3"/>
    <s v="Al29"/>
    <s v="ENTREGARSONHOS - ALOJAMENTO LOCAL, LDA"/>
    <x v="9"/>
    <x v="714"/>
    <n v="2"/>
    <n v="140"/>
    <n v="133"/>
  </r>
  <r>
    <x v="115"/>
    <s v="André Claro Forte"/>
    <x v="7"/>
    <s v="Al21"/>
    <s v="LOCALMAIS, UNIPESSOAL, LDA"/>
    <x v="4"/>
    <x v="715"/>
    <n v="1"/>
    <n v="90"/>
    <n v="90"/>
  </r>
  <r>
    <x v="106"/>
    <s v="Leonardo Manuel Marrana"/>
    <x v="6"/>
    <s v="Al23"/>
    <s v="CONVERSA SIMÉTRICA ALOJAMENTO LOCAL, LDA"/>
    <x v="10"/>
    <x v="715"/>
    <n v="5"/>
    <n v="450"/>
    <n v="427.5"/>
  </r>
  <r>
    <x v="156"/>
    <s v="João Cudell Aguiar"/>
    <x v="18"/>
    <s v="Al09"/>
    <s v="FEELPORTO - ALOJAMENTO LOCAL E SERVIÇOS TURISTICOS, LDA"/>
    <x v="2"/>
    <x v="716"/>
    <n v="7"/>
    <n v="490"/>
    <n v="441"/>
  </r>
  <r>
    <x v="92"/>
    <s v="Eduardo Rafael Sousa"/>
    <x v="7"/>
    <s v="Al10"/>
    <s v="AZEVEDO, ANTÓNIO DA SILVA"/>
    <x v="2"/>
    <x v="717"/>
    <n v="7"/>
    <n v="560"/>
    <n v="504"/>
  </r>
  <r>
    <x v="4"/>
    <s v="Sofia André Andrade"/>
    <x v="4"/>
    <s v="Al03"/>
    <s v="A.N.E.A.L. - ASSOCIAÇÃO NACIONAL DE ESTABELECIMENTOS DE ALOJAMENTO LOCAL"/>
    <x v="12"/>
    <x v="717"/>
    <n v="7"/>
    <n v="560"/>
    <n v="504"/>
  </r>
  <r>
    <x v="66"/>
    <s v="Leonor Pedro Queirós"/>
    <x v="8"/>
    <s v="Al05"/>
    <s v="ALOJAMENTO LOCAL - PENSIO BASTOS, LDA"/>
    <x v="14"/>
    <x v="718"/>
    <n v="9"/>
    <n v="630"/>
    <n v="567"/>
  </r>
  <r>
    <x v="74"/>
    <s v="Luís Nascimento Batista"/>
    <x v="8"/>
    <s v="Al18"/>
    <s v="BIRDS &amp; BOARDS - ALOJAMENTO LOCAL, LDA"/>
    <x v="12"/>
    <x v="718"/>
    <n v="6"/>
    <n v="540"/>
    <n v="486"/>
  </r>
  <r>
    <x v="142"/>
    <s v="Rita Pedro "/>
    <x v="4"/>
    <s v="Al20"/>
    <s v="LOCAL GÁS, UNIPESSOAL, LDA"/>
    <x v="7"/>
    <x v="718"/>
    <n v="4"/>
    <n v="280"/>
    <n v="266"/>
  </r>
  <r>
    <x v="144"/>
    <s v="Tiago Fernando Pereira"/>
    <x v="14"/>
    <s v="Al16"/>
    <s v="GERES ALBUFEIRA - ALDEIA TURISTICA, LDA"/>
    <x v="6"/>
    <x v="718"/>
    <n v="9"/>
    <n v="630"/>
    <n v="567"/>
  </r>
  <r>
    <x v="68"/>
    <s v="Francisco Afonso Caldeira"/>
    <x v="16"/>
    <s v="Al26"/>
    <s v="ENIGMAGARDEN - ALOJAMENTO LOCAL, UNIPESSOAL, LDA"/>
    <x v="10"/>
    <x v="719"/>
    <n v="5"/>
    <n v="300"/>
    <n v="285"/>
  </r>
  <r>
    <x v="69"/>
    <s v="Rodrigo Martins Tavares"/>
    <x v="0"/>
    <s v="Al23"/>
    <s v="CONVERSA SIMÉTRICA ALOJAMENTO LOCAL, LDA"/>
    <x v="10"/>
    <x v="719"/>
    <n v="3"/>
    <n v="270"/>
    <n v="256.5"/>
  </r>
  <r>
    <x v="24"/>
    <s v="Francisca João Sousa"/>
    <x v="18"/>
    <s v="Al28"/>
    <s v="APPEAL - ASSOCIAÇÃO PORTUGUESA DE PROPRIETÁRIOS DE ESTABELECIMENTOS DE ALOJAMENTO LOCAL"/>
    <x v="9"/>
    <x v="720"/>
    <n v="4"/>
    <n v="280"/>
    <n v="266"/>
  </r>
  <r>
    <x v="85"/>
    <s v="João Alexandre Araújo"/>
    <x v="14"/>
    <s v="Al29"/>
    <s v="ENTREGARSONHOS - ALOJAMENTO LOCAL, LDA"/>
    <x v="9"/>
    <x v="720"/>
    <n v="9"/>
    <n v="630"/>
    <n v="567"/>
  </r>
  <r>
    <x v="149"/>
    <s v="João Vieira Santos"/>
    <x v="0"/>
    <s v="Al09"/>
    <s v="FEELPORTO - ALOJAMENTO LOCAL E SERVIÇOS TURISTICOS, LDA"/>
    <x v="2"/>
    <x v="721"/>
    <n v="4"/>
    <n v="280"/>
    <n v="266"/>
  </r>
  <r>
    <x v="67"/>
    <s v="Carolina Carolina Moreira"/>
    <x v="7"/>
    <s v="Al19"/>
    <s v="CASA DO RIO VEZ - TURISMO E ALOJAMENTO, LDA"/>
    <x v="8"/>
    <x v="722"/>
    <n v="5"/>
    <n v="350"/>
    <n v="332.5"/>
  </r>
  <r>
    <x v="39"/>
    <s v="Manuel Resende Alves"/>
    <x v="5"/>
    <s v="Al14"/>
    <s v="ADER-SOUSA - ASSOCIAÇÃO DE DESENVOLVIMENTO RURAL DAS TERRAS DO SOUSA"/>
    <x v="9"/>
    <x v="723"/>
    <n v="8"/>
    <n v="560"/>
    <n v="504"/>
  </r>
  <r>
    <x v="11"/>
    <s v="Alícia Luís Castro"/>
    <x v="10"/>
    <s v="Al05"/>
    <s v="ALOJAMENTO LOCAL - PENSIO BASTOS, LDA"/>
    <x v="14"/>
    <x v="724"/>
    <n v="6"/>
    <n v="420"/>
    <n v="378"/>
  </r>
  <r>
    <x v="107"/>
    <s v="Catarina Miguel Fonseca"/>
    <x v="9"/>
    <s v="Al19"/>
    <s v="CASA DO RIO VEZ - TURISMO E ALOJAMENTO, LDA"/>
    <x v="8"/>
    <x v="725"/>
    <n v="3"/>
    <n v="210"/>
    <n v="199.5"/>
  </r>
  <r>
    <x v="91"/>
    <s v="Eduardo Leite Martins"/>
    <x v="9"/>
    <s v="Al16"/>
    <s v="GERES ALBUFEIRA - ALDEIA TURISTICA, LDA"/>
    <x v="6"/>
    <x v="725"/>
    <n v="1"/>
    <n v="70"/>
    <n v="70"/>
  </r>
  <r>
    <x v="5"/>
    <s v="Alexandra Catarina Sousa"/>
    <x v="2"/>
    <s v="Al29"/>
    <s v="ENTREGARSONHOS - ALOJAMENTO LOCAL, LDA"/>
    <x v="9"/>
    <x v="726"/>
    <n v="9"/>
    <n v="630"/>
    <n v="567"/>
  </r>
  <r>
    <x v="71"/>
    <s v="Ana Francisca Ferreira"/>
    <x v="3"/>
    <s v="Al06"/>
    <s v="ÍNDICEFRASE COMPRA E VENDA DE BENS IMOBILIÁRIOS, TURISMO E ALOJAMENTO LOCAL, LDA"/>
    <x v="3"/>
    <x v="726"/>
    <n v="1"/>
    <n v="60"/>
    <n v="60"/>
  </r>
  <r>
    <x v="84"/>
    <s v="Bruno Ribeiro Xavier"/>
    <x v="18"/>
    <s v="Al19"/>
    <s v="CASA DO RIO VEZ - TURISMO E ALOJAMENTO, LDA"/>
    <x v="8"/>
    <x v="726"/>
    <n v="9"/>
    <n v="630"/>
    <n v="567"/>
  </r>
  <r>
    <x v="155"/>
    <s v="João Manuel Freitas"/>
    <x v="9"/>
    <s v="Al15"/>
    <s v="BEACHCOMBER - ALOJAMENTO LOCAL, UNIPESSOAL, LDA"/>
    <x v="11"/>
    <x v="726"/>
    <n v="1"/>
    <n v="50"/>
    <n v="50"/>
  </r>
  <r>
    <x v="152"/>
    <s v="Luís Maria Rodrigues"/>
    <x v="7"/>
    <s v="Al29"/>
    <s v="ENTREGARSONHOS - ALOJAMENTO LOCAL, LDA"/>
    <x v="9"/>
    <x v="726"/>
    <n v="7"/>
    <n v="490"/>
    <n v="441"/>
  </r>
  <r>
    <x v="110"/>
    <s v="Daniel da Araújo"/>
    <x v="4"/>
    <s v="Al29"/>
    <s v="ENTREGARSONHOS - ALOJAMENTO LOCAL, LDA"/>
    <x v="9"/>
    <x v="727"/>
    <n v="1"/>
    <n v="70"/>
    <n v="70"/>
  </r>
  <r>
    <x v="146"/>
    <s v="Maria José Fernandes"/>
    <x v="19"/>
    <s v="Al29"/>
    <s v="ENTREGARSONHOS - ALOJAMENTO LOCAL, LDA"/>
    <x v="9"/>
    <x v="728"/>
    <n v="8"/>
    <n v="560"/>
    <n v="504"/>
  </r>
  <r>
    <x v="76"/>
    <s v="Henrique Coelho Branco"/>
    <x v="7"/>
    <s v="Al26"/>
    <s v="ENIGMAGARDEN - ALOJAMENTO LOCAL, UNIPESSOAL, LDA"/>
    <x v="10"/>
    <x v="729"/>
    <n v="8"/>
    <n v="480"/>
    <n v="432"/>
  </r>
  <r>
    <x v="17"/>
    <s v="Sanderson Leite "/>
    <x v="14"/>
    <s v="Al10"/>
    <s v="AZEVEDO, ANTÓNIO DA SILVA"/>
    <x v="2"/>
    <x v="729"/>
    <n v="5"/>
    <n v="400"/>
    <n v="380"/>
  </r>
  <r>
    <x v="137"/>
    <s v="Marina Manuel Duarte"/>
    <x v="4"/>
    <s v="Al11"/>
    <s v="DELIRECORDAÇÕES - ALOJAMENTO LOCAL, UNIPESSOAL, LDA"/>
    <x v="2"/>
    <x v="730"/>
    <n v="1"/>
    <n v="80"/>
    <n v="80"/>
  </r>
  <r>
    <x v="45"/>
    <s v="Rui de Lopes"/>
    <x v="12"/>
    <s v="Al22"/>
    <s v="ALOJAMENTO LOCAL M. ZÍDIA, LDA"/>
    <x v="5"/>
    <x v="730"/>
    <n v="6"/>
    <n v="300"/>
    <n v="270"/>
  </r>
  <r>
    <x v="101"/>
    <s v="Daniel Manuel Diaz-Arguelles"/>
    <x v="10"/>
    <s v="Al22"/>
    <s v="ALOJAMENTO LOCAL M. ZÍDIA, LDA"/>
    <x v="5"/>
    <x v="731"/>
    <n v="7"/>
    <n v="350"/>
    <n v="315"/>
  </r>
  <r>
    <x v="130"/>
    <s v="Tomé Miguel Silva"/>
    <x v="16"/>
    <s v="Al23"/>
    <s v="CONVERSA SIMÉTRICA ALOJAMENTO LOCAL, LDA"/>
    <x v="10"/>
    <x v="732"/>
    <n v="8"/>
    <n v="720"/>
    <n v="648"/>
  </r>
  <r>
    <x v="148"/>
    <s v="Carlos Ramalho Fonseca"/>
    <x v="2"/>
    <s v="Al08"/>
    <s v="CAMPO AVENTURA - PROGRAMAS DE LAZER, S.A."/>
    <x v="13"/>
    <x v="733"/>
    <n v="7"/>
    <n v="630"/>
    <n v="567"/>
  </r>
  <r>
    <x v="156"/>
    <s v="João Cudell Aguiar"/>
    <x v="18"/>
    <s v="Al09"/>
    <s v="FEELPORTO - ALOJAMENTO LOCAL E SERVIÇOS TURISTICOS, LDA"/>
    <x v="2"/>
    <x v="733"/>
    <n v="1"/>
    <n v="70"/>
    <n v="70"/>
  </r>
  <r>
    <x v="6"/>
    <s v="Manuel Ribeiro Rodrigues"/>
    <x v="5"/>
    <s v="Al28"/>
    <s v="APPEAL - ASSOCIAÇÃO PORTUGUESA DE PROPRIETÁRIOS DE ESTABELECIMENTOS DE ALOJAMENTO LOCAL"/>
    <x v="9"/>
    <x v="733"/>
    <n v="5"/>
    <n v="350"/>
    <n v="332.5"/>
  </r>
  <r>
    <x v="136"/>
    <s v="Tomás Catarina Ferreira"/>
    <x v="5"/>
    <s v="Al22"/>
    <s v="ALOJAMENTO LOCAL M. ZÍDIA, LDA"/>
    <x v="5"/>
    <x v="733"/>
    <n v="6"/>
    <n v="300"/>
    <n v="270"/>
  </r>
  <r>
    <x v="48"/>
    <s v="Ana Alexandra Sousa"/>
    <x v="12"/>
    <s v="Al16"/>
    <s v="GERES ALBUFEIRA - ALDEIA TURISTICA, LDA"/>
    <x v="6"/>
    <x v="734"/>
    <n v="2"/>
    <n v="140"/>
    <n v="133"/>
  </r>
  <r>
    <x v="61"/>
    <s v="Carlos Lopes Magalhães"/>
    <x v="15"/>
    <s v="Al03"/>
    <s v="A.N.E.A.L. - ASSOCIAÇÃO NACIONAL DE ESTABELECIMENTOS DE ALOJAMENTO LOCAL"/>
    <x v="12"/>
    <x v="734"/>
    <n v="8"/>
    <n v="640"/>
    <n v="576"/>
  </r>
  <r>
    <x v="41"/>
    <s v="Tiago Afonso Santos"/>
    <x v="5"/>
    <s v="Al28"/>
    <s v="APPEAL - ASSOCIAÇÃO PORTUGUESA DE PROPRIETÁRIOS DE ESTABELECIMENTOS DE ALOJAMENTO LOCAL"/>
    <x v="9"/>
    <x v="734"/>
    <n v="8"/>
    <n v="560"/>
    <n v="504"/>
  </r>
  <r>
    <x v="68"/>
    <s v="Francisco Afonso Caldeira"/>
    <x v="16"/>
    <s v="Al11"/>
    <s v="DELIRECORDAÇÕES - ALOJAMENTO LOCAL, UNIPESSOAL, LDA"/>
    <x v="2"/>
    <x v="735"/>
    <n v="9"/>
    <n v="720"/>
    <n v="648"/>
  </r>
  <r>
    <x v="134"/>
    <s v="João Catarina Mendes"/>
    <x v="18"/>
    <s v="Al16"/>
    <s v="GERES ALBUFEIRA - ALDEIA TURISTICA, LDA"/>
    <x v="6"/>
    <x v="735"/>
    <n v="5"/>
    <n v="350"/>
    <n v="332.5"/>
  </r>
  <r>
    <x v="149"/>
    <s v="João Vieira Santos"/>
    <x v="0"/>
    <s v="Al29"/>
    <s v="ENTREGARSONHOS - ALOJAMENTO LOCAL, LDA"/>
    <x v="9"/>
    <x v="735"/>
    <n v="9"/>
    <n v="630"/>
    <n v="567"/>
  </r>
  <r>
    <x v="95"/>
    <s v="Nuno Sinde Silva"/>
    <x v="8"/>
    <s v="Al22"/>
    <s v="ALOJAMENTO LOCAL M. ZÍDIA, LDA"/>
    <x v="5"/>
    <x v="736"/>
    <n v="2"/>
    <n v="100"/>
    <n v="95"/>
  </r>
  <r>
    <x v="132"/>
    <s v="Diogo Teresa "/>
    <x v="0"/>
    <s v="Al09"/>
    <s v="FEELPORTO - ALOJAMENTO LOCAL E SERVIÇOS TURISTICOS, LDA"/>
    <x v="2"/>
    <x v="737"/>
    <n v="1"/>
    <n v="70"/>
    <n v="70"/>
  </r>
  <r>
    <x v="7"/>
    <s v="Paulo Beatriz Araújo"/>
    <x v="6"/>
    <s v="Al02"/>
    <s v="ALOJAMENTO LOCAL &quot;TUGAPLACE&quot;, UNIPESSOAL, LDA"/>
    <x v="2"/>
    <x v="737"/>
    <n v="5"/>
    <n v="350"/>
    <n v="332.5"/>
  </r>
  <r>
    <x v="123"/>
    <s v="Frederico Teresa Pinto"/>
    <x v="17"/>
    <s v="Al19"/>
    <s v="CASA DO RIO VEZ - TURISMO E ALOJAMENTO, LDA"/>
    <x v="8"/>
    <x v="738"/>
    <n v="3"/>
    <n v="210"/>
    <n v="199.5"/>
  </r>
  <r>
    <x v="51"/>
    <s v="Francisca Rodrigues Rocha"/>
    <x v="11"/>
    <s v="Al08"/>
    <s v="CAMPO AVENTURA - PROGRAMAS DE LAZER, S.A."/>
    <x v="13"/>
    <x v="739"/>
    <n v="6"/>
    <n v="540"/>
    <n v="486"/>
  </r>
  <r>
    <x v="125"/>
    <s v="Licinio Macedo Rocha"/>
    <x v="15"/>
    <s v="Al23"/>
    <s v="CONVERSA SIMÉTRICA ALOJAMENTO LOCAL, LDA"/>
    <x v="10"/>
    <x v="739"/>
    <n v="8"/>
    <n v="720"/>
    <n v="648"/>
  </r>
  <r>
    <x v="118"/>
    <s v="Antonio Pinto "/>
    <x v="7"/>
    <s v="Al18"/>
    <s v="BIRDS &amp; BOARDS - ALOJAMENTO LOCAL, LDA"/>
    <x v="12"/>
    <x v="740"/>
    <n v="7"/>
    <n v="630"/>
    <n v="567"/>
  </r>
  <r>
    <x v="119"/>
    <s v="André Alexandre Cardoso"/>
    <x v="3"/>
    <s v="Al19"/>
    <s v="CASA DO RIO VEZ - TURISMO E ALOJAMENTO, LDA"/>
    <x v="8"/>
    <x v="741"/>
    <n v="5"/>
    <n v="350"/>
    <n v="332.5"/>
  </r>
  <r>
    <x v="92"/>
    <s v="Eduardo Rafael Sousa"/>
    <x v="7"/>
    <s v="Al02"/>
    <s v="ALOJAMENTO LOCAL &quot;TUGAPLACE&quot;, UNIPESSOAL, LDA"/>
    <x v="2"/>
    <x v="741"/>
    <n v="7"/>
    <n v="490"/>
    <n v="441"/>
  </r>
  <r>
    <x v="143"/>
    <s v="Bárbara de Pimenta"/>
    <x v="1"/>
    <s v="Al23"/>
    <s v="CONVERSA SIMÉTRICA ALOJAMENTO LOCAL, LDA"/>
    <x v="10"/>
    <x v="742"/>
    <n v="3"/>
    <n v="270"/>
    <n v="256.5"/>
  </r>
  <r>
    <x v="98"/>
    <s v="José Brandão Fernandes"/>
    <x v="7"/>
    <s v="Al06"/>
    <s v="ÍNDICEFRASE COMPRA E VENDA DE BENS IMOBILIÁRIOS, TURISMO E ALOJAMENTO LOCAL, LDA"/>
    <x v="3"/>
    <x v="742"/>
    <n v="3"/>
    <n v="180"/>
    <n v="171"/>
  </r>
  <r>
    <x v="154"/>
    <s v="Maria Miguel "/>
    <x v="17"/>
    <s v="Al29"/>
    <s v="ENTREGARSONHOS - ALOJAMENTO LOCAL, LDA"/>
    <x v="9"/>
    <x v="742"/>
    <n v="1"/>
    <n v="70"/>
    <n v="70"/>
  </r>
  <r>
    <x v="104"/>
    <s v="Marta Almeida Silva"/>
    <x v="18"/>
    <s v="Al26"/>
    <s v="ENIGMAGARDEN - ALOJAMENTO LOCAL, UNIPESSOAL, LDA"/>
    <x v="10"/>
    <x v="742"/>
    <n v="2"/>
    <n v="120"/>
    <n v="114"/>
  </r>
  <r>
    <x v="50"/>
    <s v="Tomas César "/>
    <x v="13"/>
    <s v="Al28"/>
    <s v="APPEAL - ASSOCIAÇÃO PORTUGUESA DE PROPRIETÁRIOS DE ESTABELECIMENTOS DE ALOJAMENTO LOCAL"/>
    <x v="9"/>
    <x v="742"/>
    <n v="3"/>
    <n v="210"/>
    <n v="199.5"/>
  </r>
  <r>
    <x v="12"/>
    <s v="Bárbara Costa Teixeira"/>
    <x v="11"/>
    <s v="Al04"/>
    <s v="AHSLG - SOCIEDADE DE GESTÃO DE EMPREENDIMENTOS TURÍSTICOS E DE ALOJAMENTO LOCAL, LDA"/>
    <x v="15"/>
    <x v="743"/>
    <n v="1"/>
    <n v="50"/>
    <n v="50"/>
  </r>
  <r>
    <x v="57"/>
    <s v="Matilde Vasco "/>
    <x v="15"/>
    <s v="Al14"/>
    <s v="ADER-SOUSA - ASSOCIAÇÃO DE DESENVOLVIMENTO RURAL DAS TERRAS DO SOUSA"/>
    <x v="9"/>
    <x v="743"/>
    <n v="8"/>
    <n v="560"/>
    <n v="504"/>
  </r>
  <r>
    <x v="25"/>
    <s v="Dalila Alexandre Reis"/>
    <x v="1"/>
    <s v="Al28"/>
    <s v="APPEAL - ASSOCIAÇÃO PORTUGUESA DE PROPRIETÁRIOS DE ESTABELECIMENTOS DE ALOJAMENTO LOCAL"/>
    <x v="9"/>
    <x v="744"/>
    <n v="1"/>
    <n v="70"/>
    <n v="70"/>
  </r>
  <r>
    <x v="52"/>
    <s v="João Filipe Costa"/>
    <x v="3"/>
    <s v="Al08"/>
    <s v="CAMPO AVENTURA - PROGRAMAS DE LAZER, S.A."/>
    <x v="13"/>
    <x v="745"/>
    <n v="1"/>
    <n v="90"/>
    <n v="90"/>
  </r>
  <r>
    <x v="155"/>
    <s v="João Manuel Freitas"/>
    <x v="9"/>
    <s v="Al15"/>
    <s v="BEACHCOMBER - ALOJAMENTO LOCAL, UNIPESSOAL, LDA"/>
    <x v="11"/>
    <x v="746"/>
    <n v="6"/>
    <n v="300"/>
    <n v="270"/>
  </r>
  <r>
    <x v="111"/>
    <s v="Mariana Rafaela Costa"/>
    <x v="3"/>
    <s v="Al26"/>
    <s v="ENIGMAGARDEN - ALOJAMENTO LOCAL, UNIPESSOAL, LDA"/>
    <x v="10"/>
    <x v="746"/>
    <n v="1"/>
    <n v="60"/>
    <n v="60"/>
  </r>
  <r>
    <x v="53"/>
    <s v="Rennan Rapuano "/>
    <x v="8"/>
    <s v="Al11"/>
    <s v="DELIRECORDAÇÕES - ALOJAMENTO LOCAL, UNIPESSOAL, LDA"/>
    <x v="2"/>
    <x v="746"/>
    <n v="2"/>
    <n v="160"/>
    <n v="152"/>
  </r>
  <r>
    <x v="84"/>
    <s v="Bruno Ribeiro Xavier"/>
    <x v="18"/>
    <s v="Al18"/>
    <s v="BIRDS &amp; BOARDS - ALOJAMENTO LOCAL, LDA"/>
    <x v="12"/>
    <x v="747"/>
    <n v="7"/>
    <n v="630"/>
    <n v="567"/>
  </r>
  <r>
    <x v="96"/>
    <s v="Tomás Raquel "/>
    <x v="2"/>
    <s v="Al16"/>
    <s v="GERES ALBUFEIRA - ALDEIA TURISTICA, LDA"/>
    <x v="6"/>
    <x v="747"/>
    <n v="5"/>
    <n v="350"/>
    <n v="332.5"/>
  </r>
  <r>
    <x v="32"/>
    <s v="Maria Daniela Lopes"/>
    <x v="13"/>
    <s v="Al11"/>
    <s v="DELIRECORDAÇÕES - ALOJAMENTO LOCAL, UNIPESSOAL, LDA"/>
    <x v="2"/>
    <x v="748"/>
    <n v="8"/>
    <n v="640"/>
    <n v="576"/>
  </r>
  <r>
    <x v="30"/>
    <s v="Miguel Fernandes Almendra"/>
    <x v="18"/>
    <s v="Al01"/>
    <s v="ALOJAMENTO DO ÓSCAR, UNIPESSOAL, LDA"/>
    <x v="5"/>
    <x v="748"/>
    <n v="7"/>
    <n v="490"/>
    <n v="441"/>
  </r>
  <r>
    <x v="90"/>
    <s v="Daniel Filipe Sousa"/>
    <x v="19"/>
    <s v="Al08"/>
    <s v="CAMPO AVENTURA - PROGRAMAS DE LAZER, S.A."/>
    <x v="13"/>
    <x v="749"/>
    <n v="1"/>
    <n v="90"/>
    <n v="90"/>
  </r>
  <r>
    <x v="25"/>
    <s v="Dalila Alexandre Reis"/>
    <x v="1"/>
    <s v="Al22"/>
    <s v="ALOJAMENTO LOCAL M. ZÍDIA, LDA"/>
    <x v="5"/>
    <x v="750"/>
    <n v="4"/>
    <n v="200"/>
    <n v="190"/>
  </r>
  <r>
    <x v="145"/>
    <s v="Gonçalo Miguel Ribeiro"/>
    <x v="19"/>
    <s v="Al24"/>
    <s v="LOCALSIGN, UNIPESSOAL, LDA"/>
    <x v="3"/>
    <x v="750"/>
    <n v="2"/>
    <n v="140"/>
    <n v="133"/>
  </r>
  <r>
    <x v="127"/>
    <s v="Pedro Miguel Pinto"/>
    <x v="10"/>
    <s v="Al10"/>
    <s v="AZEVEDO, ANTÓNIO DA SILVA"/>
    <x v="2"/>
    <x v="751"/>
    <n v="5"/>
    <n v="400"/>
    <n v="380"/>
  </r>
  <r>
    <x v="124"/>
    <s v="André Oliveira Santos"/>
    <x v="9"/>
    <s v="Al21"/>
    <s v="LOCALMAIS, UNIPESSOAL, LDA"/>
    <x v="4"/>
    <x v="752"/>
    <n v="3"/>
    <n v="270"/>
    <n v="256.5"/>
  </r>
  <r>
    <x v="66"/>
    <s v="Leonor Pedro Queirós"/>
    <x v="8"/>
    <s v="Al01"/>
    <s v="ALOJAMENTO DO ÓSCAR, UNIPESSOAL, LDA"/>
    <x v="5"/>
    <x v="752"/>
    <n v="4"/>
    <n v="280"/>
    <n v="266"/>
  </r>
  <r>
    <x v="140"/>
    <s v="José Daniel Rodrigues"/>
    <x v="5"/>
    <s v="Al19"/>
    <s v="CASA DO RIO VEZ - TURISMO E ALOJAMENTO, LDA"/>
    <x v="8"/>
    <x v="753"/>
    <n v="9"/>
    <n v="630"/>
    <n v="567"/>
  </r>
  <r>
    <x v="3"/>
    <s v="Francisca Vasconcelos Gonçalves"/>
    <x v="3"/>
    <s v="Al03"/>
    <s v="A.N.E.A.L. - ASSOCIAÇÃO NACIONAL DE ESTABELECIMENTOS DE ALOJAMENTO LOCAL"/>
    <x v="12"/>
    <x v="754"/>
    <n v="1"/>
    <n v="80"/>
    <n v="80"/>
  </r>
  <r>
    <x v="35"/>
    <s v="Isabel Miguel Santos"/>
    <x v="19"/>
    <s v="Al22"/>
    <s v="ALOJAMENTO LOCAL M. ZÍDIA, LDA"/>
    <x v="5"/>
    <x v="755"/>
    <n v="3"/>
    <n v="150"/>
    <n v="142.5"/>
  </r>
  <r>
    <x v="122"/>
    <s v="Luís Filipe Carvalho"/>
    <x v="1"/>
    <s v="Al11"/>
    <s v="DELIRECORDAÇÕES - ALOJAMENTO LOCAL, UNIPESSOAL, LDA"/>
    <x v="2"/>
    <x v="755"/>
    <n v="4"/>
    <n v="320"/>
    <n v="304"/>
  </r>
  <r>
    <x v="40"/>
    <s v="Pedro Rua Levorato"/>
    <x v="16"/>
    <s v="Al22"/>
    <s v="ALOJAMENTO LOCAL M. ZÍDIA, LDA"/>
    <x v="5"/>
    <x v="755"/>
    <n v="5"/>
    <n v="250"/>
    <n v="237.5"/>
  </r>
  <r>
    <x v="58"/>
    <s v="Caroline Gonzalez "/>
    <x v="16"/>
    <s v="Al22"/>
    <s v="ALOJAMENTO LOCAL M. ZÍDIA, LDA"/>
    <x v="5"/>
    <x v="756"/>
    <n v="6"/>
    <n v="300"/>
    <n v="270"/>
  </r>
  <r>
    <x v="93"/>
    <s v="Eurico João Pinto"/>
    <x v="10"/>
    <s v="Al18"/>
    <s v="BIRDS &amp; BOARDS - ALOJAMENTO LOCAL, LDA"/>
    <x v="12"/>
    <x v="756"/>
    <n v="5"/>
    <n v="450"/>
    <n v="427.5"/>
  </r>
  <r>
    <x v="20"/>
    <s v="Hélder Leonor Vasconcelos"/>
    <x v="16"/>
    <s v="Al04"/>
    <s v="AHSLG - SOCIEDADE DE GESTÃO DE EMPREENDIMENTOS TURÍSTICOS E DE ALOJAMENTO LOCAL, LDA"/>
    <x v="15"/>
    <x v="756"/>
    <n v="7"/>
    <n v="350"/>
    <n v="315"/>
  </r>
  <r>
    <x v="114"/>
    <s v="Ana Camões Alves"/>
    <x v="19"/>
    <s v="Al06"/>
    <s v="ÍNDICEFRASE COMPRA E VENDA DE BENS IMOBILIÁRIOS, TURISMO E ALOJAMENTO LOCAL, LDA"/>
    <x v="3"/>
    <x v="757"/>
    <n v="3"/>
    <n v="180"/>
    <n v="171"/>
  </r>
  <r>
    <x v="89"/>
    <s v="Mariana Nuno Faustino"/>
    <x v="2"/>
    <s v="Al29"/>
    <s v="ENTREGARSONHOS - ALOJAMENTO LOCAL, LDA"/>
    <x v="9"/>
    <x v="757"/>
    <n v="4"/>
    <n v="280"/>
    <n v="266"/>
  </r>
  <r>
    <x v="56"/>
    <s v="Fabrício Eduardo Igreja"/>
    <x v="6"/>
    <s v="Al02"/>
    <s v="ALOJAMENTO LOCAL &quot;TUGAPLACE&quot;, UNIPESSOAL, LDA"/>
    <x v="2"/>
    <x v="758"/>
    <n v="6"/>
    <n v="420"/>
    <n v="378"/>
  </r>
  <r>
    <x v="14"/>
    <s v="José Silva Pereira"/>
    <x v="13"/>
    <s v="Al29"/>
    <s v="ENTREGARSONHOS - ALOJAMENTO LOCAL, LDA"/>
    <x v="9"/>
    <x v="758"/>
    <n v="6"/>
    <n v="420"/>
    <n v="378"/>
  </r>
  <r>
    <x v="144"/>
    <s v="Tiago Fernando Pereira"/>
    <x v="14"/>
    <s v="Al16"/>
    <s v="GERES ALBUFEIRA - ALDEIA TURISTICA, LDA"/>
    <x v="6"/>
    <x v="758"/>
    <n v="5"/>
    <n v="350"/>
    <n v="332.5"/>
  </r>
  <r>
    <x v="46"/>
    <s v="Dora Maria Costa"/>
    <x v="18"/>
    <s v="Al02"/>
    <s v="ALOJAMENTO LOCAL &quot;TUGAPLACE&quot;, UNIPESSOAL, LDA"/>
    <x v="2"/>
    <x v="759"/>
    <n v="8"/>
    <n v="560"/>
    <n v="504"/>
  </r>
  <r>
    <x v="121"/>
    <s v="Leonor Pedro Santos"/>
    <x v="19"/>
    <s v="Al16"/>
    <s v="GERES ALBUFEIRA - ALDEIA TURISTICA, LDA"/>
    <x v="6"/>
    <x v="759"/>
    <n v="4"/>
    <n v="280"/>
    <n v="266"/>
  </r>
  <r>
    <x v="147"/>
    <s v="Inês Pedro Marinho"/>
    <x v="2"/>
    <s v="Al18"/>
    <s v="BIRDS &amp; BOARDS - ALOJAMENTO LOCAL, LDA"/>
    <x v="12"/>
    <x v="760"/>
    <n v="4"/>
    <n v="360"/>
    <n v="342"/>
  </r>
  <r>
    <x v="42"/>
    <s v="João Gonçalo "/>
    <x v="11"/>
    <s v="Al08"/>
    <s v="CAMPO AVENTURA - PROGRAMAS DE LAZER, S.A."/>
    <x v="13"/>
    <x v="760"/>
    <n v="2"/>
    <n v="180"/>
    <n v="171"/>
  </r>
  <r>
    <x v="36"/>
    <s v="João Gonçalo Meireles"/>
    <x v="16"/>
    <s v="Al23"/>
    <s v="CONVERSA SIMÉTRICA ALOJAMENTO LOCAL, LDA"/>
    <x v="10"/>
    <x v="761"/>
    <n v="2"/>
    <n v="180"/>
    <n v="171"/>
  </r>
  <r>
    <x v="18"/>
    <s v="Francisco Moás Fernandes"/>
    <x v="9"/>
    <s v="Al02"/>
    <s v="ALOJAMENTO LOCAL &quot;TUGAPLACE&quot;, UNIPESSOAL, LDA"/>
    <x v="2"/>
    <x v="762"/>
    <n v="4"/>
    <n v="280"/>
    <n v="266"/>
  </r>
  <r>
    <x v="129"/>
    <s v="Laura Daniel Mendes"/>
    <x v="19"/>
    <s v="Al19"/>
    <s v="CASA DO RIO VEZ - TURISMO E ALOJAMENTO, LDA"/>
    <x v="8"/>
    <x v="762"/>
    <n v="5"/>
    <n v="350"/>
    <n v="332.5"/>
  </r>
  <r>
    <x v="8"/>
    <s v="Bruna Cruz "/>
    <x v="7"/>
    <s v="Al11"/>
    <s v="DELIRECORDAÇÕES - ALOJAMENTO LOCAL, UNIPESSOAL, LDA"/>
    <x v="2"/>
    <x v="763"/>
    <n v="3"/>
    <n v="240"/>
    <n v="228"/>
  </r>
  <r>
    <x v="15"/>
    <s v="Maria Gonçalo Silva"/>
    <x v="3"/>
    <s v="Al19"/>
    <s v="CASA DO RIO VEZ - TURISMO E ALOJAMENTO, LDA"/>
    <x v="8"/>
    <x v="764"/>
    <n v="6"/>
    <n v="420"/>
    <n v="378"/>
  </r>
  <r>
    <x v="138"/>
    <s v="Rafael Romera "/>
    <x v="2"/>
    <s v="Al13"/>
    <s v="LOCALEASY, LDA"/>
    <x v="5"/>
    <x v="764"/>
    <n v="1"/>
    <n v="80"/>
    <n v="80"/>
  </r>
  <r>
    <x v="123"/>
    <s v="Frederico Teresa Pinto"/>
    <x v="17"/>
    <s v="Al19"/>
    <s v="CASA DO RIO VEZ - TURISMO E ALOJAMENTO, LDA"/>
    <x v="8"/>
    <x v="765"/>
    <n v="4"/>
    <n v="280"/>
    <n v="266"/>
  </r>
  <r>
    <x v="34"/>
    <s v="Inês Silva Lopes"/>
    <x v="14"/>
    <s v="Al05"/>
    <s v="ALOJAMENTO LOCAL - PENSIO BASTOS, LDA"/>
    <x v="14"/>
    <x v="766"/>
    <n v="9"/>
    <n v="630"/>
    <n v="567"/>
  </r>
  <r>
    <x v="94"/>
    <s v="Mariana Miguel Sousa"/>
    <x v="16"/>
    <s v="Al08"/>
    <s v="CAMPO AVENTURA - PROGRAMAS DE LAZER, S.A."/>
    <x v="13"/>
    <x v="766"/>
    <n v="3"/>
    <n v="270"/>
    <n v="256.5"/>
  </r>
  <r>
    <x v="108"/>
    <s v="Juliana José Ferreira"/>
    <x v="1"/>
    <s v="Al28"/>
    <s v="APPEAL - ASSOCIAÇÃO PORTUGUESA DE PROPRIETÁRIOS DE ESTABELECIMENTOS DE ALOJAMENTO LOCAL"/>
    <x v="9"/>
    <x v="767"/>
    <n v="2"/>
    <n v="140"/>
    <n v="133"/>
  </r>
  <r>
    <x v="7"/>
    <s v="Paulo Beatriz Araújo"/>
    <x v="6"/>
    <s v="Al01"/>
    <s v="ALOJAMENTO DO ÓSCAR, UNIPESSOAL, LDA"/>
    <x v="5"/>
    <x v="767"/>
    <n v="5"/>
    <n v="350"/>
    <n v="332.5"/>
  </r>
  <r>
    <x v="31"/>
    <s v="Luísa Viamonte Carvalho"/>
    <x v="11"/>
    <s v="Al02"/>
    <s v="ALOJAMENTO LOCAL &quot;TUGAPLACE&quot;, UNIPESSOAL, LDA"/>
    <x v="2"/>
    <x v="768"/>
    <n v="8"/>
    <n v="560"/>
    <n v="504"/>
  </r>
  <r>
    <x v="117"/>
    <s v="Pedro Cardoso Cebola"/>
    <x v="12"/>
    <s v="Al10"/>
    <s v="AZEVEDO, ANTÓNIO DA SILVA"/>
    <x v="2"/>
    <x v="768"/>
    <n v="2"/>
    <n v="160"/>
    <n v="152"/>
  </r>
  <r>
    <x v="33"/>
    <s v="Maria Carinhas Ribeiro"/>
    <x v="0"/>
    <s v="Al22"/>
    <s v="ALOJAMENTO LOCAL M. ZÍDIA, LDA"/>
    <x v="5"/>
    <x v="769"/>
    <n v="2"/>
    <n v="100"/>
    <n v="95"/>
  </r>
  <r>
    <x v="125"/>
    <s v="Licinio Macedo Rocha"/>
    <x v="15"/>
    <s v="Al08"/>
    <s v="CAMPO AVENTURA - PROGRAMAS DE LAZER, S.A."/>
    <x v="13"/>
    <x v="770"/>
    <n v="2"/>
    <n v="180"/>
    <n v="171"/>
  </r>
  <r>
    <x v="120"/>
    <s v="Catarina Mendes Fernandes"/>
    <x v="6"/>
    <s v="Al09"/>
    <s v="FEELPORTO - ALOJAMENTO LOCAL E SERVIÇOS TURISTICOS, LDA"/>
    <x v="2"/>
    <x v="771"/>
    <n v="7"/>
    <n v="490"/>
    <n v="441"/>
  </r>
  <r>
    <x v="19"/>
    <s v="Diogo Jaime Santos"/>
    <x v="15"/>
    <s v="Al10"/>
    <s v="AZEVEDO, ANTÓNIO DA SILVA"/>
    <x v="2"/>
    <x v="771"/>
    <n v="2"/>
    <n v="160"/>
    <n v="152"/>
  </r>
  <r>
    <x v="63"/>
    <s v="Viktoriia Xavier "/>
    <x v="17"/>
    <s v="Al23"/>
    <s v="CONVERSA SIMÉTRICA ALOJAMENTO LOCAL, LDA"/>
    <x v="10"/>
    <x v="772"/>
    <n v="2"/>
    <n v="180"/>
    <n v="171"/>
  </r>
  <r>
    <x v="105"/>
    <s v="João Filipe Carneiro"/>
    <x v="4"/>
    <s v="Al16"/>
    <s v="GERES ALBUFEIRA - ALDEIA TURISTICA, LDA"/>
    <x v="6"/>
    <x v="773"/>
    <n v="9"/>
    <n v="630"/>
    <n v="567"/>
  </r>
  <r>
    <x v="103"/>
    <s v="José Miguel Amorim"/>
    <x v="6"/>
    <s v="Al01"/>
    <s v="ALOJAMENTO DO ÓSCAR, UNIPESSOAL, LDA"/>
    <x v="5"/>
    <x v="773"/>
    <n v="6"/>
    <n v="420"/>
    <n v="378"/>
  </r>
  <r>
    <x v="43"/>
    <s v="Pedro Samuel Martins"/>
    <x v="2"/>
    <s v="Al23"/>
    <s v="CONVERSA SIMÉTRICA ALOJAMENTO LOCAL, LDA"/>
    <x v="10"/>
    <x v="773"/>
    <n v="5"/>
    <n v="450"/>
    <n v="427.5"/>
  </r>
  <r>
    <x v="142"/>
    <s v="Rita Pedro "/>
    <x v="4"/>
    <s v="Al23"/>
    <s v="CONVERSA SIMÉTRICA ALOJAMENTO LOCAL, LDA"/>
    <x v="10"/>
    <x v="773"/>
    <n v="4"/>
    <n v="360"/>
    <n v="342"/>
  </r>
  <r>
    <x v="30"/>
    <s v="Miguel Fernandes Almendra"/>
    <x v="18"/>
    <s v="Al01"/>
    <s v="ALOJAMENTO DO ÓSCAR, UNIPESSOAL, LDA"/>
    <x v="5"/>
    <x v="774"/>
    <n v="8"/>
    <n v="560"/>
    <n v="504"/>
  </r>
  <r>
    <x v="93"/>
    <s v="Eurico João Pinto"/>
    <x v="10"/>
    <s v="Al15"/>
    <s v="BEACHCOMBER - ALOJAMENTO LOCAL, UNIPESSOAL, LDA"/>
    <x v="11"/>
    <x v="775"/>
    <n v="1"/>
    <n v="50"/>
    <n v="50"/>
  </r>
  <r>
    <x v="51"/>
    <s v="Francisca Rodrigues Rocha"/>
    <x v="11"/>
    <s v="Al15"/>
    <s v="BEACHCOMBER - ALOJAMENTO LOCAL, UNIPESSOAL, LDA"/>
    <x v="11"/>
    <x v="775"/>
    <n v="6"/>
    <n v="300"/>
    <n v="270"/>
  </r>
  <r>
    <x v="154"/>
    <s v="Maria Miguel "/>
    <x v="17"/>
    <s v="Al18"/>
    <s v="BIRDS &amp; BOARDS - ALOJAMENTO LOCAL, LDA"/>
    <x v="12"/>
    <x v="776"/>
    <n v="4"/>
    <n v="360"/>
    <n v="342"/>
  </r>
  <r>
    <x v="2"/>
    <s v="Rodrigo Carneiro França"/>
    <x v="2"/>
    <s v="Al04"/>
    <s v="AHSLG - SOCIEDADE DE GESTÃO DE EMPREENDIMENTOS TURÍSTICOS E DE ALOJAMENTO LOCAL, LDA"/>
    <x v="15"/>
    <x v="777"/>
    <n v="3"/>
    <n v="150"/>
    <n v="142.5"/>
  </r>
  <r>
    <x v="14"/>
    <s v="José Silva Pereira"/>
    <x v="13"/>
    <s v="Al03"/>
    <s v="A.N.E.A.L. - ASSOCIAÇÃO NACIONAL DE ESTABELECIMENTOS DE ALOJAMENTO LOCAL"/>
    <x v="12"/>
    <x v="778"/>
    <n v="7"/>
    <n v="560"/>
    <n v="504"/>
  </r>
  <r>
    <x v="67"/>
    <s v="Carolina Carolina Moreira"/>
    <x v="7"/>
    <s v="Al08"/>
    <s v="CAMPO AVENTURA - PROGRAMAS DE LAZER, S.A."/>
    <x v="13"/>
    <x v="779"/>
    <n v="8"/>
    <n v="720"/>
    <n v="648"/>
  </r>
  <r>
    <x v="135"/>
    <s v="Paula Ramos "/>
    <x v="17"/>
    <s v="Al23"/>
    <s v="CONVERSA SIMÉTRICA ALOJAMENTO LOCAL, LDA"/>
    <x v="10"/>
    <x v="780"/>
    <n v="7"/>
    <n v="630"/>
    <n v="567"/>
  </r>
  <r>
    <x v="29"/>
    <s v="Duarte Guimarães "/>
    <x v="16"/>
    <s v="Al28"/>
    <s v="APPEAL - ASSOCIAÇÃO PORTUGUESA DE PROPRIETÁRIOS DE ESTABELECIMENTOS DE ALOJAMENTO LOCAL"/>
    <x v="9"/>
    <x v="781"/>
    <n v="9"/>
    <n v="630"/>
    <n v="567"/>
  </r>
  <r>
    <x v="136"/>
    <s v="Tomás Catarina Ferreira"/>
    <x v="5"/>
    <s v="Al02"/>
    <s v="ALOJAMENTO LOCAL &quot;TUGAPLACE&quot;, UNIPESSOAL, LDA"/>
    <x v="2"/>
    <x v="781"/>
    <n v="7"/>
    <n v="490"/>
    <n v="441"/>
  </r>
  <r>
    <x v="102"/>
    <s v="Francisco Taveira "/>
    <x v="1"/>
    <s v="Al18"/>
    <s v="BIRDS &amp; BOARDS - ALOJAMENTO LOCAL, LDA"/>
    <x v="12"/>
    <x v="782"/>
    <n v="3"/>
    <n v="270"/>
    <n v="256.5"/>
  </r>
  <r>
    <x v="79"/>
    <s v="Gonçalo Alessandra Pinto"/>
    <x v="6"/>
    <s v="Al26"/>
    <s v="ENIGMAGARDEN - ALOJAMENTO LOCAL, UNIPESSOAL, LDA"/>
    <x v="10"/>
    <x v="783"/>
    <n v="4"/>
    <n v="240"/>
    <n v="228"/>
  </r>
  <r>
    <x v="59"/>
    <s v="Tomás Esteves "/>
    <x v="14"/>
    <s v="Al08"/>
    <s v="CAMPO AVENTURA - PROGRAMAS DE LAZER, S.A."/>
    <x v="13"/>
    <x v="783"/>
    <n v="6"/>
    <n v="540"/>
    <n v="486"/>
  </r>
  <r>
    <x v="110"/>
    <s v="Daniel da Araújo"/>
    <x v="4"/>
    <s v="Al11"/>
    <s v="DELIRECORDAÇÕES - ALOJAMENTO LOCAL, UNIPESSOAL, LDA"/>
    <x v="2"/>
    <x v="784"/>
    <n v="2"/>
    <n v="160"/>
    <n v="152"/>
  </r>
  <r>
    <x v="99"/>
    <s v="Rui de Correia"/>
    <x v="5"/>
    <s v="Al28"/>
    <s v="APPEAL - ASSOCIAÇÃO PORTUGUESA DE PROPRIETÁRIOS DE ESTABELECIMENTOS DE ALOJAMENTO LOCAL"/>
    <x v="9"/>
    <x v="784"/>
    <n v="6"/>
    <n v="420"/>
    <n v="378"/>
  </r>
  <r>
    <x v="23"/>
    <s v="Diogo Cristina "/>
    <x v="7"/>
    <s v="Al04"/>
    <s v="AHSLG - SOCIEDADE DE GESTÃO DE EMPREENDIMENTOS TURÍSTICOS E DE ALOJAMENTO LOCAL, LDA"/>
    <x v="15"/>
    <x v="785"/>
    <n v="5"/>
    <n v="250"/>
    <n v="237.5"/>
  </r>
  <r>
    <x v="102"/>
    <s v="Francisco Taveira "/>
    <x v="1"/>
    <s v="Al18"/>
    <s v="BIRDS &amp; BOARDS - ALOJAMENTO LOCAL, LDA"/>
    <x v="12"/>
    <x v="785"/>
    <n v="2"/>
    <n v="180"/>
    <n v="171"/>
  </r>
  <r>
    <x v="35"/>
    <s v="Isabel Miguel Santos"/>
    <x v="19"/>
    <s v="Al01"/>
    <s v="ALOJAMENTO DO ÓSCAR, UNIPESSOAL, LDA"/>
    <x v="5"/>
    <x v="785"/>
    <n v="1"/>
    <n v="70"/>
    <n v="70"/>
  </r>
  <r>
    <x v="32"/>
    <s v="Maria Daniela Lopes"/>
    <x v="13"/>
    <s v="Al18"/>
    <s v="BIRDS &amp; BOARDS - ALOJAMENTO LOCAL, LDA"/>
    <x v="12"/>
    <x v="785"/>
    <n v="2"/>
    <n v="180"/>
    <n v="171"/>
  </r>
  <r>
    <x v="25"/>
    <s v="Dalila Alexandre Reis"/>
    <x v="1"/>
    <s v="Al02"/>
    <s v="ALOJAMENTO LOCAL &quot;TUGAPLACE&quot;, UNIPESSOAL, LDA"/>
    <x v="2"/>
    <x v="786"/>
    <n v="8"/>
    <n v="560"/>
    <n v="504"/>
  </r>
  <r>
    <x v="44"/>
    <s v="Rodrigo da Gonçalves"/>
    <x v="5"/>
    <s v="Al26"/>
    <s v="ENIGMAGARDEN - ALOJAMENTO LOCAL, UNIPESSOAL, LDA"/>
    <x v="10"/>
    <x v="786"/>
    <n v="7"/>
    <n v="420"/>
    <n v="378"/>
  </r>
  <r>
    <x v="50"/>
    <s v="Tomas César "/>
    <x v="13"/>
    <s v="Al01"/>
    <s v="ALOJAMENTO DO ÓSCAR, UNIPESSOAL, LDA"/>
    <x v="5"/>
    <x v="786"/>
    <n v="6"/>
    <n v="420"/>
    <n v="378"/>
  </r>
  <r>
    <x v="130"/>
    <s v="Tomé Miguel Silva"/>
    <x v="16"/>
    <s v="Al23"/>
    <s v="CONVERSA SIMÉTRICA ALOJAMENTO LOCAL, LDA"/>
    <x v="10"/>
    <x v="786"/>
    <n v="1"/>
    <n v="90"/>
    <n v="90"/>
  </r>
  <r>
    <x v="37"/>
    <s v="João Mendes Simões"/>
    <x v="10"/>
    <s v="Al10"/>
    <s v="AZEVEDO, ANTÓNIO DA SILVA"/>
    <x v="2"/>
    <x v="787"/>
    <n v="9"/>
    <n v="720"/>
    <n v="648"/>
  </r>
  <r>
    <x v="32"/>
    <s v="Maria Daniela Lopes"/>
    <x v="13"/>
    <s v="Al18"/>
    <s v="BIRDS &amp; BOARDS - ALOJAMENTO LOCAL, LDA"/>
    <x v="12"/>
    <x v="787"/>
    <n v="4"/>
    <n v="360"/>
    <n v="342"/>
  </r>
  <r>
    <x v="75"/>
    <s v="Pedro Eduardo Oliveira"/>
    <x v="18"/>
    <s v="Al20"/>
    <s v="LOCAL GÁS, UNIPESSOAL, LDA"/>
    <x v="7"/>
    <x v="787"/>
    <n v="6"/>
    <n v="420"/>
    <n v="378"/>
  </r>
  <r>
    <x v="60"/>
    <s v="Ana Catarina Maia"/>
    <x v="19"/>
    <s v="Al22"/>
    <s v="ALOJAMENTO LOCAL M. ZÍDIA, LDA"/>
    <x v="5"/>
    <x v="788"/>
    <n v="8"/>
    <n v="400"/>
    <n v="360"/>
  </r>
  <r>
    <x v="100"/>
    <s v="António Maria Coutinho"/>
    <x v="19"/>
    <s v="Al23"/>
    <s v="CONVERSA SIMÉTRICA ALOJAMENTO LOCAL, LDA"/>
    <x v="10"/>
    <x v="788"/>
    <n v="1"/>
    <n v="90"/>
    <n v="90"/>
  </r>
  <r>
    <x v="100"/>
    <s v="António Maria Coutinho"/>
    <x v="19"/>
    <s v="Al23"/>
    <s v="CONVERSA SIMÉTRICA ALOJAMENTO LOCAL, LDA"/>
    <x v="10"/>
    <x v="789"/>
    <n v="7"/>
    <n v="630"/>
    <n v="567"/>
  </r>
  <r>
    <x v="6"/>
    <s v="Manuel Ribeiro Rodrigues"/>
    <x v="5"/>
    <s v="Al22"/>
    <s v="ALOJAMENTO LOCAL M. ZÍDIA, LDA"/>
    <x v="5"/>
    <x v="789"/>
    <n v="2"/>
    <n v="100"/>
    <n v="95"/>
  </r>
  <r>
    <x v="141"/>
    <s v="Marco Pedro Suarez"/>
    <x v="1"/>
    <s v="Al19"/>
    <s v="CASA DO RIO VEZ - TURISMO E ALOJAMENTO, LDA"/>
    <x v="8"/>
    <x v="789"/>
    <n v="1"/>
    <n v="70"/>
    <n v="70"/>
  </r>
  <r>
    <x v="133"/>
    <s v="Diogo Torres Pinheiro"/>
    <x v="12"/>
    <s v="Al23"/>
    <s v="CONVERSA SIMÉTRICA ALOJAMENTO LOCAL, LDA"/>
    <x v="10"/>
    <x v="790"/>
    <n v="5"/>
    <n v="450"/>
    <n v="427.5"/>
  </r>
  <r>
    <x v="71"/>
    <s v="Ana Francisca Ferreira"/>
    <x v="3"/>
    <s v="Al23"/>
    <s v="CONVERSA SIMÉTRICA ALOJAMENTO LOCAL, LDA"/>
    <x v="10"/>
    <x v="791"/>
    <n v="1"/>
    <n v="90"/>
    <n v="90"/>
  </r>
  <r>
    <x v="28"/>
    <s v="André Margarida Pinho"/>
    <x v="5"/>
    <s v="Al09"/>
    <s v="FEELPORTO - ALOJAMENTO LOCAL E SERVIÇOS TURISTICOS, LDA"/>
    <x v="2"/>
    <x v="791"/>
    <n v="8"/>
    <n v="560"/>
    <n v="504"/>
  </r>
  <r>
    <x v="17"/>
    <s v="Sanderson Leite "/>
    <x v="14"/>
    <s v="Al05"/>
    <s v="ALOJAMENTO LOCAL - PENSIO BASTOS, LDA"/>
    <x v="14"/>
    <x v="792"/>
    <n v="5"/>
    <n v="350"/>
    <n v="332.5"/>
  </r>
  <r>
    <x v="77"/>
    <s v="Ricardo Bronze Ribeiro"/>
    <x v="7"/>
    <s v="Al11"/>
    <s v="DELIRECORDAÇÕES - ALOJAMENTO LOCAL, UNIPESSOAL, LDA"/>
    <x v="2"/>
    <x v="793"/>
    <n v="9"/>
    <n v="720"/>
    <n v="648"/>
  </r>
  <r>
    <x v="38"/>
    <s v="Paulo Pedro Pereira"/>
    <x v="19"/>
    <s v="Al29"/>
    <s v="ENTREGARSONHOS - ALOJAMENTO LOCAL, LDA"/>
    <x v="9"/>
    <x v="794"/>
    <n v="8"/>
    <n v="560"/>
    <n v="504"/>
  </r>
  <r>
    <x v="102"/>
    <s v="Francisco Taveira "/>
    <x v="1"/>
    <s v="Al04"/>
    <s v="AHSLG - SOCIEDADE DE GESTÃO DE EMPREENDIMENTOS TURÍSTICOS E DE ALOJAMENTO LOCAL, LDA"/>
    <x v="15"/>
    <x v="795"/>
    <n v="8"/>
    <n v="400"/>
    <n v="360"/>
  </r>
  <r>
    <x v="80"/>
    <s v="Inês Maria "/>
    <x v="10"/>
    <s v="Al06"/>
    <s v="ÍNDICEFRASE COMPRA E VENDA DE BENS IMOBILIÁRIOS, TURISMO E ALOJAMENTO LOCAL, LDA"/>
    <x v="3"/>
    <x v="795"/>
    <n v="9"/>
    <n v="540"/>
    <n v="486"/>
  </r>
  <r>
    <x v="128"/>
    <s v="Raquel Tomas Grilo"/>
    <x v="17"/>
    <s v="Al11"/>
    <s v="DELIRECORDAÇÕES - ALOJAMENTO LOCAL, UNIPESSOAL, LDA"/>
    <x v="2"/>
    <x v="795"/>
    <n v="5"/>
    <n v="400"/>
    <n v="380"/>
  </r>
  <r>
    <x v="124"/>
    <s v="André Oliveira Santos"/>
    <x v="9"/>
    <s v="Al20"/>
    <s v="LOCAL GÁS, UNIPESSOAL, LDA"/>
    <x v="7"/>
    <x v="796"/>
    <n v="1"/>
    <n v="70"/>
    <n v="70"/>
  </r>
  <r>
    <x v="87"/>
    <s v="João Sofia Cunha"/>
    <x v="18"/>
    <s v="Al18"/>
    <s v="BIRDS &amp; BOARDS - ALOJAMENTO LOCAL, LDA"/>
    <x v="12"/>
    <x v="796"/>
    <n v="1"/>
    <n v="90"/>
    <n v="90"/>
  </r>
  <r>
    <x v="117"/>
    <s v="Pedro Cardoso Cebola"/>
    <x v="12"/>
    <s v="Al22"/>
    <s v="ALOJAMENTO LOCAL M. ZÍDIA, LDA"/>
    <x v="5"/>
    <x v="796"/>
    <n v="5"/>
    <n v="250"/>
    <n v="237.5"/>
  </r>
  <r>
    <x v="86"/>
    <s v="João Machado Sousa"/>
    <x v="0"/>
    <s v="Al08"/>
    <s v="CAMPO AVENTURA - PROGRAMAS DE LAZER, S.A."/>
    <x v="13"/>
    <x v="797"/>
    <n v="5"/>
    <n v="450"/>
    <n v="427.5"/>
  </r>
  <r>
    <x v="16"/>
    <s v="Marta Sofia "/>
    <x v="14"/>
    <s v="Al03"/>
    <s v="A.N.E.A.L. - ASSOCIAÇÃO NACIONAL DE ESTABELECIMENTOS DE ALOJAMENTO LOCAL"/>
    <x v="12"/>
    <x v="797"/>
    <n v="1"/>
    <n v="80"/>
    <n v="80"/>
  </r>
  <r>
    <x v="115"/>
    <s v="André Claro Forte"/>
    <x v="7"/>
    <s v="Al13"/>
    <s v="LOCALEASY, LDA"/>
    <x v="5"/>
    <x v="798"/>
    <n v="7"/>
    <n v="560"/>
    <n v="504"/>
  </r>
  <r>
    <x v="133"/>
    <s v="Diogo Torres Pinheiro"/>
    <x v="12"/>
    <s v="Al15"/>
    <s v="BEACHCOMBER - ALOJAMENTO LOCAL, UNIPESSOAL, LDA"/>
    <x v="11"/>
    <x v="799"/>
    <n v="6"/>
    <n v="300"/>
    <n v="270"/>
  </r>
  <r>
    <x v="116"/>
    <s v="Marisa Paulo Cunha"/>
    <x v="1"/>
    <s v="Al26"/>
    <s v="ENIGMAGARDEN - ALOJAMENTO LOCAL, UNIPESSOAL, LDA"/>
    <x v="10"/>
    <x v="800"/>
    <n v="3"/>
    <n v="180"/>
    <n v="171"/>
  </r>
  <r>
    <x v="129"/>
    <s v="Laura Daniel Mendes"/>
    <x v="19"/>
    <s v="Al18"/>
    <s v="BIRDS &amp; BOARDS - ALOJAMENTO LOCAL, LDA"/>
    <x v="12"/>
    <x v="801"/>
    <n v="9"/>
    <n v="810"/>
    <n v="729"/>
  </r>
  <r>
    <x v="118"/>
    <s v="Antonio Pinto "/>
    <x v="7"/>
    <s v="Al15"/>
    <s v="BEACHCOMBER - ALOJAMENTO LOCAL, UNIPESSOAL, LDA"/>
    <x v="11"/>
    <x v="802"/>
    <n v="8"/>
    <n v="400"/>
    <n v="360"/>
  </r>
  <r>
    <x v="65"/>
    <s v="Hugo Franz Oliveira"/>
    <x v="10"/>
    <s v="Al08"/>
    <s v="CAMPO AVENTURA - PROGRAMAS DE LAZER, S.A."/>
    <x v="13"/>
    <x v="802"/>
    <n v="2"/>
    <n v="180"/>
    <n v="171"/>
  </r>
  <r>
    <x v="87"/>
    <s v="João Sofia Cunha"/>
    <x v="18"/>
    <s v="Al15"/>
    <s v="BEACHCOMBER - ALOJAMENTO LOCAL, UNIPESSOAL, LDA"/>
    <x v="11"/>
    <x v="803"/>
    <n v="7"/>
    <n v="350"/>
    <n v="315"/>
  </r>
  <r>
    <x v="121"/>
    <s v="Leonor Pedro Santos"/>
    <x v="19"/>
    <s v="Al29"/>
    <s v="ENTREGARSONHOS - ALOJAMENTO LOCAL, LDA"/>
    <x v="9"/>
    <x v="803"/>
    <n v="5"/>
    <n v="350"/>
    <n v="332.5"/>
  </r>
  <r>
    <x v="149"/>
    <s v="João Vieira Santos"/>
    <x v="0"/>
    <s v="Al08"/>
    <s v="CAMPO AVENTURA - PROGRAMAS DE LAZER, S.A."/>
    <x v="13"/>
    <x v="804"/>
    <n v="4"/>
    <n v="360"/>
    <n v="342"/>
  </r>
  <r>
    <x v="47"/>
    <s v="Pedro Diana Fonseca"/>
    <x v="4"/>
    <s v="Al05"/>
    <s v="ALOJAMENTO LOCAL - PENSIO BASTOS, LDA"/>
    <x v="14"/>
    <x v="804"/>
    <n v="2"/>
    <n v="140"/>
    <n v="133"/>
  </r>
  <r>
    <x v="131"/>
    <s v="Vasco Miguel Alves"/>
    <x v="8"/>
    <s v="Al29"/>
    <s v="ENTREGARSONHOS - ALOJAMENTO LOCAL, LDA"/>
    <x v="9"/>
    <x v="804"/>
    <n v="5"/>
    <n v="350"/>
    <n v="332.5"/>
  </r>
  <r>
    <x v="97"/>
    <s v="João de "/>
    <x v="6"/>
    <s v="Al23"/>
    <s v="CONVERSA SIMÉTRICA ALOJAMENTO LOCAL, LDA"/>
    <x v="10"/>
    <x v="805"/>
    <n v="1"/>
    <n v="90"/>
    <n v="90"/>
  </r>
  <r>
    <x v="130"/>
    <s v="Tomé Miguel Silva"/>
    <x v="16"/>
    <s v="Al23"/>
    <s v="CONVERSA SIMÉTRICA ALOJAMENTO LOCAL, LDA"/>
    <x v="10"/>
    <x v="806"/>
    <n v="9"/>
    <n v="810"/>
    <n v="729"/>
  </r>
  <r>
    <x v="107"/>
    <s v="Catarina Miguel Fonseca"/>
    <x v="9"/>
    <s v="Al08"/>
    <s v="CAMPO AVENTURA - PROGRAMAS DE LAZER, S.A."/>
    <x v="13"/>
    <x v="807"/>
    <n v="9"/>
    <n v="810"/>
    <n v="729"/>
  </r>
  <r>
    <x v="51"/>
    <s v="Francisca Rodrigues Rocha"/>
    <x v="11"/>
    <s v="Al14"/>
    <s v="ADER-SOUSA - ASSOCIAÇÃO DE DESENVOLVIMENTO RURAL DAS TERRAS DO SOUSA"/>
    <x v="9"/>
    <x v="807"/>
    <n v="4"/>
    <n v="280"/>
    <n v="266"/>
  </r>
  <r>
    <x v="96"/>
    <s v="Tomás Raquel "/>
    <x v="2"/>
    <s v="Al16"/>
    <s v="GERES ALBUFEIRA - ALDEIA TURISTICA, LDA"/>
    <x v="6"/>
    <x v="807"/>
    <n v="2"/>
    <n v="140"/>
    <n v="133"/>
  </r>
  <r>
    <x v="143"/>
    <s v="Bárbara de Pimenta"/>
    <x v="1"/>
    <s v="Al23"/>
    <s v="CONVERSA SIMÉTRICA ALOJAMENTO LOCAL, LDA"/>
    <x v="10"/>
    <x v="808"/>
    <n v="3"/>
    <n v="270"/>
    <n v="256.5"/>
  </r>
  <r>
    <x v="114"/>
    <s v="Ana Camões Alves"/>
    <x v="19"/>
    <s v="Al16"/>
    <s v="GERES ALBUFEIRA - ALDEIA TURISTICA, LDA"/>
    <x v="6"/>
    <x v="809"/>
    <n v="4"/>
    <n v="280"/>
    <n v="266"/>
  </r>
  <r>
    <x v="83"/>
    <s v="Tânia João Dias"/>
    <x v="11"/>
    <s v="Al15"/>
    <s v="BEACHCOMBER - ALOJAMENTO LOCAL, UNIPESSOAL, LDA"/>
    <x v="11"/>
    <x v="809"/>
    <n v="5"/>
    <n v="250"/>
    <n v="237.5"/>
  </r>
  <r>
    <x v="126"/>
    <s v="Hugo Luísa Lagoá"/>
    <x v="14"/>
    <s v="Al11"/>
    <s v="DELIRECORDAÇÕES - ALOJAMENTO LOCAL, UNIPESSOAL, LDA"/>
    <x v="2"/>
    <x v="810"/>
    <n v="2"/>
    <n v="160"/>
    <n v="152"/>
  </r>
  <r>
    <x v="141"/>
    <s v="Marco Pedro Suarez"/>
    <x v="1"/>
    <s v="Al18"/>
    <s v="BIRDS &amp; BOARDS - ALOJAMENTO LOCAL, LDA"/>
    <x v="12"/>
    <x v="810"/>
    <n v="1"/>
    <n v="90"/>
    <n v="90"/>
  </r>
  <r>
    <x v="40"/>
    <s v="Pedro Rua Levorato"/>
    <x v="16"/>
    <s v="Al22"/>
    <s v="ALOJAMENTO LOCAL M. ZÍDIA, LDA"/>
    <x v="5"/>
    <x v="810"/>
    <n v="8"/>
    <n v="400"/>
    <n v="360"/>
  </r>
  <r>
    <x v="149"/>
    <s v="João Vieira Santos"/>
    <x v="0"/>
    <s v="Al18"/>
    <s v="BIRDS &amp; BOARDS - ALOJAMENTO LOCAL, LDA"/>
    <x v="12"/>
    <x v="811"/>
    <n v="2"/>
    <n v="180"/>
    <n v="171"/>
  </r>
  <r>
    <x v="62"/>
    <s v="Inês Carvalho "/>
    <x v="1"/>
    <s v="Al02"/>
    <s v="ALOJAMENTO LOCAL &quot;TUGAPLACE&quot;, UNIPESSOAL, LDA"/>
    <x v="2"/>
    <x v="812"/>
    <n v="9"/>
    <n v="630"/>
    <n v="567"/>
  </r>
  <r>
    <x v="74"/>
    <s v="Luís Nascimento Batista"/>
    <x v="8"/>
    <s v="Al22"/>
    <s v="ALOJAMENTO LOCAL M. ZÍDIA, LDA"/>
    <x v="5"/>
    <x v="812"/>
    <n v="7"/>
    <n v="350"/>
    <n v="315"/>
  </r>
  <r>
    <x v="137"/>
    <s v="Marina Manuel Duarte"/>
    <x v="4"/>
    <s v="Al23"/>
    <s v="CONVERSA SIMÉTRICA ALOJAMENTO LOCAL, LDA"/>
    <x v="10"/>
    <x v="812"/>
    <n v="8"/>
    <n v="720"/>
    <n v="648"/>
  </r>
  <r>
    <x v="104"/>
    <s v="Marta Almeida Silva"/>
    <x v="18"/>
    <s v="Al08"/>
    <s v="CAMPO AVENTURA - PROGRAMAS DE LAZER, S.A."/>
    <x v="13"/>
    <x v="812"/>
    <n v="7"/>
    <n v="630"/>
    <n v="567"/>
  </r>
  <r>
    <x v="15"/>
    <s v="Maria Gonçalo Silva"/>
    <x v="3"/>
    <s v="Al05"/>
    <s v="ALOJAMENTO LOCAL - PENSIO BASTOS, LDA"/>
    <x v="14"/>
    <x v="813"/>
    <n v="7"/>
    <n v="490"/>
    <n v="441"/>
  </r>
  <r>
    <x v="87"/>
    <s v="João Sofia Cunha"/>
    <x v="18"/>
    <s v="Al15"/>
    <s v="BEACHCOMBER - ALOJAMENTO LOCAL, UNIPESSOAL, LDA"/>
    <x v="11"/>
    <x v="814"/>
    <n v="3"/>
    <n v="150"/>
    <n v="142.5"/>
  </r>
  <r>
    <x v="101"/>
    <s v="Daniel Manuel Diaz-Arguelles"/>
    <x v="10"/>
    <s v="Al02"/>
    <s v="ALOJAMENTO LOCAL &quot;TUGAPLACE&quot;, UNIPESSOAL, LDA"/>
    <x v="2"/>
    <x v="815"/>
    <n v="1"/>
    <n v="70"/>
    <n v="70"/>
  </r>
  <r>
    <x v="112"/>
    <s v="Alice Pinto Silva"/>
    <x v="19"/>
    <s v="Al20"/>
    <s v="LOCAL GÁS, UNIPESSOAL, LDA"/>
    <x v="7"/>
    <x v="816"/>
    <n v="9"/>
    <n v="630"/>
    <n v="567"/>
  </r>
  <r>
    <x v="50"/>
    <s v="Tomas César "/>
    <x v="13"/>
    <s v="Al01"/>
    <s v="ALOJAMENTO DO ÓSCAR, UNIPESSOAL, LDA"/>
    <x v="5"/>
    <x v="817"/>
    <n v="7"/>
    <n v="490"/>
    <n v="441"/>
  </r>
  <r>
    <x v="64"/>
    <s v="Ana Pinto Carvalho"/>
    <x v="2"/>
    <s v="Al16"/>
    <s v="GERES ALBUFEIRA - ALDEIA TURISTICA, LDA"/>
    <x v="6"/>
    <x v="818"/>
    <n v="1"/>
    <n v="70"/>
    <n v="70"/>
  </r>
  <r>
    <x v="56"/>
    <s v="Fabrício Eduardo Igreja"/>
    <x v="6"/>
    <s v="Al02"/>
    <s v="ALOJAMENTO LOCAL &quot;TUGAPLACE&quot;, UNIPESSOAL, LDA"/>
    <x v="2"/>
    <x v="818"/>
    <n v="7"/>
    <n v="490"/>
    <n v="441"/>
  </r>
  <r>
    <x v="81"/>
    <s v="João Amaro Novais"/>
    <x v="2"/>
    <s v="Al26"/>
    <s v="ENIGMAGARDEN - ALOJAMENTO LOCAL, UNIPESSOAL, LDA"/>
    <x v="10"/>
    <x v="818"/>
    <n v="3"/>
    <n v="180"/>
    <n v="171"/>
  </r>
  <r>
    <x v="106"/>
    <s v="Leonardo Manuel Marrana"/>
    <x v="6"/>
    <s v="Al19"/>
    <s v="CASA DO RIO VEZ - TURISMO E ALOJAMENTO, LDA"/>
    <x v="8"/>
    <x v="818"/>
    <n v="3"/>
    <n v="210"/>
    <n v="199.5"/>
  </r>
  <r>
    <x v="139"/>
    <s v="Rodrigo Marques Carvalho"/>
    <x v="13"/>
    <s v="Al16"/>
    <s v="GERES ALBUFEIRA - ALDEIA TURISTICA, LDA"/>
    <x v="6"/>
    <x v="818"/>
    <n v="2"/>
    <n v="140"/>
    <n v="133"/>
  </r>
  <r>
    <x v="33"/>
    <s v="Maria Carinhas Ribeiro"/>
    <x v="0"/>
    <s v="Al01"/>
    <s v="ALOJAMENTO DO ÓSCAR, UNIPESSOAL, LDA"/>
    <x v="5"/>
    <x v="819"/>
    <n v="9"/>
    <n v="630"/>
    <n v="567"/>
  </r>
  <r>
    <x v="13"/>
    <s v="Inês Luís Soares"/>
    <x v="12"/>
    <s v="Al14"/>
    <s v="ADER-SOUSA - ASSOCIAÇÃO DE DESENVOLVIMENTO RURAL DAS TERRAS DO SOUSA"/>
    <x v="9"/>
    <x v="820"/>
    <n v="4"/>
    <n v="280"/>
    <n v="266"/>
  </r>
  <r>
    <x v="109"/>
    <s v="Mariana Miguel Borges"/>
    <x v="7"/>
    <s v="Al16"/>
    <s v="GERES ALBUFEIRA - ALDEIA TURISTICA, LDA"/>
    <x v="6"/>
    <x v="820"/>
    <n v="1"/>
    <n v="70"/>
    <n v="70"/>
  </r>
  <r>
    <x v="59"/>
    <s v="Tomás Esteves "/>
    <x v="14"/>
    <s v="Al02"/>
    <s v="ALOJAMENTO LOCAL &quot;TUGAPLACE&quot;, UNIPESSOAL, LDA"/>
    <x v="2"/>
    <x v="820"/>
    <n v="9"/>
    <n v="630"/>
    <n v="567"/>
  </r>
  <r>
    <x v="143"/>
    <s v="Bárbara de Pimenta"/>
    <x v="1"/>
    <s v="Al19"/>
    <s v="CASA DO RIO VEZ - TURISMO E ALOJAMENTO, LDA"/>
    <x v="8"/>
    <x v="821"/>
    <n v="3"/>
    <n v="210"/>
    <n v="199.5"/>
  </r>
  <r>
    <x v="116"/>
    <s v="Marisa Paulo Cunha"/>
    <x v="1"/>
    <s v="Al08"/>
    <s v="CAMPO AVENTURA - PROGRAMAS DE LAZER, S.A."/>
    <x v="13"/>
    <x v="821"/>
    <n v="8"/>
    <n v="720"/>
    <n v="648"/>
  </r>
  <r>
    <x v="115"/>
    <s v="André Claro Forte"/>
    <x v="7"/>
    <s v="Al12"/>
    <s v="LOCAL - IT, LDA"/>
    <x v="1"/>
    <x v="822"/>
    <n v="5"/>
    <n v="450"/>
    <n v="427.5"/>
  </r>
  <r>
    <x v="89"/>
    <s v="Mariana Nuno Faustino"/>
    <x v="2"/>
    <s v="Al26"/>
    <s v="ENIGMAGARDEN - ALOJAMENTO LOCAL, UNIPESSOAL, LDA"/>
    <x v="10"/>
    <x v="822"/>
    <n v="8"/>
    <n v="480"/>
    <n v="432"/>
  </r>
  <r>
    <x v="136"/>
    <s v="Tomás Catarina Ferreira"/>
    <x v="5"/>
    <s v="Al02"/>
    <s v="ALOJAMENTO LOCAL &quot;TUGAPLACE&quot;, UNIPESSOAL, LDA"/>
    <x v="2"/>
    <x v="823"/>
    <n v="7"/>
    <n v="490"/>
    <n v="441"/>
  </r>
  <r>
    <x v="46"/>
    <s v="Dora Maria Costa"/>
    <x v="18"/>
    <s v="Al01"/>
    <s v="ALOJAMENTO DO ÓSCAR, UNIPESSOAL, LDA"/>
    <x v="5"/>
    <x v="824"/>
    <n v="3"/>
    <n v="210"/>
    <n v="199.5"/>
  </r>
  <r>
    <x v="72"/>
    <s v="Helena Miranda Sousa"/>
    <x v="1"/>
    <s v="Al10"/>
    <s v="AZEVEDO, ANTÓNIO DA SILVA"/>
    <x v="2"/>
    <x v="824"/>
    <n v="7"/>
    <n v="560"/>
    <n v="504"/>
  </r>
  <r>
    <x v="95"/>
    <s v="Nuno Sinde Silva"/>
    <x v="8"/>
    <s v="Al02"/>
    <s v="ALOJAMENTO LOCAL &quot;TUGAPLACE&quot;, UNIPESSOAL, LDA"/>
    <x v="2"/>
    <x v="825"/>
    <n v="4"/>
    <n v="280"/>
    <n v="266"/>
  </r>
  <r>
    <x v="142"/>
    <s v="Rita Pedro "/>
    <x v="4"/>
    <s v="Al08"/>
    <s v="CAMPO AVENTURA - PROGRAMAS DE LAZER, S.A."/>
    <x v="13"/>
    <x v="825"/>
    <n v="6"/>
    <n v="540"/>
    <n v="486"/>
  </r>
  <r>
    <x v="82"/>
    <s v="Jose Amadeu Faria"/>
    <x v="3"/>
    <s v="Al23"/>
    <s v="CONVERSA SIMÉTRICA ALOJAMENTO LOCAL, LDA"/>
    <x v="10"/>
    <x v="826"/>
    <n v="4"/>
    <n v="360"/>
    <n v="342"/>
  </r>
  <r>
    <x v="32"/>
    <s v="Maria Daniela Lopes"/>
    <x v="13"/>
    <s v="Al18"/>
    <s v="BIRDS &amp; BOARDS - ALOJAMENTO LOCAL, LDA"/>
    <x v="12"/>
    <x v="826"/>
    <n v="9"/>
    <n v="810"/>
    <n v="729"/>
  </r>
  <r>
    <x v="107"/>
    <s v="Catarina Miguel Fonseca"/>
    <x v="9"/>
    <s v="Al08"/>
    <s v="CAMPO AVENTURA - PROGRAMAS DE LAZER, S.A."/>
    <x v="13"/>
    <x v="827"/>
    <n v="7"/>
    <n v="630"/>
    <n v="567"/>
  </r>
  <r>
    <x v="110"/>
    <s v="Daniel da Araújo"/>
    <x v="4"/>
    <s v="Al10"/>
    <s v="AZEVEDO, ANTÓNIO DA SILVA"/>
    <x v="2"/>
    <x v="827"/>
    <n v="7"/>
    <n v="560"/>
    <n v="504"/>
  </r>
  <r>
    <x v="117"/>
    <s v="Pedro Cardoso Cebola"/>
    <x v="12"/>
    <s v="Al05"/>
    <s v="ALOJAMENTO LOCAL - PENSIO BASTOS, LDA"/>
    <x v="14"/>
    <x v="828"/>
    <n v="8"/>
    <n v="560"/>
    <n v="504"/>
  </r>
  <r>
    <x v="113"/>
    <s v="Ana Costa Neves"/>
    <x v="6"/>
    <s v="Al22"/>
    <s v="ALOJAMENTO LOCAL M. ZÍDIA, LDA"/>
    <x v="5"/>
    <x v="829"/>
    <n v="1"/>
    <n v="50"/>
    <n v="50"/>
  </r>
  <r>
    <x v="132"/>
    <s v="Diogo Teresa "/>
    <x v="0"/>
    <s v="Al09"/>
    <s v="FEELPORTO - ALOJAMENTO LOCAL E SERVIÇOS TURISTICOS, LDA"/>
    <x v="2"/>
    <x v="829"/>
    <n v="9"/>
    <n v="630"/>
    <n v="567"/>
  </r>
  <r>
    <x v="56"/>
    <s v="Fabrício Eduardo Igreja"/>
    <x v="6"/>
    <s v="Al02"/>
    <s v="ALOJAMENTO LOCAL &quot;TUGAPLACE&quot;, UNIPESSOAL, LDA"/>
    <x v="2"/>
    <x v="830"/>
    <n v="5"/>
    <n v="350"/>
    <n v="332.5"/>
  </r>
  <r>
    <x v="73"/>
    <s v="Mariana Cabral Costa"/>
    <x v="4"/>
    <s v="Al26"/>
    <s v="ENIGMAGARDEN - ALOJAMENTO LOCAL, UNIPESSOAL, LDA"/>
    <x v="10"/>
    <x v="830"/>
    <n v="9"/>
    <n v="540"/>
    <n v="486"/>
  </r>
  <r>
    <x v="44"/>
    <s v="Rodrigo da Gonçalves"/>
    <x v="5"/>
    <s v="Al23"/>
    <s v="CONVERSA SIMÉTRICA ALOJAMENTO LOCAL, LDA"/>
    <x v="10"/>
    <x v="830"/>
    <n v="7"/>
    <n v="630"/>
    <n v="567"/>
  </r>
  <r>
    <x v="151"/>
    <s v="Ana Maria Silva"/>
    <x v="12"/>
    <s v="Al26"/>
    <s v="ENIGMAGARDEN - ALOJAMENTO LOCAL, UNIPESSOAL, LDA"/>
    <x v="10"/>
    <x v="831"/>
    <n v="8"/>
    <n v="480"/>
    <n v="432"/>
  </r>
  <r>
    <x v="80"/>
    <s v="Inês Maria "/>
    <x v="10"/>
    <s v="Al06"/>
    <s v="ÍNDICEFRASE COMPRA E VENDA DE BENS IMOBILIÁRIOS, TURISMO E ALOJAMENTO LOCAL, LDA"/>
    <x v="3"/>
    <x v="832"/>
    <n v="2"/>
    <n v="120"/>
    <n v="114"/>
  </r>
  <r>
    <x v="130"/>
    <s v="Tomé Miguel Silva"/>
    <x v="16"/>
    <s v="Al08"/>
    <s v="CAMPO AVENTURA - PROGRAMAS DE LAZER, S.A."/>
    <x v="13"/>
    <x v="832"/>
    <n v="9"/>
    <n v="810"/>
    <n v="729"/>
  </r>
  <r>
    <x v="52"/>
    <s v="João Filipe Costa"/>
    <x v="3"/>
    <s v="Al15"/>
    <s v="BEACHCOMBER - ALOJAMENTO LOCAL, UNIPESSOAL, LDA"/>
    <x v="11"/>
    <x v="833"/>
    <n v="3"/>
    <n v="150"/>
    <n v="142.5"/>
  </r>
  <r>
    <x v="125"/>
    <s v="Licinio Macedo Rocha"/>
    <x v="15"/>
    <s v="Al18"/>
    <s v="BIRDS &amp; BOARDS - ALOJAMENTO LOCAL, LDA"/>
    <x v="12"/>
    <x v="833"/>
    <n v="4"/>
    <n v="360"/>
    <n v="342"/>
  </r>
  <r>
    <x v="40"/>
    <s v="Pedro Rua Levorato"/>
    <x v="16"/>
    <s v="Al05"/>
    <s v="ALOJAMENTO LOCAL - PENSIO BASTOS, LDA"/>
    <x v="14"/>
    <x v="833"/>
    <n v="3"/>
    <n v="210"/>
    <n v="199.5"/>
  </r>
  <r>
    <x v="48"/>
    <s v="Ana Alexandra Sousa"/>
    <x v="12"/>
    <s v="Al23"/>
    <s v="CONVERSA SIMÉTRICA ALOJAMENTO LOCAL, LDA"/>
    <x v="10"/>
    <x v="834"/>
    <n v="9"/>
    <n v="810"/>
    <n v="729"/>
  </r>
  <r>
    <x v="78"/>
    <s v="Bruno Baía Silva"/>
    <x v="7"/>
    <s v="Al05"/>
    <s v="ALOJAMENTO LOCAL - PENSIO BASTOS, LDA"/>
    <x v="14"/>
    <x v="835"/>
    <n v="7"/>
    <n v="490"/>
    <n v="441"/>
  </r>
  <r>
    <x v="25"/>
    <s v="Dalila Alexandre Reis"/>
    <x v="1"/>
    <s v="Al04"/>
    <s v="AHSLG - SOCIEDADE DE GESTÃO DE EMPREENDIMENTOS TURÍSTICOS E DE ALOJAMENTO LOCAL, LDA"/>
    <x v="15"/>
    <x v="835"/>
    <n v="1"/>
    <n v="50"/>
    <n v="50"/>
  </r>
  <r>
    <x v="148"/>
    <s v="Carlos Ramalho Fonseca"/>
    <x v="2"/>
    <s v="Al18"/>
    <s v="BIRDS &amp; BOARDS - ALOJAMENTO LOCAL, LDA"/>
    <x v="12"/>
    <x v="836"/>
    <n v="6"/>
    <n v="540"/>
    <n v="486"/>
  </r>
  <r>
    <x v="106"/>
    <s v="Leonardo Manuel Marrana"/>
    <x v="6"/>
    <s v="Al08"/>
    <s v="CAMPO AVENTURA - PROGRAMAS DE LAZER, S.A."/>
    <x v="13"/>
    <x v="836"/>
    <n v="4"/>
    <n v="360"/>
    <n v="342"/>
  </r>
  <r>
    <x v="153"/>
    <s v="Maria Bessa Costa"/>
    <x v="11"/>
    <s v="Al25"/>
    <s v="NORVERDE - INVESTIMENTOS IMOBILIÁRIOS, S.A."/>
    <x v="3"/>
    <x v="837"/>
    <n v="7"/>
    <n v="350"/>
    <n v="315"/>
  </r>
  <r>
    <x v="70"/>
    <s v="Bela Francisco Pinto"/>
    <x v="12"/>
    <s v="Al12"/>
    <s v="LOCAL - IT, LDA"/>
    <x v="1"/>
    <x v="838"/>
    <n v="6"/>
    <n v="540"/>
    <n v="486"/>
  </r>
  <r>
    <x v="88"/>
    <s v="Catarina Catarina Coelho"/>
    <x v="16"/>
    <s v="Al09"/>
    <s v="FEELPORTO - ALOJAMENTO LOCAL E SERVIÇOS TURISTICOS, LDA"/>
    <x v="2"/>
    <x v="838"/>
    <n v="4"/>
    <n v="280"/>
    <n v="266"/>
  </r>
  <r>
    <x v="150"/>
    <s v="Pedro Miguel Mota"/>
    <x v="2"/>
    <s v="Al09"/>
    <s v="FEELPORTO - ALOJAMENTO LOCAL E SERVIÇOS TURISTICOS, LDA"/>
    <x v="2"/>
    <x v="838"/>
    <n v="8"/>
    <n v="560"/>
    <n v="504"/>
  </r>
  <r>
    <x v="145"/>
    <s v="Gonçalo Miguel Ribeiro"/>
    <x v="19"/>
    <s v="Al12"/>
    <s v="LOCAL - IT, LDA"/>
    <x v="1"/>
    <x v="839"/>
    <n v="2"/>
    <n v="180"/>
    <n v="171"/>
  </r>
  <r>
    <x v="140"/>
    <s v="José Daniel Rodrigues"/>
    <x v="5"/>
    <s v="Al08"/>
    <s v="CAMPO AVENTURA - PROGRAMAS DE LAZER, S.A."/>
    <x v="13"/>
    <x v="839"/>
    <n v="5"/>
    <n v="450"/>
    <n v="427.5"/>
  </r>
  <r>
    <x v="99"/>
    <s v="Rui de Correia"/>
    <x v="5"/>
    <s v="Al05"/>
    <s v="ALOJAMENTO LOCAL - PENSIO BASTOS, LDA"/>
    <x v="14"/>
    <x v="840"/>
    <n v="5"/>
    <n v="350"/>
    <n v="332.5"/>
  </r>
  <r>
    <x v="83"/>
    <s v="Tânia João Dias"/>
    <x v="11"/>
    <s v="Al15"/>
    <s v="BEACHCOMBER - ALOJAMENTO LOCAL, UNIPESSOAL, LDA"/>
    <x v="11"/>
    <x v="840"/>
    <n v="3"/>
    <n v="150"/>
    <n v="142.5"/>
  </r>
  <r>
    <x v="19"/>
    <s v="Diogo Jaime Santos"/>
    <x v="15"/>
    <s v="Al22"/>
    <s v="ALOJAMENTO LOCAL M. ZÍDIA, LDA"/>
    <x v="5"/>
    <x v="841"/>
    <n v="3"/>
    <n v="150"/>
    <n v="142.5"/>
  </r>
  <r>
    <x v="134"/>
    <s v="João Catarina Mendes"/>
    <x v="18"/>
    <s v="Al11"/>
    <s v="DELIRECORDAÇÕES - ALOJAMENTO LOCAL, UNIPESSOAL, LDA"/>
    <x v="2"/>
    <x v="841"/>
    <n v="8"/>
    <n v="640"/>
    <n v="576"/>
  </r>
  <r>
    <x v="127"/>
    <s v="Pedro Miguel Pinto"/>
    <x v="10"/>
    <s v="Al28"/>
    <s v="APPEAL - ASSOCIAÇÃO PORTUGUESA DE PROPRIETÁRIOS DE ESTABELECIMENTOS DE ALOJAMENTO LOCAL"/>
    <x v="9"/>
    <x v="841"/>
    <n v="2"/>
    <n v="140"/>
    <n v="133"/>
  </r>
  <r>
    <x v="55"/>
    <s v="Beatriz Miguel Silva"/>
    <x v="0"/>
    <s v="Al11"/>
    <s v="DELIRECORDAÇÕES - ALOJAMENTO LOCAL, UNIPESSOAL, LDA"/>
    <x v="2"/>
    <x v="842"/>
    <n v="1"/>
    <n v="80"/>
    <n v="80"/>
  </r>
  <r>
    <x v="155"/>
    <s v="João Manuel Freitas"/>
    <x v="9"/>
    <s v="Al05"/>
    <s v="ALOJAMENTO LOCAL - PENSIO BASTOS, LDA"/>
    <x v="14"/>
    <x v="842"/>
    <n v="2"/>
    <n v="140"/>
    <n v="133"/>
  </r>
  <r>
    <x v="121"/>
    <s v="Leonor Pedro Santos"/>
    <x v="19"/>
    <s v="Al29"/>
    <s v="ENTREGARSONHOS - ALOJAMENTO LOCAL, LDA"/>
    <x v="9"/>
    <x v="843"/>
    <n v="1"/>
    <n v="70"/>
    <n v="70"/>
  </r>
  <r>
    <x v="98"/>
    <s v="José Brandão Fernandes"/>
    <x v="7"/>
    <s v="Al11"/>
    <s v="DELIRECORDAÇÕES - ALOJAMENTO LOCAL, UNIPESSOAL, LDA"/>
    <x v="2"/>
    <x v="844"/>
    <n v="1"/>
    <n v="80"/>
    <n v="80"/>
  </r>
  <r>
    <x v="139"/>
    <s v="Rodrigo Marques Carvalho"/>
    <x v="13"/>
    <s v="Al09"/>
    <s v="FEELPORTO - ALOJAMENTO LOCAL E SERVIÇOS TURISTICOS, LDA"/>
    <x v="2"/>
    <x v="844"/>
    <n v="8"/>
    <n v="560"/>
    <n v="504"/>
  </r>
  <r>
    <x v="108"/>
    <s v="Juliana José Ferreira"/>
    <x v="1"/>
    <s v="Al22"/>
    <s v="ALOJAMENTO LOCAL M. ZÍDIA, LDA"/>
    <x v="5"/>
    <x v="845"/>
    <n v="3"/>
    <n v="150"/>
    <n v="142.5"/>
  </r>
  <r>
    <x v="85"/>
    <s v="João Alexandre Araújo"/>
    <x v="14"/>
    <s v="Al23"/>
    <s v="CONVERSA SIMÉTRICA ALOJAMENTO LOCAL, LDA"/>
    <x v="10"/>
    <x v="846"/>
    <n v="8"/>
    <n v="720"/>
    <n v="648"/>
  </r>
  <r>
    <x v="66"/>
    <s v="Leonor Pedro Queirós"/>
    <x v="8"/>
    <s v="Al04"/>
    <s v="AHSLG - SOCIEDADE DE GESTÃO DE EMPREENDIMENTOS TURÍSTICOS E DE ALOJAMENTO LOCAL, LDA"/>
    <x v="15"/>
    <x v="846"/>
    <n v="9"/>
    <n v="450"/>
    <n v="405"/>
  </r>
  <r>
    <x v="15"/>
    <s v="Maria Gonçalo Silva"/>
    <x v="3"/>
    <s v="Al04"/>
    <s v="AHSLG - SOCIEDADE DE GESTÃO DE EMPREENDIMENTOS TURÍSTICOS E DE ALOJAMENTO LOCAL, LDA"/>
    <x v="15"/>
    <x v="846"/>
    <n v="6"/>
    <n v="300"/>
    <n v="270"/>
  </r>
  <r>
    <x v="133"/>
    <s v="Diogo Torres Pinheiro"/>
    <x v="12"/>
    <s v="Al10"/>
    <s v="AZEVEDO, ANTÓNIO DA SILVA"/>
    <x v="2"/>
    <x v="847"/>
    <n v="5"/>
    <n v="400"/>
    <n v="380"/>
  </r>
  <r>
    <x v="86"/>
    <s v="João Machado Sousa"/>
    <x v="0"/>
    <s v="Al18"/>
    <s v="BIRDS &amp; BOARDS - ALOJAMENTO LOCAL, LDA"/>
    <x v="12"/>
    <x v="847"/>
    <n v="4"/>
    <n v="360"/>
    <n v="342"/>
  </r>
  <r>
    <x v="125"/>
    <s v="Licinio Macedo Rocha"/>
    <x v="15"/>
    <s v="Al10"/>
    <s v="AZEVEDO, ANTÓNIO DA SILVA"/>
    <x v="2"/>
    <x v="847"/>
    <n v="3"/>
    <n v="240"/>
    <n v="228"/>
  </r>
  <r>
    <x v="114"/>
    <s v="Ana Camões Alves"/>
    <x v="19"/>
    <s v="Al09"/>
    <s v="FEELPORTO - ALOJAMENTO LOCAL E SERVIÇOS TURISTICOS, LDA"/>
    <x v="2"/>
    <x v="848"/>
    <n v="6"/>
    <n v="420"/>
    <n v="378"/>
  </r>
  <r>
    <x v="95"/>
    <s v="Nuno Sinde Silva"/>
    <x v="8"/>
    <s v="Al02"/>
    <s v="ALOJAMENTO LOCAL &quot;TUGAPLACE&quot;, UNIPESSOAL, LDA"/>
    <x v="2"/>
    <x v="848"/>
    <n v="6"/>
    <n v="420"/>
    <n v="378"/>
  </r>
  <r>
    <x v="69"/>
    <s v="Rodrigo Martins Tavares"/>
    <x v="0"/>
    <s v="Al19"/>
    <s v="CASA DO RIO VEZ - TURISMO E ALOJAMENTO, LDA"/>
    <x v="8"/>
    <x v="848"/>
    <n v="3"/>
    <n v="210"/>
    <n v="199.5"/>
  </r>
  <r>
    <x v="17"/>
    <s v="Sanderson Leite "/>
    <x v="14"/>
    <s v="Al05"/>
    <s v="ALOJAMENTO LOCAL - PENSIO BASTOS, LDA"/>
    <x v="14"/>
    <x v="848"/>
    <n v="4"/>
    <n v="280"/>
    <n v="266"/>
  </r>
  <r>
    <x v="8"/>
    <s v="Bruna Cruz "/>
    <x v="7"/>
    <s v="Al08"/>
    <s v="CAMPO AVENTURA - PROGRAMAS DE LAZER, S.A."/>
    <x v="13"/>
    <x v="849"/>
    <n v="6"/>
    <n v="540"/>
    <n v="486"/>
  </r>
  <r>
    <x v="86"/>
    <s v="João Machado Sousa"/>
    <x v="0"/>
    <s v="Al15"/>
    <s v="BEACHCOMBER - ALOJAMENTO LOCAL, UNIPESSOAL, LDA"/>
    <x v="11"/>
    <x v="849"/>
    <n v="2"/>
    <n v="100"/>
    <n v="95"/>
  </r>
  <r>
    <x v="91"/>
    <s v="Eduardo Leite Martins"/>
    <x v="9"/>
    <s v="Al11"/>
    <s v="DELIRECORDAÇÕES - ALOJAMENTO LOCAL, UNIPESSOAL, LDA"/>
    <x v="2"/>
    <x v="850"/>
    <n v="4"/>
    <n v="320"/>
    <n v="304"/>
  </r>
  <r>
    <x v="90"/>
    <s v="Daniel Filipe Sousa"/>
    <x v="19"/>
    <s v="Al18"/>
    <s v="BIRDS &amp; BOARDS - ALOJAMENTO LOCAL, LDA"/>
    <x v="12"/>
    <x v="851"/>
    <n v="7"/>
    <n v="630"/>
    <n v="567"/>
  </r>
  <r>
    <x v="68"/>
    <s v="Francisco Afonso Caldeira"/>
    <x v="16"/>
    <s v="Al02"/>
    <s v="ALOJAMENTO LOCAL &quot;TUGAPLACE&quot;, UNIPESSOAL, LDA"/>
    <x v="2"/>
    <x v="851"/>
    <n v="7"/>
    <n v="490"/>
    <n v="441"/>
  </r>
  <r>
    <x v="98"/>
    <s v="José Brandão Fernandes"/>
    <x v="7"/>
    <s v="Al23"/>
    <s v="CONVERSA SIMÉTRICA ALOJAMENTO LOCAL, LDA"/>
    <x v="10"/>
    <x v="851"/>
    <n v="7"/>
    <n v="630"/>
    <n v="567"/>
  </r>
  <r>
    <x v="97"/>
    <s v="João de "/>
    <x v="6"/>
    <s v="Al19"/>
    <s v="CASA DO RIO VEZ - TURISMO E ALOJAMENTO, LDA"/>
    <x v="8"/>
    <x v="852"/>
    <n v="9"/>
    <n v="630"/>
    <n v="567"/>
  </r>
  <r>
    <x v="151"/>
    <s v="Ana Maria Silva"/>
    <x v="12"/>
    <s v="Al26"/>
    <s v="ENIGMAGARDEN - ALOJAMENTO LOCAL, UNIPESSOAL, LDA"/>
    <x v="10"/>
    <x v="853"/>
    <n v="5"/>
    <n v="300"/>
    <n v="285"/>
  </r>
  <r>
    <x v="102"/>
    <s v="Francisco Taveira "/>
    <x v="1"/>
    <s v="Al03"/>
    <s v="A.N.E.A.L. - ASSOCIAÇÃO NACIONAL DE ESTABELECIMENTOS DE ALOJAMENTO LOCAL"/>
    <x v="12"/>
    <x v="853"/>
    <n v="2"/>
    <n v="160"/>
    <n v="152"/>
  </r>
  <r>
    <x v="23"/>
    <s v="Diogo Cristina "/>
    <x v="7"/>
    <s v="Al14"/>
    <s v="ADER-SOUSA - ASSOCIAÇÃO DE DESENVOLVIMENTO RURAL DAS TERRAS DO SOUSA"/>
    <x v="9"/>
    <x v="854"/>
    <n v="6"/>
    <n v="420"/>
    <n v="378"/>
  </r>
  <r>
    <x v="24"/>
    <s v="Francisca João Sousa"/>
    <x v="18"/>
    <s v="Al01"/>
    <s v="ALOJAMENTO DO ÓSCAR, UNIPESSOAL, LDA"/>
    <x v="5"/>
    <x v="854"/>
    <n v="8"/>
    <n v="560"/>
    <n v="504"/>
  </r>
  <r>
    <x v="125"/>
    <s v="Licinio Macedo Rocha"/>
    <x v="15"/>
    <s v="Al22"/>
    <s v="ALOJAMENTO LOCAL M. ZÍDIA, LDA"/>
    <x v="5"/>
    <x v="854"/>
    <n v="4"/>
    <n v="200"/>
    <n v="190"/>
  </r>
  <r>
    <x v="95"/>
    <s v="Nuno Sinde Silva"/>
    <x v="8"/>
    <s v="Al05"/>
    <s v="ALOJAMENTO LOCAL - PENSIO BASTOS, LDA"/>
    <x v="14"/>
    <x v="855"/>
    <n v="8"/>
    <n v="560"/>
    <n v="504"/>
  </r>
  <r>
    <x v="135"/>
    <s v="Paula Ramos "/>
    <x v="17"/>
    <s v="Al23"/>
    <s v="CONVERSA SIMÉTRICA ALOJAMENTO LOCAL, LDA"/>
    <x v="10"/>
    <x v="855"/>
    <n v="2"/>
    <n v="180"/>
    <n v="171"/>
  </r>
  <r>
    <x v="142"/>
    <s v="Rita Pedro "/>
    <x v="4"/>
    <s v="Al18"/>
    <s v="BIRDS &amp; BOARDS - ALOJAMENTO LOCAL, LDA"/>
    <x v="12"/>
    <x v="856"/>
    <n v="7"/>
    <n v="630"/>
    <n v="567"/>
  </r>
  <r>
    <x v="101"/>
    <s v="Daniel Manuel Diaz-Arguelles"/>
    <x v="10"/>
    <s v="Al01"/>
    <s v="ALOJAMENTO DO ÓSCAR, UNIPESSOAL, LDA"/>
    <x v="5"/>
    <x v="857"/>
    <n v="7"/>
    <n v="490"/>
    <n v="441"/>
  </r>
  <r>
    <x v="70"/>
    <s v="Bela Francisco Pinto"/>
    <x v="12"/>
    <s v="Al06"/>
    <s v="ÍNDICEFRASE COMPRA E VENDA DE BENS IMOBILIÁRIOS, TURISMO E ALOJAMENTO LOCAL, LDA"/>
    <x v="3"/>
    <x v="858"/>
    <n v="2"/>
    <n v="120"/>
    <n v="114"/>
  </r>
  <r>
    <x v="137"/>
    <s v="Marina Manuel Duarte"/>
    <x v="4"/>
    <s v="Al22"/>
    <s v="ALOJAMENTO LOCAL M. ZÍDIA, LDA"/>
    <x v="5"/>
    <x v="858"/>
    <n v="9"/>
    <n v="450"/>
    <n v="405"/>
  </r>
  <r>
    <x v="64"/>
    <s v="Ana Pinto Carvalho"/>
    <x v="2"/>
    <s v="Al09"/>
    <s v="FEELPORTO - ALOJAMENTO LOCAL E SERVIÇOS TURISTICOS, LDA"/>
    <x v="2"/>
    <x v="859"/>
    <n v="8"/>
    <n v="560"/>
    <n v="504"/>
  </r>
  <r>
    <x v="146"/>
    <s v="Maria José Fernandes"/>
    <x v="19"/>
    <s v="Al18"/>
    <s v="BIRDS &amp; BOARDS - ALOJAMENTO LOCAL, LDA"/>
    <x v="12"/>
    <x v="859"/>
    <n v="4"/>
    <n v="360"/>
    <n v="342"/>
  </r>
  <r>
    <x v="93"/>
    <s v="Eurico João Pinto"/>
    <x v="10"/>
    <s v="Al10"/>
    <s v="AZEVEDO, ANTÓNIO DA SILVA"/>
    <x v="2"/>
    <x v="860"/>
    <n v="6"/>
    <n v="480"/>
    <n v="432"/>
  </r>
  <r>
    <x v="152"/>
    <s v="Luís Maria Rodrigues"/>
    <x v="7"/>
    <s v="Al26"/>
    <s v="ENIGMAGARDEN - ALOJAMENTO LOCAL, UNIPESSOAL, LDA"/>
    <x v="10"/>
    <x v="861"/>
    <n v="6"/>
    <n v="360"/>
    <n v="324"/>
  </r>
  <r>
    <x v="43"/>
    <s v="Pedro Samuel Martins"/>
    <x v="2"/>
    <s v="Al10"/>
    <s v="AZEVEDO, ANTÓNIO DA SILVA"/>
    <x v="2"/>
    <x v="861"/>
    <n v="3"/>
    <n v="240"/>
    <n v="228"/>
  </r>
  <r>
    <x v="138"/>
    <s v="Rafael Romera "/>
    <x v="2"/>
    <s v="Al20"/>
    <s v="LOCAL GÁS, UNIPESSOAL, LDA"/>
    <x v="7"/>
    <x v="861"/>
    <n v="3"/>
    <n v="210"/>
    <n v="199.5"/>
  </r>
  <r>
    <x v="153"/>
    <s v="Maria Bessa Costa"/>
    <x v="11"/>
    <s v="Al13"/>
    <s v="LOCALEASY, LDA"/>
    <x v="5"/>
    <x v="862"/>
    <n v="9"/>
    <n v="720"/>
    <n v="648"/>
  </r>
  <r>
    <x v="142"/>
    <s v="Rita Pedro "/>
    <x v="4"/>
    <s v="Al10"/>
    <s v="AZEVEDO, ANTÓNIO DA SILVA"/>
    <x v="2"/>
    <x v="862"/>
    <n v="7"/>
    <n v="560"/>
    <n v="504"/>
  </r>
  <r>
    <x v="85"/>
    <s v="João Alexandre Araújo"/>
    <x v="14"/>
    <s v="Al23"/>
    <s v="CONVERSA SIMÉTRICA ALOJAMENTO LOCAL, LDA"/>
    <x v="10"/>
    <x v="863"/>
    <n v="3"/>
    <n v="270"/>
    <n v="256.5"/>
  </r>
  <r>
    <x v="99"/>
    <s v="Rui de Correia"/>
    <x v="5"/>
    <s v="Al04"/>
    <s v="AHSLG - SOCIEDADE DE GESTÃO DE EMPREENDIMENTOS TURÍSTICOS E DE ALOJAMENTO LOCAL, LDA"/>
    <x v="15"/>
    <x v="863"/>
    <n v="4"/>
    <n v="200"/>
    <n v="190"/>
  </r>
  <r>
    <x v="50"/>
    <s v="Tomas César "/>
    <x v="13"/>
    <s v="Al03"/>
    <s v="A.N.E.A.L. - ASSOCIAÇÃO NACIONAL DE ESTABELECIMENTOS DE ALOJAMENTO LOCAL"/>
    <x v="12"/>
    <x v="864"/>
    <n v="5"/>
    <n v="400"/>
    <n v="380"/>
  </r>
  <r>
    <x v="111"/>
    <s v="Mariana Rafaela Costa"/>
    <x v="3"/>
    <s v="Al26"/>
    <s v="ENIGMAGARDEN - ALOJAMENTO LOCAL, UNIPESSOAL, LDA"/>
    <x v="10"/>
    <x v="865"/>
    <n v="4"/>
    <n v="240"/>
    <n v="228"/>
  </r>
  <r>
    <x v="117"/>
    <s v="Pedro Cardoso Cebola"/>
    <x v="12"/>
    <s v="Al14"/>
    <s v="ADER-SOUSA - ASSOCIAÇÃO DE DESENVOLVIMENTO RURAL DAS TERRAS DO SOUSA"/>
    <x v="9"/>
    <x v="865"/>
    <n v="1"/>
    <n v="70"/>
    <n v="70"/>
  </r>
  <r>
    <x v="42"/>
    <s v="João Gonçalo "/>
    <x v="11"/>
    <s v="Al15"/>
    <s v="BEACHCOMBER - ALOJAMENTO LOCAL, UNIPESSOAL, LDA"/>
    <x v="11"/>
    <x v="866"/>
    <n v="5"/>
    <n v="250"/>
    <n v="237.5"/>
  </r>
  <r>
    <x v="79"/>
    <s v="Gonçalo Alessandra Pinto"/>
    <x v="6"/>
    <s v="Al26"/>
    <s v="ENIGMAGARDEN - ALOJAMENTO LOCAL, UNIPESSOAL, LDA"/>
    <x v="10"/>
    <x v="867"/>
    <n v="9"/>
    <n v="540"/>
    <n v="486"/>
  </r>
  <r>
    <x v="138"/>
    <s v="Rafael Romera "/>
    <x v="2"/>
    <s v="Al12"/>
    <s v="LOCAL - IT, LDA"/>
    <x v="1"/>
    <x v="867"/>
    <n v="5"/>
    <n v="450"/>
    <n v="427.5"/>
  </r>
  <r>
    <x v="69"/>
    <s v="Rodrigo Martins Tavares"/>
    <x v="0"/>
    <s v="Al19"/>
    <s v="CASA DO RIO VEZ - TURISMO E ALOJAMENTO, LDA"/>
    <x v="8"/>
    <x v="867"/>
    <n v="1"/>
    <n v="70"/>
    <n v="70"/>
  </r>
  <r>
    <x v="141"/>
    <s v="Marco Pedro Suarez"/>
    <x v="1"/>
    <s v="Al15"/>
    <s v="BEACHCOMBER - ALOJAMENTO LOCAL, UNIPESSOAL, LDA"/>
    <x v="11"/>
    <x v="868"/>
    <n v="1"/>
    <n v="50"/>
    <n v="50"/>
  </r>
  <r>
    <x v="34"/>
    <s v="Inês Silva Lopes"/>
    <x v="14"/>
    <s v="Al04"/>
    <s v="AHSLG - SOCIEDADE DE GESTÃO DE EMPREENDIMENTOS TURÍSTICOS E DE ALOJAMENTO LOCAL, LDA"/>
    <x v="15"/>
    <x v="869"/>
    <n v="3"/>
    <n v="150"/>
    <n v="142.5"/>
  </r>
  <r>
    <x v="53"/>
    <s v="Rennan Rapuano "/>
    <x v="8"/>
    <s v="Al01"/>
    <s v="ALOJAMENTO DO ÓSCAR, UNIPESSOAL, LDA"/>
    <x v="5"/>
    <x v="870"/>
    <n v="9"/>
    <n v="630"/>
    <n v="567"/>
  </r>
  <r>
    <x v="151"/>
    <s v="Ana Maria Silva"/>
    <x v="12"/>
    <s v="Al18"/>
    <s v="BIRDS &amp; BOARDS - ALOJAMENTO LOCAL, LDA"/>
    <x v="12"/>
    <x v="871"/>
    <n v="4"/>
    <n v="360"/>
    <n v="342"/>
  </r>
  <r>
    <x v="38"/>
    <s v="Paulo Pedro Pereira"/>
    <x v="19"/>
    <s v="Al18"/>
    <s v="BIRDS &amp; BOARDS - ALOJAMENTO LOCAL, LDA"/>
    <x v="12"/>
    <x v="872"/>
    <n v="8"/>
    <n v="720"/>
    <n v="648"/>
  </r>
  <r>
    <x v="18"/>
    <s v="Francisco Moás Fernandes"/>
    <x v="9"/>
    <s v="Al01"/>
    <s v="ALOJAMENTO DO ÓSCAR, UNIPESSOAL, LDA"/>
    <x v="5"/>
    <x v="873"/>
    <n v="4"/>
    <n v="280"/>
    <n v="266"/>
  </r>
  <r>
    <x v="74"/>
    <s v="Luís Nascimento Batista"/>
    <x v="8"/>
    <s v="Al05"/>
    <s v="ALOJAMENTO LOCAL - PENSIO BASTOS, LDA"/>
    <x v="14"/>
    <x v="873"/>
    <n v="4"/>
    <n v="280"/>
    <n v="266"/>
  </r>
  <r>
    <x v="84"/>
    <s v="Bruno Ribeiro Xavier"/>
    <x v="18"/>
    <s v="Al10"/>
    <s v="AZEVEDO, ANTÓNIO DA SILVA"/>
    <x v="2"/>
    <x v="874"/>
    <n v="7"/>
    <n v="560"/>
    <n v="504"/>
  </r>
  <r>
    <x v="45"/>
    <s v="Rui de Lopes"/>
    <x v="12"/>
    <s v="Al22"/>
    <s v="ALOJAMENTO LOCAL M. ZÍDIA, LDA"/>
    <x v="5"/>
    <x v="874"/>
    <n v="6"/>
    <n v="300"/>
    <n v="270"/>
  </r>
  <r>
    <x v="5"/>
    <s v="Alexandra Catarina Sousa"/>
    <x v="2"/>
    <s v="Al08"/>
    <s v="CAMPO AVENTURA - PROGRAMAS DE LAZER, S.A."/>
    <x v="13"/>
    <x v="875"/>
    <n v="2"/>
    <n v="180"/>
    <n v="171"/>
  </r>
  <r>
    <x v="52"/>
    <s v="João Filipe Costa"/>
    <x v="3"/>
    <s v="Al28"/>
    <s v="APPEAL - ASSOCIAÇÃO PORTUGUESA DE PROPRIETÁRIOS DE ESTABELECIMENTOS DE ALOJAMENTO LOCAL"/>
    <x v="9"/>
    <x v="875"/>
    <n v="6"/>
    <n v="420"/>
    <n v="378"/>
  </r>
  <r>
    <x v="129"/>
    <s v="Laura Daniel Mendes"/>
    <x v="19"/>
    <s v="Al18"/>
    <s v="BIRDS &amp; BOARDS - ALOJAMENTO LOCAL, LDA"/>
    <x v="12"/>
    <x v="876"/>
    <n v="5"/>
    <n v="450"/>
    <n v="427.5"/>
  </r>
  <r>
    <x v="104"/>
    <s v="Marta Almeida Silva"/>
    <x v="18"/>
    <s v="Al28"/>
    <s v="APPEAL - ASSOCIAÇÃO PORTUGUESA DE PROPRIETÁRIOS DE ESTABELECIMENTOS DE ALOJAMENTO LOCAL"/>
    <x v="9"/>
    <x v="876"/>
    <n v="5"/>
    <n v="350"/>
    <n v="332.5"/>
  </r>
  <r>
    <x v="48"/>
    <s v="Ana Alexandra Sousa"/>
    <x v="12"/>
    <s v="Al08"/>
    <s v="CAMPO AVENTURA - PROGRAMAS DE LAZER, S.A."/>
    <x v="13"/>
    <x v="877"/>
    <n v="5"/>
    <n v="450"/>
    <n v="427.5"/>
  </r>
  <r>
    <x v="156"/>
    <s v="João Cudell Aguiar"/>
    <x v="18"/>
    <s v="Al29"/>
    <s v="ENTREGARSONHOS - ALOJAMENTO LOCAL, LDA"/>
    <x v="9"/>
    <x v="877"/>
    <n v="2"/>
    <n v="140"/>
    <n v="133"/>
  </r>
  <r>
    <x v="122"/>
    <s v="Luís Filipe Carvalho"/>
    <x v="1"/>
    <s v="Al23"/>
    <s v="CONVERSA SIMÉTRICA ALOJAMENTO LOCAL, LDA"/>
    <x v="10"/>
    <x v="877"/>
    <n v="9"/>
    <n v="810"/>
    <n v="729"/>
  </r>
  <r>
    <x v="73"/>
    <s v="Mariana Cabral Costa"/>
    <x v="4"/>
    <s v="Al26"/>
    <s v="ENIGMAGARDEN - ALOJAMENTO LOCAL, UNIPESSOAL, LDA"/>
    <x v="10"/>
    <x v="878"/>
    <n v="3"/>
    <n v="180"/>
    <n v="171"/>
  </r>
  <r>
    <x v="119"/>
    <s v="André Alexandre Cardoso"/>
    <x v="3"/>
    <s v="Al10"/>
    <s v="AZEVEDO, ANTÓNIO DA SILVA"/>
    <x v="2"/>
    <x v="879"/>
    <n v="6"/>
    <n v="480"/>
    <n v="432"/>
  </r>
  <r>
    <x v="145"/>
    <s v="Gonçalo Miguel Ribeiro"/>
    <x v="19"/>
    <s v="Al16"/>
    <s v="GERES ALBUFEIRA - ALDEIA TURISTICA, LDA"/>
    <x v="6"/>
    <x v="880"/>
    <n v="9"/>
    <n v="630"/>
    <n v="567"/>
  </r>
  <r>
    <x v="76"/>
    <s v="Henrique Coelho Branco"/>
    <x v="7"/>
    <s v="Al23"/>
    <s v="CONVERSA SIMÉTRICA ALOJAMENTO LOCAL, LDA"/>
    <x v="10"/>
    <x v="881"/>
    <n v="1"/>
    <n v="90"/>
    <n v="90"/>
  </r>
  <r>
    <x v="36"/>
    <s v="João Gonçalo Meireles"/>
    <x v="16"/>
    <s v="Al19"/>
    <s v="CASA DO RIO VEZ - TURISMO E ALOJAMENTO, LDA"/>
    <x v="8"/>
    <x v="881"/>
    <n v="5"/>
    <n v="350"/>
    <n v="332.5"/>
  </r>
  <r>
    <x v="92"/>
    <s v="Eduardo Rafael Sousa"/>
    <x v="7"/>
    <s v="Al05"/>
    <s v="ALOJAMENTO LOCAL - PENSIO BASTOS, LDA"/>
    <x v="14"/>
    <x v="882"/>
    <n v="3"/>
    <n v="210"/>
    <n v="199.5"/>
  </r>
  <r>
    <x v="20"/>
    <s v="Hélder Leonor Vasconcelos"/>
    <x v="16"/>
    <s v="Al03"/>
    <s v="A.N.E.A.L. - ASSOCIAÇÃO NACIONAL DE ESTABELECIMENTOS DE ALOJAMENTO LOCAL"/>
    <x v="12"/>
    <x v="882"/>
    <n v="9"/>
    <n v="720"/>
    <n v="648"/>
  </r>
  <r>
    <x v="41"/>
    <s v="Tiago Afonso Santos"/>
    <x v="5"/>
    <s v="Al05"/>
    <s v="ALOJAMENTO LOCAL - PENSIO BASTOS, LDA"/>
    <x v="14"/>
    <x v="883"/>
    <n v="8"/>
    <n v="560"/>
    <n v="504"/>
  </r>
  <r>
    <x v="37"/>
    <s v="João Mendes Simões"/>
    <x v="10"/>
    <s v="Al05"/>
    <s v="ALOJAMENTO LOCAL - PENSIO BASTOS, LDA"/>
    <x v="14"/>
    <x v="884"/>
    <n v="3"/>
    <n v="210"/>
    <n v="199.5"/>
  </r>
  <r>
    <x v="105"/>
    <s v="João Filipe Carneiro"/>
    <x v="4"/>
    <s v="Al09"/>
    <s v="FEELPORTO - ALOJAMENTO LOCAL E SERVIÇOS TURISTICOS, LDA"/>
    <x v="2"/>
    <x v="885"/>
    <n v="1"/>
    <n v="70"/>
    <n v="70"/>
  </r>
  <r>
    <x v="75"/>
    <s v="Pedro Eduardo Oliveira"/>
    <x v="18"/>
    <s v="Al06"/>
    <s v="ÍNDICEFRASE COMPRA E VENDA DE BENS IMOBILIÁRIOS, TURISMO E ALOJAMENTO LOCAL, LDA"/>
    <x v="3"/>
    <x v="885"/>
    <n v="5"/>
    <n v="300"/>
    <n v="285"/>
  </r>
  <r>
    <x v="144"/>
    <s v="Tiago Fernando Pereira"/>
    <x v="14"/>
    <s v="Al29"/>
    <s v="ENTREGARSONHOS - ALOJAMENTO LOCAL, LDA"/>
    <x v="9"/>
    <x v="885"/>
    <n v="4"/>
    <n v="280"/>
    <n v="266"/>
  </r>
  <r>
    <x v="74"/>
    <s v="Luís Nascimento Batista"/>
    <x v="8"/>
    <s v="Al04"/>
    <s v="AHSLG - SOCIEDADE DE GESTÃO DE EMPREENDIMENTOS TURÍSTICOS E DE ALOJAMENTO LOCAL, LDA"/>
    <x v="15"/>
    <x v="886"/>
    <n v="8"/>
    <n v="400"/>
    <n v="360"/>
  </r>
  <r>
    <x v="135"/>
    <s v="Paula Ramos "/>
    <x v="17"/>
    <s v="Al08"/>
    <s v="CAMPO AVENTURA - PROGRAMAS DE LAZER, S.A."/>
    <x v="13"/>
    <x v="887"/>
    <n v="1"/>
    <n v="90"/>
    <n v="90"/>
  </r>
  <r>
    <x v="128"/>
    <s v="Raquel Tomas Grilo"/>
    <x v="17"/>
    <s v="Al11"/>
    <s v="DELIRECORDAÇÕES - ALOJAMENTO LOCAL, UNIPESSOAL, LDA"/>
    <x v="2"/>
    <x v="887"/>
    <n v="6"/>
    <n v="480"/>
    <n v="432"/>
  </r>
  <r>
    <x v="103"/>
    <s v="José Miguel Amorim"/>
    <x v="6"/>
    <s v="Al01"/>
    <s v="ALOJAMENTO DO ÓSCAR, UNIPESSOAL, LDA"/>
    <x v="5"/>
    <x v="888"/>
    <n v="9"/>
    <n v="630"/>
    <n v="567"/>
  </r>
  <r>
    <x v="58"/>
    <s v="Caroline Gonzalez "/>
    <x v="16"/>
    <s v="Al05"/>
    <s v="ALOJAMENTO LOCAL - PENSIO BASTOS, LDA"/>
    <x v="14"/>
    <x v="889"/>
    <n v="7"/>
    <n v="490"/>
    <n v="441"/>
  </r>
  <r>
    <x v="91"/>
    <s v="Eduardo Leite Martins"/>
    <x v="9"/>
    <s v="Al23"/>
    <s v="CONVERSA SIMÉTRICA ALOJAMENTO LOCAL, LDA"/>
    <x v="10"/>
    <x v="889"/>
    <n v="9"/>
    <n v="810"/>
    <n v="729"/>
  </r>
  <r>
    <x v="36"/>
    <s v="João Gonçalo Meireles"/>
    <x v="16"/>
    <s v="Al08"/>
    <s v="CAMPO AVENTURA - PROGRAMAS DE LAZER, S.A."/>
    <x v="13"/>
    <x v="890"/>
    <n v="3"/>
    <n v="270"/>
    <n v="256.5"/>
  </r>
  <r>
    <x v="109"/>
    <s v="Mariana Miguel Borges"/>
    <x v="7"/>
    <s v="Al18"/>
    <s v="BIRDS &amp; BOARDS - ALOJAMENTO LOCAL, LDA"/>
    <x v="12"/>
    <x v="890"/>
    <n v="3"/>
    <n v="270"/>
    <n v="256.5"/>
  </r>
  <r>
    <x v="25"/>
    <s v="Dalila Alexandre Reis"/>
    <x v="1"/>
    <s v="Al03"/>
    <s v="A.N.E.A.L. - ASSOCIAÇÃO NACIONAL DE ESTABELECIMENTOS DE ALOJAMENTO LOCAL"/>
    <x v="12"/>
    <x v="891"/>
    <n v="2"/>
    <n v="160"/>
    <n v="152"/>
  </r>
  <r>
    <x v="132"/>
    <s v="Diogo Teresa "/>
    <x v="0"/>
    <s v="Al18"/>
    <s v="BIRDS &amp; BOARDS - ALOJAMENTO LOCAL, LDA"/>
    <x v="12"/>
    <x v="891"/>
    <n v="6"/>
    <n v="540"/>
    <n v="486"/>
  </r>
  <r>
    <x v="136"/>
    <s v="Tomás Catarina Ferreira"/>
    <x v="5"/>
    <s v="Al05"/>
    <s v="ALOJAMENTO LOCAL - PENSIO BASTOS, LDA"/>
    <x v="14"/>
    <x v="891"/>
    <n v="1"/>
    <n v="70"/>
    <n v="70"/>
  </r>
  <r>
    <x v="148"/>
    <s v="Carlos Ramalho Fonseca"/>
    <x v="2"/>
    <s v="Al10"/>
    <s v="AZEVEDO, ANTÓNIO DA SILVA"/>
    <x v="2"/>
    <x v="892"/>
    <n v="8"/>
    <n v="640"/>
    <n v="576"/>
  </r>
  <r>
    <x v="97"/>
    <s v="João de "/>
    <x v="6"/>
    <s v="Al19"/>
    <s v="CASA DO RIO VEZ - TURISMO E ALOJAMENTO, LDA"/>
    <x v="8"/>
    <x v="892"/>
    <n v="1"/>
    <n v="70"/>
    <n v="70"/>
  </r>
  <r>
    <x v="150"/>
    <s v="Pedro Miguel Mota"/>
    <x v="2"/>
    <s v="Al23"/>
    <s v="CONVERSA SIMÉTRICA ALOJAMENTO LOCAL, LDA"/>
    <x v="10"/>
    <x v="892"/>
    <n v="2"/>
    <n v="180"/>
    <n v="171"/>
  </r>
  <r>
    <x v="126"/>
    <s v="Hugo Luísa Lagoá"/>
    <x v="14"/>
    <s v="Al11"/>
    <s v="DELIRECORDAÇÕES - ALOJAMENTO LOCAL, UNIPESSOAL, LDA"/>
    <x v="2"/>
    <x v="893"/>
    <n v="7"/>
    <n v="560"/>
    <n v="504"/>
  </r>
  <r>
    <x v="38"/>
    <s v="Paulo Pedro Pereira"/>
    <x v="19"/>
    <s v="Al22"/>
    <s v="ALOJAMENTO LOCAL M. ZÍDIA, LDA"/>
    <x v="5"/>
    <x v="893"/>
    <n v="4"/>
    <n v="200"/>
    <n v="190"/>
  </r>
  <r>
    <x v="113"/>
    <s v="Ana Costa Neves"/>
    <x v="6"/>
    <s v="Al02"/>
    <s v="ALOJAMENTO LOCAL &quot;TUGAPLACE&quot;, UNIPESSOAL, LDA"/>
    <x v="2"/>
    <x v="894"/>
    <n v="5"/>
    <n v="350"/>
    <n v="332.5"/>
  </r>
  <r>
    <x v="127"/>
    <s v="Pedro Miguel Pinto"/>
    <x v="10"/>
    <s v="Al22"/>
    <s v="ALOJAMENTO LOCAL M. ZÍDIA, LDA"/>
    <x v="5"/>
    <x v="894"/>
    <n v="7"/>
    <n v="350"/>
    <n v="315"/>
  </r>
  <r>
    <x v="28"/>
    <s v="André Margarida Pinho"/>
    <x v="5"/>
    <s v="Al29"/>
    <s v="ENTREGARSONHOS - ALOJAMENTO LOCAL, LDA"/>
    <x v="9"/>
    <x v="895"/>
    <n v="5"/>
    <n v="350"/>
    <n v="332.5"/>
  </r>
  <r>
    <x v="147"/>
    <s v="Inês Pedro Marinho"/>
    <x v="2"/>
    <s v="Al18"/>
    <s v="BIRDS &amp; BOARDS - ALOJAMENTO LOCAL, LDA"/>
    <x v="12"/>
    <x v="896"/>
    <n v="9"/>
    <n v="810"/>
    <n v="729"/>
  </r>
  <r>
    <x v="60"/>
    <s v="Ana Catarina Maia"/>
    <x v="19"/>
    <s v="Al02"/>
    <s v="ALOJAMENTO LOCAL &quot;TUGAPLACE&quot;, UNIPESSOAL, LDA"/>
    <x v="2"/>
    <x v="897"/>
    <n v="2"/>
    <n v="140"/>
    <n v="133"/>
  </r>
  <r>
    <x v="64"/>
    <s v="Ana Pinto Carvalho"/>
    <x v="2"/>
    <s v="Al29"/>
    <s v="ENTREGARSONHOS - ALOJAMENTO LOCAL, LDA"/>
    <x v="9"/>
    <x v="897"/>
    <n v="1"/>
    <n v="70"/>
    <n v="70"/>
  </r>
  <r>
    <x v="120"/>
    <s v="Catarina Mendes Fernandes"/>
    <x v="6"/>
    <s v="Al08"/>
    <s v="CAMPO AVENTURA - PROGRAMAS DE LAZER, S.A."/>
    <x v="13"/>
    <x v="897"/>
    <n v="7"/>
    <n v="630"/>
    <n v="567"/>
  </r>
  <r>
    <x v="123"/>
    <s v="Frederico Teresa Pinto"/>
    <x v="17"/>
    <s v="Al08"/>
    <s v="CAMPO AVENTURA - PROGRAMAS DE LAZER, S.A."/>
    <x v="13"/>
    <x v="897"/>
    <n v="7"/>
    <n v="630"/>
    <n v="567"/>
  </r>
  <r>
    <x v="149"/>
    <s v="João Vieira Santos"/>
    <x v="0"/>
    <s v="Al10"/>
    <s v="AZEVEDO, ANTÓNIO DA SILVA"/>
    <x v="2"/>
    <x v="897"/>
    <n v="7"/>
    <n v="560"/>
    <n v="504"/>
  </r>
  <r>
    <x v="121"/>
    <s v="Leonor Pedro Santos"/>
    <x v="19"/>
    <s v="Al26"/>
    <s v="ENIGMAGARDEN - ALOJAMENTO LOCAL, UNIPESSOAL, LDA"/>
    <x v="10"/>
    <x v="897"/>
    <n v="5"/>
    <n v="300"/>
    <n v="285"/>
  </r>
  <r>
    <x v="104"/>
    <s v="Marta Almeida Silva"/>
    <x v="18"/>
    <s v="Al22"/>
    <s v="ALOJAMENTO LOCAL M. ZÍDIA, LDA"/>
    <x v="5"/>
    <x v="898"/>
    <n v="5"/>
    <n v="250"/>
    <n v="237.5"/>
  </r>
  <r>
    <x v="64"/>
    <s v="Ana Pinto Carvalho"/>
    <x v="2"/>
    <s v="Al26"/>
    <s v="ENIGMAGARDEN - ALOJAMENTO LOCAL, UNIPESSOAL, LDA"/>
    <x v="10"/>
    <x v="899"/>
    <n v="3"/>
    <n v="180"/>
    <n v="171"/>
  </r>
  <r>
    <x v="141"/>
    <s v="Marco Pedro Suarez"/>
    <x v="1"/>
    <s v="Al15"/>
    <s v="BEACHCOMBER - ALOJAMENTO LOCAL, UNIPESSOAL, LDA"/>
    <x v="11"/>
    <x v="900"/>
    <n v="9"/>
    <n v="450"/>
    <n v="405"/>
  </r>
  <r>
    <x v="138"/>
    <s v="Rafael Romera "/>
    <x v="2"/>
    <s v="Al06"/>
    <s v="ÍNDICEFRASE COMPRA E VENDA DE BENS IMOBILIÁRIOS, TURISMO E ALOJAMENTO LOCAL, LDA"/>
    <x v="3"/>
    <x v="901"/>
    <n v="4"/>
    <n v="240"/>
    <n v="228"/>
  </r>
  <r>
    <x v="151"/>
    <s v="Ana Maria Silva"/>
    <x v="12"/>
    <s v="Al15"/>
    <s v="BEACHCOMBER - ALOJAMENTO LOCAL, UNIPESSOAL, LDA"/>
    <x v="11"/>
    <x v="902"/>
    <n v="8"/>
    <n v="400"/>
    <n v="360"/>
  </r>
  <r>
    <x v="13"/>
    <s v="Inês Luís Soares"/>
    <x v="12"/>
    <s v="Al03"/>
    <s v="A.N.E.A.L. - ASSOCIAÇÃO NACIONAL DE ESTABELECIMENTOS DE ALOJAMENTO LOCAL"/>
    <x v="12"/>
    <x v="902"/>
    <n v="3"/>
    <n v="240"/>
    <n v="228"/>
  </r>
  <r>
    <x v="94"/>
    <s v="Mariana Miguel Sousa"/>
    <x v="16"/>
    <s v="Al22"/>
    <s v="ALOJAMENTO LOCAL M. ZÍDIA, LDA"/>
    <x v="5"/>
    <x v="903"/>
    <n v="7"/>
    <n v="350"/>
    <n v="315"/>
  </r>
  <r>
    <x v="28"/>
    <s v="André Margarida Pinho"/>
    <x v="5"/>
    <s v="Al02"/>
    <s v="ALOJAMENTO LOCAL &quot;TUGAPLACE&quot;, UNIPESSOAL, LDA"/>
    <x v="2"/>
    <x v="904"/>
    <n v="2"/>
    <n v="140"/>
    <n v="133"/>
  </r>
  <r>
    <x v="88"/>
    <s v="Catarina Catarina Coelho"/>
    <x v="16"/>
    <s v="Al26"/>
    <s v="ENIGMAGARDEN - ALOJAMENTO LOCAL, UNIPESSOAL, LDA"/>
    <x v="10"/>
    <x v="904"/>
    <n v="3"/>
    <n v="180"/>
    <n v="171"/>
  </r>
  <r>
    <x v="46"/>
    <s v="Dora Maria Costa"/>
    <x v="18"/>
    <s v="Al03"/>
    <s v="A.N.E.A.L. - ASSOCIAÇÃO NACIONAL DE ESTABELECIMENTOS DE ALOJAMENTO LOCAL"/>
    <x v="12"/>
    <x v="904"/>
    <n v="1"/>
    <n v="80"/>
    <n v="80"/>
  </r>
  <r>
    <x v="96"/>
    <s v="Tomás Raquel "/>
    <x v="2"/>
    <s v="Al09"/>
    <s v="FEELPORTO - ALOJAMENTO LOCAL E SERVIÇOS TURISTICOS, LDA"/>
    <x v="2"/>
    <x v="904"/>
    <n v="2"/>
    <n v="140"/>
    <n v="133"/>
  </r>
  <r>
    <x v="128"/>
    <s v="Raquel Tomas Grilo"/>
    <x v="17"/>
    <s v="Al11"/>
    <s v="DELIRECORDAÇÕES - ALOJAMENTO LOCAL, UNIPESSOAL, LDA"/>
    <x v="2"/>
    <x v="905"/>
    <n v="5"/>
    <n v="400"/>
    <n v="380"/>
  </r>
  <r>
    <x v="42"/>
    <s v="João Gonçalo "/>
    <x v="11"/>
    <s v="Al04"/>
    <s v="AHSLG - SOCIEDADE DE GESTÃO DE EMPREENDIMENTOS TURÍSTICOS E DE ALOJAMENTO LOCAL, LDA"/>
    <x v="15"/>
    <x v="906"/>
    <n v="3"/>
    <n v="150"/>
    <n v="142.5"/>
  </r>
  <r>
    <x v="136"/>
    <s v="Tomás Catarina Ferreira"/>
    <x v="5"/>
    <s v="Al01"/>
    <s v="ALOJAMENTO DO ÓSCAR, UNIPESSOAL, LDA"/>
    <x v="5"/>
    <x v="906"/>
    <n v="8"/>
    <n v="560"/>
    <n v="504"/>
  </r>
  <r>
    <x v="63"/>
    <s v="Viktoriia Xavier "/>
    <x v="17"/>
    <s v="Al23"/>
    <s v="CONVERSA SIMÉTRICA ALOJAMENTO LOCAL, LDA"/>
    <x v="10"/>
    <x v="907"/>
    <n v="6"/>
    <n v="540"/>
    <n v="486"/>
  </r>
  <r>
    <x v="19"/>
    <s v="Diogo Jaime Santos"/>
    <x v="15"/>
    <s v="Al05"/>
    <s v="ALOJAMENTO LOCAL - PENSIO BASTOS, LDA"/>
    <x v="14"/>
    <x v="908"/>
    <n v="5"/>
    <n v="350"/>
    <n v="332.5"/>
  </r>
  <r>
    <x v="72"/>
    <s v="Helena Miranda Sousa"/>
    <x v="1"/>
    <s v="Al10"/>
    <s v="AZEVEDO, ANTÓNIO DA SILVA"/>
    <x v="2"/>
    <x v="908"/>
    <n v="9"/>
    <n v="720"/>
    <n v="648"/>
  </r>
  <r>
    <x v="98"/>
    <s v="José Brandão Fernandes"/>
    <x v="7"/>
    <s v="Al19"/>
    <s v="CASA DO RIO VEZ - TURISMO E ALOJAMENTO, LDA"/>
    <x v="8"/>
    <x v="909"/>
    <n v="2"/>
    <n v="140"/>
    <n v="133"/>
  </r>
  <r>
    <x v="154"/>
    <s v="Maria Miguel "/>
    <x v="17"/>
    <s v="Al18"/>
    <s v="BIRDS &amp; BOARDS - ALOJAMENTO LOCAL, LDA"/>
    <x v="12"/>
    <x v="909"/>
    <n v="4"/>
    <n v="360"/>
    <n v="342"/>
  </r>
  <r>
    <x v="88"/>
    <s v="Catarina Catarina Coelho"/>
    <x v="16"/>
    <s v="Al26"/>
    <s v="ENIGMAGARDEN - ALOJAMENTO LOCAL, UNIPESSOAL, LDA"/>
    <x v="10"/>
    <x v="910"/>
    <n v="6"/>
    <n v="360"/>
    <n v="324"/>
  </r>
  <r>
    <x v="86"/>
    <s v="João Machado Sousa"/>
    <x v="0"/>
    <s v="Al28"/>
    <s v="APPEAL - ASSOCIAÇÃO PORTUGUESA DE PROPRIETÁRIOS DE ESTABELECIMENTOS DE ALOJAMENTO LOCAL"/>
    <x v="9"/>
    <x v="910"/>
    <n v="3"/>
    <n v="210"/>
    <n v="199.5"/>
  </r>
  <r>
    <x v="113"/>
    <s v="Ana Costa Neves"/>
    <x v="6"/>
    <s v="Al02"/>
    <s v="ALOJAMENTO LOCAL &quot;TUGAPLACE&quot;, UNIPESSOAL, LDA"/>
    <x v="2"/>
    <x v="911"/>
    <n v="7"/>
    <n v="490"/>
    <n v="441"/>
  </r>
  <r>
    <x v="112"/>
    <s v="Alice Pinto Silva"/>
    <x v="19"/>
    <s v="Al09"/>
    <s v="FEELPORTO - ALOJAMENTO LOCAL E SERVIÇOS TURISTICOS, LDA"/>
    <x v="2"/>
    <x v="912"/>
    <n v="3"/>
    <n v="210"/>
    <n v="199.5"/>
  </r>
  <r>
    <x v="81"/>
    <s v="João Amaro Novais"/>
    <x v="2"/>
    <s v="Al19"/>
    <s v="CASA DO RIO VEZ - TURISMO E ALOJAMENTO, LDA"/>
    <x v="8"/>
    <x v="912"/>
    <n v="8"/>
    <n v="560"/>
    <n v="504"/>
  </r>
  <r>
    <x v="31"/>
    <s v="Luísa Viamonte Carvalho"/>
    <x v="11"/>
    <s v="Al14"/>
    <s v="ADER-SOUSA - ASSOCIAÇÃO DE DESENVOLVIMENTO RURAL DAS TERRAS DO SOUSA"/>
    <x v="9"/>
    <x v="912"/>
    <n v="4"/>
    <n v="280"/>
    <n v="266"/>
  </r>
  <r>
    <x v="140"/>
    <s v="José Daniel Rodrigues"/>
    <x v="5"/>
    <s v="Al22"/>
    <s v="ALOJAMENTO LOCAL M. ZÍDIA, LDA"/>
    <x v="5"/>
    <x v="913"/>
    <n v="6"/>
    <n v="300"/>
    <n v="270"/>
  </r>
  <r>
    <x v="77"/>
    <s v="Ricardo Bronze Ribeiro"/>
    <x v="7"/>
    <s v="Al23"/>
    <s v="CONVERSA SIMÉTRICA ALOJAMENTO LOCAL, LDA"/>
    <x v="10"/>
    <x v="914"/>
    <n v="5"/>
    <n v="450"/>
    <n v="427.5"/>
  </r>
  <r>
    <x v="32"/>
    <s v="Maria Daniela Lopes"/>
    <x v="13"/>
    <s v="Al22"/>
    <s v="ALOJAMENTO LOCAL M. ZÍDIA, LDA"/>
    <x v="5"/>
    <x v="915"/>
    <n v="5"/>
    <n v="250"/>
    <n v="237.5"/>
  </r>
  <r>
    <x v="67"/>
    <s v="Carolina Carolina Moreira"/>
    <x v="7"/>
    <s v="Al10"/>
    <s v="AZEVEDO, ANTÓNIO DA SILVA"/>
    <x v="2"/>
    <x v="916"/>
    <n v="6"/>
    <n v="480"/>
    <n v="432"/>
  </r>
  <r>
    <x v="93"/>
    <s v="Eurico João Pinto"/>
    <x v="10"/>
    <s v="Al02"/>
    <s v="ALOJAMENTO LOCAL &quot;TUGAPLACE&quot;, UNIPESSOAL, LDA"/>
    <x v="2"/>
    <x v="916"/>
    <n v="7"/>
    <n v="490"/>
    <n v="441"/>
  </r>
  <r>
    <x v="89"/>
    <s v="Mariana Nuno Faustino"/>
    <x v="2"/>
    <s v="Al11"/>
    <s v="DELIRECORDAÇÕES - ALOJAMENTO LOCAL, UNIPESSOAL, LDA"/>
    <x v="2"/>
    <x v="916"/>
    <n v="7"/>
    <n v="560"/>
    <n v="504"/>
  </r>
  <r>
    <x v="131"/>
    <s v="Vasco Miguel Alves"/>
    <x v="8"/>
    <s v="Al29"/>
    <s v="ENTREGARSONHOS - ALOJAMENTO LOCAL, LDA"/>
    <x v="9"/>
    <x v="917"/>
    <n v="3"/>
    <n v="210"/>
    <n v="199.5"/>
  </r>
  <r>
    <x v="108"/>
    <s v="Juliana José Ferreira"/>
    <x v="1"/>
    <s v="Al02"/>
    <s v="ALOJAMENTO LOCAL &quot;TUGAPLACE&quot;, UNIPESSOAL, LDA"/>
    <x v="2"/>
    <x v="918"/>
    <n v="8"/>
    <n v="560"/>
    <n v="504"/>
  </r>
  <r>
    <x v="85"/>
    <s v="João Alexandre Araújo"/>
    <x v="14"/>
    <s v="Al08"/>
    <s v="CAMPO AVENTURA - PROGRAMAS DE LAZER, S.A."/>
    <x v="13"/>
    <x v="919"/>
    <n v="6"/>
    <n v="540"/>
    <n v="486"/>
  </r>
  <r>
    <x v="109"/>
    <s v="Mariana Miguel Borges"/>
    <x v="7"/>
    <s v="Al15"/>
    <s v="BEACHCOMBER - ALOJAMENTO LOCAL, UNIPESSOAL, LDA"/>
    <x v="11"/>
    <x v="920"/>
    <n v="6"/>
    <n v="300"/>
    <n v="270"/>
  </r>
  <r>
    <x v="5"/>
    <s v="Alexandra Catarina Sousa"/>
    <x v="2"/>
    <s v="Al18"/>
    <s v="BIRDS &amp; BOARDS - ALOJAMENTO LOCAL, LDA"/>
    <x v="12"/>
    <x v="921"/>
    <n v="4"/>
    <n v="360"/>
    <n v="342"/>
  </r>
  <r>
    <x v="155"/>
    <s v="João Manuel Freitas"/>
    <x v="9"/>
    <s v="Al04"/>
    <s v="AHSLG - SOCIEDADE DE GESTÃO DE EMPREENDIMENTOS TURÍSTICOS E DE ALOJAMENTO LOCAL, LDA"/>
    <x v="15"/>
    <x v="921"/>
    <n v="5"/>
    <n v="250"/>
    <n v="237.5"/>
  </r>
  <r>
    <x v="40"/>
    <s v="Pedro Rua Levorato"/>
    <x v="16"/>
    <s v="Al01"/>
    <s v="ALOJAMENTO DO ÓSCAR, UNIPESSOAL, LDA"/>
    <x v="5"/>
    <x v="921"/>
    <n v="1"/>
    <n v="70"/>
    <n v="70"/>
  </r>
  <r>
    <x v="143"/>
    <s v="Bárbara de Pimenta"/>
    <x v="1"/>
    <s v="Al15"/>
    <s v="BEACHCOMBER - ALOJAMENTO LOCAL, UNIPESSOAL, LDA"/>
    <x v="11"/>
    <x v="922"/>
    <n v="6"/>
    <n v="300"/>
    <n v="270"/>
  </r>
  <r>
    <x v="79"/>
    <s v="Gonçalo Alessandra Pinto"/>
    <x v="6"/>
    <s v="Al11"/>
    <s v="DELIRECORDAÇÕES - ALOJAMENTO LOCAL, UNIPESSOAL, LDA"/>
    <x v="2"/>
    <x v="922"/>
    <n v="1"/>
    <n v="80"/>
    <n v="80"/>
  </r>
  <r>
    <x v="70"/>
    <s v="Bela Francisco Pinto"/>
    <x v="12"/>
    <s v="Al29"/>
    <s v="ENTREGARSONHOS - ALOJAMENTO LOCAL, LDA"/>
    <x v="9"/>
    <x v="923"/>
    <n v="3"/>
    <n v="210"/>
    <n v="199.5"/>
  </r>
  <r>
    <x v="115"/>
    <s v="André Claro Forte"/>
    <x v="7"/>
    <s v="Al12"/>
    <s v="LOCAL - IT, LDA"/>
    <x v="1"/>
    <x v="924"/>
    <n v="2"/>
    <n v="180"/>
    <n v="171"/>
  </r>
  <r>
    <x v="124"/>
    <s v="André Oliveira Santos"/>
    <x v="9"/>
    <s v="Al12"/>
    <s v="LOCAL - IT, LDA"/>
    <x v="1"/>
    <x v="925"/>
    <n v="5"/>
    <n v="450"/>
    <n v="427.5"/>
  </r>
  <r>
    <x v="118"/>
    <s v="Antonio Pinto "/>
    <x v="7"/>
    <s v="Al15"/>
    <s v="BEACHCOMBER - ALOJAMENTO LOCAL, UNIPESSOAL, LDA"/>
    <x v="11"/>
    <x v="925"/>
    <n v="5"/>
    <n v="250"/>
    <n v="237.5"/>
  </r>
  <r>
    <x v="110"/>
    <s v="Daniel da Araújo"/>
    <x v="4"/>
    <s v="Al05"/>
    <s v="ALOJAMENTO LOCAL - PENSIO BASTOS, LDA"/>
    <x v="14"/>
    <x v="925"/>
    <n v="1"/>
    <n v="70"/>
    <n v="70"/>
  </r>
  <r>
    <x v="62"/>
    <s v="Inês Carvalho "/>
    <x v="1"/>
    <s v="Al02"/>
    <s v="ALOJAMENTO LOCAL &quot;TUGAPLACE&quot;, UNIPESSOAL, LDA"/>
    <x v="2"/>
    <x v="925"/>
    <n v="7"/>
    <n v="490"/>
    <n v="441"/>
  </r>
  <r>
    <x v="105"/>
    <s v="João Filipe Carneiro"/>
    <x v="4"/>
    <s v="Al29"/>
    <s v="ENTREGARSONHOS - ALOJAMENTO LOCAL, LDA"/>
    <x v="9"/>
    <x v="926"/>
    <n v="9"/>
    <n v="630"/>
    <n v="567"/>
  </r>
  <r>
    <x v="24"/>
    <s v="Francisca João Sousa"/>
    <x v="18"/>
    <s v="Al14"/>
    <s v="ADER-SOUSA - ASSOCIAÇÃO DE DESENVOLVIMENTO RURAL DAS TERRAS DO SOUSA"/>
    <x v="9"/>
    <x v="927"/>
    <n v="8"/>
    <n v="560"/>
    <n v="504"/>
  </r>
  <r>
    <x v="97"/>
    <s v="João de "/>
    <x v="6"/>
    <s v="Al22"/>
    <s v="ALOJAMENTO LOCAL M. ZÍDIA, LDA"/>
    <x v="5"/>
    <x v="928"/>
    <n v="4"/>
    <n v="200"/>
    <n v="190"/>
  </r>
  <r>
    <x v="92"/>
    <s v="Eduardo Rafael Sousa"/>
    <x v="7"/>
    <s v="Al14"/>
    <s v="ADER-SOUSA - ASSOCIAÇÃO DE DESENVOLVIMENTO RURAL DAS TERRAS DO SOUSA"/>
    <x v="9"/>
    <x v="929"/>
    <n v="9"/>
    <n v="630"/>
    <n v="567"/>
  </r>
  <r>
    <x v="87"/>
    <s v="João Sofia Cunha"/>
    <x v="18"/>
    <s v="Al28"/>
    <s v="APPEAL - ASSOCIAÇÃO PORTUGUESA DE PROPRIETÁRIOS DE ESTABELECIMENTOS DE ALOJAMENTO LOCAL"/>
    <x v="9"/>
    <x v="930"/>
    <n v="2"/>
    <n v="140"/>
    <n v="133"/>
  </r>
  <r>
    <x v="71"/>
    <s v="Ana Francisca Ferreira"/>
    <x v="3"/>
    <s v="Al19"/>
    <s v="CASA DO RIO VEZ - TURISMO E ALOJAMENTO, LDA"/>
    <x v="8"/>
    <x v="931"/>
    <n v="4"/>
    <n v="280"/>
    <n v="266"/>
  </r>
  <r>
    <x v="152"/>
    <s v="Luís Maria Rodrigues"/>
    <x v="7"/>
    <s v="Al11"/>
    <s v="DELIRECORDAÇÕES - ALOJAMENTO LOCAL, UNIPESSOAL, LDA"/>
    <x v="2"/>
    <x v="931"/>
    <n v="6"/>
    <n v="480"/>
    <n v="432"/>
  </r>
  <r>
    <x v="114"/>
    <s v="Ana Camões Alves"/>
    <x v="19"/>
    <s v="Al29"/>
    <s v="ENTREGARSONHOS - ALOJAMENTO LOCAL, LDA"/>
    <x v="9"/>
    <x v="932"/>
    <n v="8"/>
    <n v="560"/>
    <n v="504"/>
  </r>
  <r>
    <x v="106"/>
    <s v="Leonardo Manuel Marrana"/>
    <x v="6"/>
    <s v="Al15"/>
    <s v="BEACHCOMBER - ALOJAMENTO LOCAL, UNIPESSOAL, LDA"/>
    <x v="11"/>
    <x v="932"/>
    <n v="6"/>
    <n v="300"/>
    <n v="270"/>
  </r>
  <r>
    <x v="93"/>
    <s v="Eurico João Pinto"/>
    <x v="10"/>
    <s v="Al05"/>
    <s v="ALOJAMENTO LOCAL - PENSIO BASTOS, LDA"/>
    <x v="14"/>
    <x v="933"/>
    <n v="1"/>
    <n v="70"/>
    <n v="70"/>
  </r>
  <r>
    <x v="150"/>
    <s v="Pedro Miguel Mota"/>
    <x v="2"/>
    <s v="Al19"/>
    <s v="CASA DO RIO VEZ - TURISMO E ALOJAMENTO, LDA"/>
    <x v="8"/>
    <x v="933"/>
    <n v="6"/>
    <n v="420"/>
    <n v="378"/>
  </r>
  <r>
    <x v="142"/>
    <s v="Rita Pedro "/>
    <x v="4"/>
    <s v="Al02"/>
    <s v="ALOJAMENTO LOCAL &quot;TUGAPLACE&quot;, UNIPESSOAL, LDA"/>
    <x v="2"/>
    <x v="933"/>
    <n v="3"/>
    <n v="210"/>
    <n v="199.5"/>
  </r>
  <r>
    <x v="107"/>
    <s v="Catarina Miguel Fonseca"/>
    <x v="9"/>
    <s v="Al28"/>
    <s v="APPEAL - ASSOCIAÇÃO PORTUGUESA DE PROPRIETÁRIOS DE ESTABELECIMENTOS DE ALOJAMENTO LOCAL"/>
    <x v="9"/>
    <x v="934"/>
    <n v="3"/>
    <n v="210"/>
    <n v="199.5"/>
  </r>
  <r>
    <x v="47"/>
    <s v="Pedro Diana Fonseca"/>
    <x v="4"/>
    <s v="Al05"/>
    <s v="ALOJAMENTO LOCAL - PENSIO BASTOS, LDA"/>
    <x v="14"/>
    <x v="934"/>
    <n v="4"/>
    <n v="280"/>
    <n v="266"/>
  </r>
  <r>
    <x v="18"/>
    <s v="Francisco Moás Fernandes"/>
    <x v="9"/>
    <s v="Al03"/>
    <s v="A.N.E.A.L. - ASSOCIAÇÃO NACIONAL DE ESTABELECIMENTOS DE ALOJAMENTO LOCAL"/>
    <x v="12"/>
    <x v="935"/>
    <n v="7"/>
    <n v="560"/>
    <n v="504"/>
  </r>
  <r>
    <x v="86"/>
    <s v="João Machado Sousa"/>
    <x v="0"/>
    <s v="Al22"/>
    <s v="ALOJAMENTO LOCAL M. ZÍDIA, LDA"/>
    <x v="5"/>
    <x v="935"/>
    <n v="6"/>
    <n v="300"/>
    <n v="270"/>
  </r>
  <r>
    <x v="37"/>
    <s v="João Mendes Simões"/>
    <x v="10"/>
    <s v="Al01"/>
    <s v="ALOJAMENTO DO ÓSCAR, UNIPESSOAL, LDA"/>
    <x v="5"/>
    <x v="935"/>
    <n v="5"/>
    <n v="350"/>
    <n v="332.5"/>
  </r>
  <r>
    <x v="98"/>
    <s v="José Brandão Fernandes"/>
    <x v="7"/>
    <s v="Al18"/>
    <s v="BIRDS &amp; BOARDS - ALOJAMENTO LOCAL, LDA"/>
    <x v="12"/>
    <x v="935"/>
    <n v="5"/>
    <n v="450"/>
    <n v="427.5"/>
  </r>
  <r>
    <x v="8"/>
    <s v="Bruna Cruz "/>
    <x v="7"/>
    <s v="Al22"/>
    <s v="ALOJAMENTO LOCAL M. ZÍDIA, LDA"/>
    <x v="5"/>
    <x v="936"/>
    <n v="5"/>
    <n v="250"/>
    <n v="237.5"/>
  </r>
  <r>
    <x v="44"/>
    <s v="Rodrigo da Gonçalves"/>
    <x v="5"/>
    <s v="Al08"/>
    <s v="CAMPO AVENTURA - PROGRAMAS DE LAZER, S.A."/>
    <x v="13"/>
    <x v="937"/>
    <n v="9"/>
    <n v="810"/>
    <n v="729"/>
  </r>
  <r>
    <x v="59"/>
    <s v="Tomás Esteves "/>
    <x v="14"/>
    <s v="Al05"/>
    <s v="ALOJAMENTO LOCAL - PENSIO BASTOS, LDA"/>
    <x v="14"/>
    <x v="937"/>
    <n v="1"/>
    <n v="70"/>
    <n v="70"/>
  </r>
  <r>
    <x v="106"/>
    <s v="Leonardo Manuel Marrana"/>
    <x v="6"/>
    <s v="Al22"/>
    <s v="ALOJAMENTO LOCAL M. ZÍDIA, LDA"/>
    <x v="5"/>
    <x v="938"/>
    <n v="3"/>
    <n v="150"/>
    <n v="142.5"/>
  </r>
  <r>
    <x v="146"/>
    <s v="Maria José Fernandes"/>
    <x v="19"/>
    <s v="Al15"/>
    <s v="BEACHCOMBER - ALOJAMENTO LOCAL, UNIPESSOAL, LDA"/>
    <x v="11"/>
    <x v="938"/>
    <n v="2"/>
    <n v="100"/>
    <n v="95"/>
  </r>
  <r>
    <x v="48"/>
    <s v="Ana Alexandra Sousa"/>
    <x v="12"/>
    <s v="Al28"/>
    <s v="APPEAL - ASSOCIAÇÃO PORTUGUESA DE PROPRIETÁRIOS DE ESTABELECIMENTOS DE ALOJAMENTO LOCAL"/>
    <x v="9"/>
    <x v="939"/>
    <n v="8"/>
    <n v="560"/>
    <n v="504"/>
  </r>
  <r>
    <x v="63"/>
    <s v="Viktoriia Xavier "/>
    <x v="17"/>
    <s v="Al19"/>
    <s v="CASA DO RIO VEZ - TURISMO E ALOJAMENTO, LDA"/>
    <x v="8"/>
    <x v="939"/>
    <n v="7"/>
    <n v="490"/>
    <n v="441"/>
  </r>
  <r>
    <x v="100"/>
    <s v="António Maria Coutinho"/>
    <x v="19"/>
    <s v="Al19"/>
    <s v="CASA DO RIO VEZ - TURISMO E ALOJAMENTO, LDA"/>
    <x v="8"/>
    <x v="940"/>
    <n v="1"/>
    <n v="70"/>
    <n v="70"/>
  </r>
  <r>
    <x v="154"/>
    <s v="Maria Miguel "/>
    <x v="17"/>
    <s v="Al18"/>
    <s v="BIRDS &amp; BOARDS - ALOJAMENTO LOCAL, LDA"/>
    <x v="12"/>
    <x v="940"/>
    <n v="6"/>
    <n v="540"/>
    <n v="486"/>
  </r>
  <r>
    <x v="91"/>
    <s v="Eduardo Leite Martins"/>
    <x v="9"/>
    <s v="Al08"/>
    <s v="CAMPO AVENTURA - PROGRAMAS DE LAZER, S.A."/>
    <x v="13"/>
    <x v="941"/>
    <n v="1"/>
    <n v="90"/>
    <n v="90"/>
  </r>
  <r>
    <x v="116"/>
    <s v="Marisa Paulo Cunha"/>
    <x v="1"/>
    <s v="Al08"/>
    <s v="CAMPO AVENTURA - PROGRAMAS DE LAZER, S.A."/>
    <x v="13"/>
    <x v="942"/>
    <n v="8"/>
    <n v="720"/>
    <n v="648"/>
  </r>
  <r>
    <x v="69"/>
    <s v="Rodrigo Martins Tavares"/>
    <x v="0"/>
    <s v="Al08"/>
    <s v="CAMPO AVENTURA - PROGRAMAS DE LAZER, S.A."/>
    <x v="13"/>
    <x v="943"/>
    <n v="9"/>
    <n v="810"/>
    <n v="729"/>
  </r>
  <r>
    <x v="45"/>
    <s v="Rui de Lopes"/>
    <x v="12"/>
    <s v="Al01"/>
    <s v="ALOJAMENTO DO ÓSCAR, UNIPESSOAL, LDA"/>
    <x v="5"/>
    <x v="943"/>
    <n v="5"/>
    <n v="350"/>
    <n v="332.5"/>
  </r>
  <r>
    <x v="111"/>
    <s v="Mariana Rafaela Costa"/>
    <x v="3"/>
    <s v="Al11"/>
    <s v="DELIRECORDAÇÕES - ALOJAMENTO LOCAL, UNIPESSOAL, LDA"/>
    <x v="2"/>
    <x v="944"/>
    <n v="7"/>
    <n v="560"/>
    <n v="504"/>
  </r>
  <r>
    <x v="65"/>
    <s v="Hugo Franz Oliveira"/>
    <x v="10"/>
    <s v="Al08"/>
    <s v="CAMPO AVENTURA - PROGRAMAS DE LAZER, S.A."/>
    <x v="13"/>
    <x v="945"/>
    <n v="2"/>
    <n v="180"/>
    <n v="171"/>
  </r>
  <r>
    <x v="149"/>
    <s v="João Vieira Santos"/>
    <x v="0"/>
    <s v="Al28"/>
    <s v="APPEAL - ASSOCIAÇÃO PORTUGUESA DE PROPRIETÁRIOS DE ESTABELECIMENTOS DE ALOJAMENTO LOCAL"/>
    <x v="9"/>
    <x v="945"/>
    <n v="7"/>
    <n v="490"/>
    <n v="441"/>
  </r>
  <r>
    <x v="17"/>
    <s v="Sanderson Leite "/>
    <x v="14"/>
    <s v="Al03"/>
    <s v="A.N.E.A.L. - ASSOCIAÇÃO NACIONAL DE ESTABELECIMENTOS DE ALOJAMENTO LOCAL"/>
    <x v="12"/>
    <x v="945"/>
    <n v="2"/>
    <n v="160"/>
    <n v="152"/>
  </r>
  <r>
    <x v="51"/>
    <s v="Francisca Rodrigues Rocha"/>
    <x v="11"/>
    <s v="Al14"/>
    <s v="ADER-SOUSA - ASSOCIAÇÃO DE DESENVOLVIMENTO RURAL DAS TERRAS DO SOUSA"/>
    <x v="9"/>
    <x v="946"/>
    <n v="5"/>
    <n v="350"/>
    <n v="332.5"/>
  </r>
  <r>
    <x v="52"/>
    <s v="João Filipe Costa"/>
    <x v="3"/>
    <s v="Al05"/>
    <s v="ALOJAMENTO LOCAL - PENSIO BASTOS, LDA"/>
    <x v="14"/>
    <x v="947"/>
    <n v="2"/>
    <n v="140"/>
    <n v="133"/>
  </r>
  <r>
    <x v="96"/>
    <s v="Tomás Raquel "/>
    <x v="2"/>
    <s v="Al09"/>
    <s v="FEELPORTO - ALOJAMENTO LOCAL E SERVIÇOS TURISTICOS, LDA"/>
    <x v="2"/>
    <x v="948"/>
    <n v="5"/>
    <n v="350"/>
    <n v="332.5"/>
  </r>
  <r>
    <x v="129"/>
    <s v="Laura Daniel Mendes"/>
    <x v="19"/>
    <s v="Al10"/>
    <s v="AZEVEDO, ANTÓNIO DA SILVA"/>
    <x v="2"/>
    <x v="949"/>
    <n v="4"/>
    <n v="320"/>
    <n v="304"/>
  </r>
  <r>
    <x v="131"/>
    <s v="Vasco Miguel Alves"/>
    <x v="8"/>
    <s v="Al26"/>
    <s v="ENIGMAGARDEN - ALOJAMENTO LOCAL, UNIPESSOAL, LDA"/>
    <x v="10"/>
    <x v="950"/>
    <n v="5"/>
    <n v="300"/>
    <n v="285"/>
  </r>
  <r>
    <x v="147"/>
    <s v="Inês Pedro Marinho"/>
    <x v="2"/>
    <s v="Al10"/>
    <s v="AZEVEDO, ANTÓNIO DA SILVA"/>
    <x v="2"/>
    <x v="951"/>
    <n v="9"/>
    <n v="720"/>
    <n v="648"/>
  </r>
  <r>
    <x v="55"/>
    <s v="Beatriz Miguel Silva"/>
    <x v="0"/>
    <s v="Al15"/>
    <s v="BEACHCOMBER - ALOJAMENTO LOCAL, UNIPESSOAL, LDA"/>
    <x v="11"/>
    <x v="952"/>
    <n v="6"/>
    <n v="300"/>
    <n v="270"/>
  </r>
  <r>
    <x v="122"/>
    <s v="Luís Filipe Carvalho"/>
    <x v="1"/>
    <s v="Al23"/>
    <s v="CONVERSA SIMÉTRICA ALOJAMENTO LOCAL, LDA"/>
    <x v="10"/>
    <x v="952"/>
    <n v="8"/>
    <n v="720"/>
    <n v="648"/>
  </r>
  <r>
    <x v="41"/>
    <s v="Tiago Afonso Santos"/>
    <x v="5"/>
    <s v="Al05"/>
    <s v="ALOJAMENTO LOCAL - PENSIO BASTOS, LDA"/>
    <x v="14"/>
    <x v="953"/>
    <n v="7"/>
    <n v="490"/>
    <n v="441"/>
  </r>
  <r>
    <x v="137"/>
    <s v="Marina Manuel Duarte"/>
    <x v="4"/>
    <s v="Al05"/>
    <s v="ALOJAMENTO LOCAL - PENSIO BASTOS, LDA"/>
    <x v="14"/>
    <x v="954"/>
    <n v="6"/>
    <n v="420"/>
    <n v="378"/>
  </r>
  <r>
    <x v="83"/>
    <s v="Tânia João Dias"/>
    <x v="11"/>
    <s v="Al15"/>
    <s v="BEACHCOMBER - ALOJAMENTO LOCAL, UNIPESSOAL, LDA"/>
    <x v="11"/>
    <x v="955"/>
    <n v="3"/>
    <n v="150"/>
    <n v="142.5"/>
  </r>
  <r>
    <x v="66"/>
    <s v="Leonor Pedro Queirós"/>
    <x v="8"/>
    <s v="Al14"/>
    <s v="ADER-SOUSA - ASSOCIAÇÃO DE DESENVOLVIMENTO RURAL DAS TERRAS DO SOUSA"/>
    <x v="9"/>
    <x v="956"/>
    <n v="5"/>
    <n v="350"/>
    <n v="332.5"/>
  </r>
  <r>
    <x v="53"/>
    <s v="Rennan Rapuano "/>
    <x v="8"/>
    <s v="Al14"/>
    <s v="ADER-SOUSA - ASSOCIAÇÃO DE DESENVOLVIMENTO RURAL DAS TERRAS DO SOUSA"/>
    <x v="9"/>
    <x v="956"/>
    <n v="2"/>
    <n v="140"/>
    <n v="133"/>
  </r>
  <r>
    <x v="80"/>
    <s v="Inês Maria "/>
    <x v="10"/>
    <s v="Al16"/>
    <s v="GERES ALBUFEIRA - ALDEIA TURISTICA, LDA"/>
    <x v="6"/>
    <x v="957"/>
    <n v="5"/>
    <n v="350"/>
    <n v="332.5"/>
  </r>
  <r>
    <x v="33"/>
    <s v="Maria Carinhas Ribeiro"/>
    <x v="0"/>
    <s v="Al04"/>
    <s v="AHSLG - SOCIEDADE DE GESTÃO DE EMPREENDIMENTOS TURÍSTICOS E DE ALOJAMENTO LOCAL, LDA"/>
    <x v="15"/>
    <x v="958"/>
    <n v="8"/>
    <n v="400"/>
    <n v="360"/>
  </r>
  <r>
    <x v="25"/>
    <s v="Dalila Alexandre Reis"/>
    <x v="1"/>
    <s v="Al03"/>
    <s v="A.N.E.A.L. - ASSOCIAÇÃO NACIONAL DE ESTABELECIMENTOS DE ALOJAMENTO LOCAL"/>
    <x v="12"/>
    <x v="959"/>
    <n v="6"/>
    <n v="480"/>
    <n v="432"/>
  </r>
  <r>
    <x v="123"/>
    <s v="Frederico Teresa Pinto"/>
    <x v="17"/>
    <s v="Al18"/>
    <s v="BIRDS &amp; BOARDS - ALOJAMENTO LOCAL, LDA"/>
    <x v="12"/>
    <x v="960"/>
    <n v="1"/>
    <n v="90"/>
    <n v="90"/>
  </r>
  <r>
    <x v="79"/>
    <s v="Gonçalo Alessandra Pinto"/>
    <x v="6"/>
    <s v="Al19"/>
    <s v="CASA DO RIO VEZ - TURISMO E ALOJAMENTO, LDA"/>
    <x v="8"/>
    <x v="960"/>
    <n v="5"/>
    <n v="350"/>
    <n v="332.5"/>
  </r>
  <r>
    <x v="78"/>
    <s v="Bruno Baía Silva"/>
    <x v="7"/>
    <s v="Al01"/>
    <s v="ALOJAMENTO DO ÓSCAR, UNIPESSOAL, LDA"/>
    <x v="5"/>
    <x v="961"/>
    <n v="5"/>
    <n v="350"/>
    <n v="332.5"/>
  </r>
  <r>
    <x v="56"/>
    <s v="Fabrício Eduardo Igreja"/>
    <x v="6"/>
    <s v="Al05"/>
    <s v="ALOJAMENTO LOCAL - PENSIO BASTOS, LDA"/>
    <x v="14"/>
    <x v="961"/>
    <n v="3"/>
    <n v="210"/>
    <n v="199.5"/>
  </r>
  <r>
    <x v="85"/>
    <s v="João Alexandre Araújo"/>
    <x v="14"/>
    <s v="Al15"/>
    <s v="BEACHCOMBER - ALOJAMENTO LOCAL, UNIPESSOAL, LDA"/>
    <x v="11"/>
    <x v="961"/>
    <n v="9"/>
    <n v="450"/>
    <n v="405"/>
  </r>
  <r>
    <x v="144"/>
    <s v="Tiago Fernando Pereira"/>
    <x v="14"/>
    <s v="Al29"/>
    <s v="ENTREGARSONHOS - ALOJAMENTO LOCAL, LDA"/>
    <x v="9"/>
    <x v="962"/>
    <n v="9"/>
    <n v="630"/>
    <n v="567"/>
  </r>
  <r>
    <x v="74"/>
    <s v="Luís Nascimento Batista"/>
    <x v="8"/>
    <s v="Al04"/>
    <s v="AHSLG - SOCIEDADE DE GESTÃO DE EMPREENDIMENTOS TURÍSTICOS E DE ALOJAMENTO LOCAL, LDA"/>
    <x v="15"/>
    <x v="963"/>
    <n v="8"/>
    <n v="400"/>
    <n v="360"/>
  </r>
  <r>
    <x v="73"/>
    <s v="Mariana Cabral Costa"/>
    <x v="4"/>
    <s v="Al11"/>
    <s v="DELIRECORDAÇÕES - ALOJAMENTO LOCAL, UNIPESSOAL, LDA"/>
    <x v="2"/>
    <x v="964"/>
    <n v="1"/>
    <n v="80"/>
    <n v="80"/>
  </r>
  <r>
    <x v="95"/>
    <s v="Nuno Sinde Silva"/>
    <x v="8"/>
    <s v="Al04"/>
    <s v="AHSLG - SOCIEDADE DE GESTÃO DE EMPREENDIMENTOS TURÍSTICOS E DE ALOJAMENTO LOCAL, LDA"/>
    <x v="15"/>
    <x v="964"/>
    <n v="7"/>
    <n v="350"/>
    <n v="315"/>
  </r>
  <r>
    <x v="71"/>
    <s v="Ana Francisca Ferreira"/>
    <x v="3"/>
    <s v="Al08"/>
    <s v="CAMPO AVENTURA - PROGRAMAS DE LAZER, S.A."/>
    <x v="13"/>
    <x v="965"/>
    <n v="2"/>
    <n v="180"/>
    <n v="171"/>
  </r>
  <r>
    <x v="154"/>
    <s v="Maria Miguel "/>
    <x v="17"/>
    <s v="Al15"/>
    <s v="BEACHCOMBER - ALOJAMENTO LOCAL, UNIPESSOAL, LDA"/>
    <x v="11"/>
    <x v="966"/>
    <n v="3"/>
    <n v="150"/>
    <n v="142.5"/>
  </r>
  <r>
    <x v="107"/>
    <s v="Catarina Miguel Fonseca"/>
    <x v="9"/>
    <s v="Al22"/>
    <s v="ALOJAMENTO LOCAL M. ZÍDIA, LDA"/>
    <x v="5"/>
    <x v="967"/>
    <n v="5"/>
    <n v="250"/>
    <n v="237.5"/>
  </r>
  <r>
    <x v="141"/>
    <s v="Marco Pedro Suarez"/>
    <x v="1"/>
    <s v="Al28"/>
    <s v="APPEAL - ASSOCIAÇÃO PORTUGUESA DE PROPRIETÁRIOS DE ESTABELECIMENTOS DE ALOJAMENTO LOCAL"/>
    <x v="9"/>
    <x v="967"/>
    <n v="6"/>
    <n v="420"/>
    <n v="378"/>
  </r>
  <r>
    <x v="58"/>
    <s v="Caroline Gonzalez "/>
    <x v="16"/>
    <s v="Al01"/>
    <s v="ALOJAMENTO DO ÓSCAR, UNIPESSOAL, LDA"/>
    <x v="5"/>
    <x v="968"/>
    <n v="3"/>
    <n v="210"/>
    <n v="199.5"/>
  </r>
  <r>
    <x v="88"/>
    <s v="Catarina Catarina Coelho"/>
    <x v="16"/>
    <s v="Al11"/>
    <s v="DELIRECORDAÇÕES - ALOJAMENTO LOCAL, UNIPESSOAL, LDA"/>
    <x v="2"/>
    <x v="969"/>
    <n v="8"/>
    <n v="640"/>
    <n v="576"/>
  </r>
  <r>
    <x v="82"/>
    <s v="Jose Amadeu Faria"/>
    <x v="3"/>
    <s v="Al23"/>
    <s v="CONVERSA SIMÉTRICA ALOJAMENTO LOCAL, LDA"/>
    <x v="10"/>
    <x v="969"/>
    <n v="8"/>
    <n v="720"/>
    <n v="648"/>
  </r>
  <r>
    <x v="76"/>
    <s v="Henrique Coelho Branco"/>
    <x v="7"/>
    <s v="Al23"/>
    <s v="CONVERSA SIMÉTRICA ALOJAMENTO LOCAL, LDA"/>
    <x v="10"/>
    <x v="970"/>
    <n v="1"/>
    <n v="90"/>
    <n v="90"/>
  </r>
  <r>
    <x v="45"/>
    <s v="Rui de Lopes"/>
    <x v="12"/>
    <s v="Al03"/>
    <s v="A.N.E.A.L. - ASSOCIAÇÃO NACIONAL DE ESTABELECIMENTOS DE ALOJAMENTO LOCAL"/>
    <x v="12"/>
    <x v="971"/>
    <n v="1"/>
    <n v="80"/>
    <n v="80"/>
  </r>
  <r>
    <x v="63"/>
    <s v="Viktoriia Xavier "/>
    <x v="17"/>
    <s v="Al08"/>
    <s v="CAMPO AVENTURA - PROGRAMAS DE LAZER, S.A."/>
    <x v="13"/>
    <x v="972"/>
    <n v="9"/>
    <n v="810"/>
    <n v="729"/>
  </r>
  <r>
    <x v="125"/>
    <s v="Licinio Macedo Rocha"/>
    <x v="15"/>
    <s v="Al05"/>
    <s v="ALOJAMENTO LOCAL - PENSIO BASTOS, LDA"/>
    <x v="14"/>
    <x v="973"/>
    <n v="3"/>
    <n v="210"/>
    <n v="199.5"/>
  </r>
  <r>
    <x v="133"/>
    <s v="Diogo Torres Pinheiro"/>
    <x v="12"/>
    <s v="Al22"/>
    <s v="ALOJAMENTO LOCAL M. ZÍDIA, LDA"/>
    <x v="5"/>
    <x v="974"/>
    <n v="8"/>
    <n v="400"/>
    <n v="360"/>
  </r>
  <r>
    <x v="48"/>
    <s v="Ana Alexandra Sousa"/>
    <x v="12"/>
    <s v="Al14"/>
    <s v="ADER-SOUSA - ASSOCIAÇÃO DE DESENVOLVIMENTO RURAL DAS TERRAS DO SOUSA"/>
    <x v="9"/>
    <x v="975"/>
    <n v="3"/>
    <n v="210"/>
    <n v="199.5"/>
  </r>
  <r>
    <x v="28"/>
    <s v="André Margarida Pinho"/>
    <x v="5"/>
    <s v="Al03"/>
    <s v="A.N.E.A.L. - ASSOCIAÇÃO NACIONAL DE ESTABELECIMENTOS DE ALOJAMENTO LOCAL"/>
    <x v="12"/>
    <x v="975"/>
    <n v="6"/>
    <n v="480"/>
    <n v="432"/>
  </r>
  <r>
    <x v="134"/>
    <s v="João Catarina Mendes"/>
    <x v="18"/>
    <s v="Al11"/>
    <s v="DELIRECORDAÇÕES - ALOJAMENTO LOCAL, UNIPESSOAL, LDA"/>
    <x v="2"/>
    <x v="975"/>
    <n v="3"/>
    <n v="240"/>
    <n v="228"/>
  </r>
  <r>
    <x v="149"/>
    <s v="João Vieira Santos"/>
    <x v="0"/>
    <s v="Al22"/>
    <s v="ALOJAMENTO LOCAL M. ZÍDIA, LDA"/>
    <x v="5"/>
    <x v="976"/>
    <n v="9"/>
    <n v="450"/>
    <n v="405"/>
  </r>
  <r>
    <x v="153"/>
    <s v="Maria Bessa Costa"/>
    <x v="11"/>
    <s v="Al13"/>
    <s v="LOCALEASY, LDA"/>
    <x v="5"/>
    <x v="976"/>
    <n v="3"/>
    <n v="240"/>
    <n v="228"/>
  </r>
  <r>
    <x v="130"/>
    <s v="Tomé Miguel Silva"/>
    <x v="16"/>
    <s v="Al28"/>
    <s v="APPEAL - ASSOCIAÇÃO PORTUGUESA DE PROPRIETÁRIOS DE ESTABELECIMENTOS DE ALOJAMENTO LOCAL"/>
    <x v="9"/>
    <x v="976"/>
    <n v="6"/>
    <n v="420"/>
    <n v="378"/>
  </r>
  <r>
    <x v="55"/>
    <s v="Beatriz Miguel Silva"/>
    <x v="0"/>
    <s v="Al10"/>
    <s v="AZEVEDO, ANTÓNIO DA SILVA"/>
    <x v="2"/>
    <x v="977"/>
    <n v="6"/>
    <n v="480"/>
    <n v="432"/>
  </r>
  <r>
    <x v="137"/>
    <s v="Marina Manuel Duarte"/>
    <x v="4"/>
    <s v="Al01"/>
    <s v="ALOJAMENTO DO ÓSCAR, UNIPESSOAL, LDA"/>
    <x v="5"/>
    <x v="977"/>
    <n v="5"/>
    <n v="350"/>
    <n v="332.5"/>
  </r>
  <r>
    <x v="119"/>
    <s v="André Alexandre Cardoso"/>
    <x v="3"/>
    <s v="Al22"/>
    <s v="ALOJAMENTO LOCAL M. ZÍDIA, LDA"/>
    <x v="5"/>
    <x v="978"/>
    <n v="8"/>
    <n v="400"/>
    <n v="360"/>
  </r>
  <r>
    <x v="90"/>
    <s v="Daniel Filipe Sousa"/>
    <x v="19"/>
    <s v="Al15"/>
    <s v="BEACHCOMBER - ALOJAMENTO LOCAL, UNIPESSOAL, LDA"/>
    <x v="11"/>
    <x v="978"/>
    <n v="2"/>
    <n v="100"/>
    <n v="95"/>
  </r>
  <r>
    <x v="84"/>
    <s v="Bruno Ribeiro Xavier"/>
    <x v="18"/>
    <s v="Al02"/>
    <s v="ALOJAMENTO LOCAL &quot;TUGAPLACE&quot;, UNIPESSOAL, LDA"/>
    <x v="2"/>
    <x v="979"/>
    <n v="2"/>
    <n v="140"/>
    <n v="133"/>
  </r>
  <r>
    <x v="107"/>
    <s v="Catarina Miguel Fonseca"/>
    <x v="9"/>
    <s v="Al22"/>
    <s v="ALOJAMENTO LOCAL M. ZÍDIA, LDA"/>
    <x v="5"/>
    <x v="979"/>
    <n v="4"/>
    <n v="200"/>
    <n v="190"/>
  </r>
  <r>
    <x v="75"/>
    <s v="Pedro Eduardo Oliveira"/>
    <x v="18"/>
    <s v="Al09"/>
    <s v="FEELPORTO - ALOJAMENTO LOCAL E SERVIÇOS TURISTICOS, LDA"/>
    <x v="2"/>
    <x v="979"/>
    <n v="8"/>
    <n v="560"/>
    <n v="504"/>
  </r>
  <r>
    <x v="139"/>
    <s v="Rodrigo Marques Carvalho"/>
    <x v="13"/>
    <s v="Al09"/>
    <s v="FEELPORTO - ALOJAMENTO LOCAL E SERVIÇOS TURISTICOS, LDA"/>
    <x v="2"/>
    <x v="980"/>
    <n v="8"/>
    <n v="560"/>
    <n v="504"/>
  </r>
  <r>
    <x v="43"/>
    <s v="Pedro Samuel Martins"/>
    <x v="2"/>
    <s v="Al01"/>
    <s v="ALOJAMENTO DO ÓSCAR, UNIPESSOAL, LDA"/>
    <x v="5"/>
    <x v="981"/>
    <n v="9"/>
    <n v="630"/>
    <n v="567"/>
  </r>
  <r>
    <x v="100"/>
    <s v="António Maria Coutinho"/>
    <x v="19"/>
    <s v="Al10"/>
    <s v="AZEVEDO, ANTÓNIO DA SILVA"/>
    <x v="2"/>
    <x v="982"/>
    <n v="8"/>
    <n v="640"/>
    <n v="576"/>
  </r>
  <r>
    <x v="91"/>
    <s v="Eduardo Leite Martins"/>
    <x v="9"/>
    <s v="Al10"/>
    <s v="AZEVEDO, ANTÓNIO DA SILVA"/>
    <x v="2"/>
    <x v="982"/>
    <n v="7"/>
    <n v="560"/>
    <n v="504"/>
  </r>
  <r>
    <x v="62"/>
    <s v="Inês Carvalho "/>
    <x v="1"/>
    <s v="Al04"/>
    <s v="AHSLG - SOCIEDADE DE GESTÃO DE EMPREENDIMENTOS TURÍSTICOS E DE ALOJAMENTO LOCAL, LDA"/>
    <x v="15"/>
    <x v="983"/>
    <n v="6"/>
    <n v="300"/>
    <n v="270"/>
  </r>
  <r>
    <x v="94"/>
    <s v="Mariana Miguel Sousa"/>
    <x v="16"/>
    <s v="Al02"/>
    <s v="ALOJAMENTO LOCAL &quot;TUGAPLACE&quot;, UNIPESSOAL, LDA"/>
    <x v="2"/>
    <x v="983"/>
    <n v="1"/>
    <n v="70"/>
    <n v="70"/>
  </r>
  <r>
    <x v="146"/>
    <s v="Maria José Fernandes"/>
    <x v="19"/>
    <s v="Al05"/>
    <s v="ALOJAMENTO LOCAL - PENSIO BASTOS, LDA"/>
    <x v="14"/>
    <x v="984"/>
    <n v="6"/>
    <n v="420"/>
    <n v="378"/>
  </r>
  <r>
    <x v="135"/>
    <s v="Paula Ramos "/>
    <x v="17"/>
    <s v="Al08"/>
    <s v="CAMPO AVENTURA - PROGRAMAS DE LAZER, S.A."/>
    <x v="13"/>
    <x v="984"/>
    <n v="3"/>
    <n v="270"/>
    <n v="256.5"/>
  </r>
  <r>
    <x v="108"/>
    <s v="Juliana José Ferreira"/>
    <x v="1"/>
    <s v="Al04"/>
    <s v="AHSLG - SOCIEDADE DE GESTÃO DE EMPREENDIMENTOS TURÍSTICOS E DE ALOJAMENTO LOCAL, LDA"/>
    <x v="15"/>
    <x v="985"/>
    <n v="9"/>
    <n v="450"/>
    <n v="405"/>
  </r>
  <r>
    <x v="142"/>
    <s v="Rita Pedro "/>
    <x v="4"/>
    <s v="Al05"/>
    <s v="ALOJAMENTO LOCAL - PENSIO BASTOS, LDA"/>
    <x v="14"/>
    <x v="985"/>
    <n v="5"/>
    <n v="350"/>
    <n v="332.5"/>
  </r>
  <r>
    <x v="100"/>
    <s v="António Maria Coutinho"/>
    <x v="19"/>
    <s v="Al02"/>
    <s v="ALOJAMENTO LOCAL &quot;TUGAPLACE&quot;, UNIPESSOAL, LDA"/>
    <x v="2"/>
    <x v="986"/>
    <n v="5"/>
    <n v="350"/>
    <n v="332.5"/>
  </r>
  <r>
    <x v="97"/>
    <s v="João de "/>
    <x v="6"/>
    <s v="Al05"/>
    <s v="ALOJAMENTO LOCAL - PENSIO BASTOS, LDA"/>
    <x v="14"/>
    <x v="986"/>
    <n v="6"/>
    <n v="420"/>
    <n v="378"/>
  </r>
  <r>
    <x v="102"/>
    <s v="Francisco Taveira "/>
    <x v="1"/>
    <s v="Al03"/>
    <s v="A.N.E.A.L. - ASSOCIAÇÃO NACIONAL DE ESTABELECIMENTOS DE ALOJAMENTO LOCAL"/>
    <x v="12"/>
    <x v="987"/>
    <n v="4"/>
    <n v="320"/>
    <n v="304"/>
  </r>
  <r>
    <x v="60"/>
    <s v="Ana Catarina Maia"/>
    <x v="19"/>
    <s v="Al02"/>
    <s v="ALOJAMENTO LOCAL &quot;TUGAPLACE&quot;, UNIPESSOAL, LDA"/>
    <x v="2"/>
    <x v="988"/>
    <n v="5"/>
    <n v="350"/>
    <n v="332.5"/>
  </r>
  <r>
    <x v="156"/>
    <s v="João Cudell Aguiar"/>
    <x v="18"/>
    <s v="Al29"/>
    <s v="ENTREGARSONHOS - ALOJAMENTO LOCAL, LDA"/>
    <x v="9"/>
    <x v="988"/>
    <n v="6"/>
    <n v="420"/>
    <n v="378"/>
  </r>
  <r>
    <x v="112"/>
    <s v="Alice Pinto Silva"/>
    <x v="19"/>
    <s v="Al29"/>
    <s v="ENTREGARSONHOS - ALOJAMENTO LOCAL, LDA"/>
    <x v="9"/>
    <x v="989"/>
    <n v="5"/>
    <n v="350"/>
    <n v="332.5"/>
  </r>
  <r>
    <x v="127"/>
    <s v="Pedro Miguel Pinto"/>
    <x v="10"/>
    <s v="Al22"/>
    <s v="ALOJAMENTO LOCAL M. ZÍDIA, LDA"/>
    <x v="5"/>
    <x v="990"/>
    <n v="1"/>
    <n v="50"/>
    <n v="50"/>
  </r>
  <r>
    <x v="132"/>
    <s v="Diogo Teresa "/>
    <x v="0"/>
    <s v="Al15"/>
    <s v="BEACHCOMBER - ALOJAMENTO LOCAL, UNIPESSOAL, LDA"/>
    <x v="11"/>
    <x v="991"/>
    <n v="8"/>
    <n v="400"/>
    <n v="360"/>
  </r>
  <r>
    <x v="64"/>
    <s v="Ana Pinto Carvalho"/>
    <x v="2"/>
    <s v="Al11"/>
    <s v="DELIRECORDAÇÕES - ALOJAMENTO LOCAL, UNIPESSOAL, LDA"/>
    <x v="2"/>
    <x v="992"/>
    <n v="2"/>
    <n v="160"/>
    <n v="152"/>
  </r>
  <r>
    <x v="58"/>
    <s v="Caroline Gonzalez "/>
    <x v="16"/>
    <s v="Al14"/>
    <s v="ADER-SOUSA - ASSOCIAÇÃO DE DESENVOLVIMENTO RURAL DAS TERRAS DO SOUSA"/>
    <x v="9"/>
    <x v="992"/>
    <n v="6"/>
    <n v="420"/>
    <n v="378"/>
  </r>
  <r>
    <x v="104"/>
    <s v="Marta Almeida Silva"/>
    <x v="18"/>
    <s v="Al05"/>
    <s v="ALOJAMENTO LOCAL - PENSIO BASTOS, LDA"/>
    <x v="14"/>
    <x v="992"/>
    <n v="2"/>
    <n v="140"/>
    <n v="133"/>
  </r>
  <r>
    <x v="110"/>
    <s v="Daniel da Araújo"/>
    <x v="4"/>
    <s v="Al04"/>
    <s v="AHSLG - SOCIEDADE DE GESTÃO DE EMPREENDIMENTOS TURÍSTICOS E DE ALOJAMENTO LOCAL, LDA"/>
    <x v="15"/>
    <x v="993"/>
    <n v="3"/>
    <n v="150"/>
    <n v="142.5"/>
  </r>
  <r>
    <x v="137"/>
    <s v="Marina Manuel Duarte"/>
    <x v="4"/>
    <s v="Al03"/>
    <s v="A.N.E.A.L. - ASSOCIAÇÃO NACIONAL DE ESTABELECIMENTOS DE ALOJAMENTO LOCAL"/>
    <x v="12"/>
    <x v="993"/>
    <n v="5"/>
    <n v="400"/>
    <n v="380"/>
  </r>
  <r>
    <x v="150"/>
    <s v="Pedro Miguel Mota"/>
    <x v="2"/>
    <s v="Al08"/>
    <s v="CAMPO AVENTURA - PROGRAMAS DE LAZER, S.A."/>
    <x v="13"/>
    <x v="993"/>
    <n v="4"/>
    <n v="360"/>
    <n v="342"/>
  </r>
  <r>
    <x v="40"/>
    <s v="Pedro Rua Levorato"/>
    <x v="16"/>
    <s v="Al04"/>
    <s v="AHSLG - SOCIEDADE DE GESTÃO DE EMPREENDIMENTOS TURÍSTICOS E DE ALOJAMENTO LOCAL, LDA"/>
    <x v="15"/>
    <x v="994"/>
    <n v="7"/>
    <n v="350"/>
    <n v="315"/>
  </r>
  <r>
    <x v="124"/>
    <s v="André Oliveira Santos"/>
    <x v="9"/>
    <s v="Al16"/>
    <s v="GERES ALBUFEIRA - ALDEIA TURISTICA, LDA"/>
    <x v="6"/>
    <x v="995"/>
    <n v="3"/>
    <n v="210"/>
    <n v="199.5"/>
  </r>
  <r>
    <x v="91"/>
    <s v="Eduardo Leite Martins"/>
    <x v="9"/>
    <s v="Al02"/>
    <s v="ALOJAMENTO LOCAL &quot;TUGAPLACE&quot;, UNIPESSOAL, LDA"/>
    <x v="2"/>
    <x v="996"/>
    <n v="1"/>
    <n v="70"/>
    <n v="70"/>
  </r>
  <r>
    <x v="138"/>
    <s v="Rafael Romera "/>
    <x v="2"/>
    <s v="Al11"/>
    <s v="DELIRECORDAÇÕES - ALOJAMENTO LOCAL, UNIPESSOAL, LDA"/>
    <x v="2"/>
    <x v="996"/>
    <n v="3"/>
    <n v="240"/>
    <n v="228"/>
  </r>
  <r>
    <x v="104"/>
    <s v="Marta Almeida Silva"/>
    <x v="18"/>
    <s v="Al14"/>
    <s v="ADER-SOUSA - ASSOCIAÇÃO DE DESENVOLVIMENTO RURAL DAS TERRAS DO SOUSA"/>
    <x v="9"/>
    <x v="997"/>
    <n v="7"/>
    <n v="490"/>
    <n v="441"/>
  </r>
  <r>
    <x v="145"/>
    <s v="Gonçalo Miguel Ribeiro"/>
    <x v="19"/>
    <s v="Al29"/>
    <s v="ENTREGARSONHOS - ALOJAMENTO LOCAL, LDA"/>
    <x v="9"/>
    <x v="998"/>
    <n v="9"/>
    <n v="630"/>
    <n v="567"/>
  </r>
  <r>
    <x v="147"/>
    <s v="Inês Pedro Marinho"/>
    <x v="2"/>
    <s v="Al02"/>
    <s v="ALOJAMENTO LOCAL &quot;TUGAPLACE&quot;, UNIPESSOAL, LDA"/>
    <x v="2"/>
    <x v="998"/>
    <n v="5"/>
    <n v="350"/>
    <n v="332.5"/>
  </r>
  <r>
    <x v="44"/>
    <s v="Rodrigo da Gonçalves"/>
    <x v="5"/>
    <s v="Al18"/>
    <s v="BIRDS &amp; BOARDS - ALOJAMENTO LOCAL, LDA"/>
    <x v="12"/>
    <x v="999"/>
    <n v="6"/>
    <n v="540"/>
    <n v="486"/>
  </r>
  <r>
    <x v="151"/>
    <s v="Ana Maria Silva"/>
    <x v="12"/>
    <s v="Al10"/>
    <s v="AZEVEDO, ANTÓNIO DA SILVA"/>
    <x v="2"/>
    <x v="1000"/>
    <n v="1"/>
    <n v="80"/>
    <n v="80"/>
  </r>
  <r>
    <x v="34"/>
    <s v="Inês Silva Lopes"/>
    <x v="14"/>
    <s v="Al04"/>
    <s v="AHSLG - SOCIEDADE DE GESTÃO DE EMPREENDIMENTOS TURÍSTICOS E DE ALOJAMENTO LOCAL, LDA"/>
    <x v="15"/>
    <x v="1001"/>
    <n v="9"/>
    <n v="450"/>
    <n v="405"/>
  </r>
  <r>
    <x v="141"/>
    <s v="Marco Pedro Suarez"/>
    <x v="1"/>
    <s v="Al28"/>
    <s v="APPEAL - ASSOCIAÇÃO PORTUGUESA DE PROPRIETÁRIOS DE ESTABELECIMENTOS DE ALOJAMENTO LOCAL"/>
    <x v="9"/>
    <x v="1001"/>
    <n v="3"/>
    <n v="210"/>
    <n v="199.5"/>
  </r>
  <r>
    <x v="131"/>
    <s v="Vasco Miguel Alves"/>
    <x v="8"/>
    <s v="Al18"/>
    <s v="BIRDS &amp; BOARDS - ALOJAMENTO LOCAL, LDA"/>
    <x v="12"/>
    <x v="1001"/>
    <n v="9"/>
    <n v="810"/>
    <n v="729"/>
  </r>
  <r>
    <x v="90"/>
    <s v="Daniel Filipe Sousa"/>
    <x v="19"/>
    <s v="Al10"/>
    <s v="AZEVEDO, ANTÓNIO DA SILVA"/>
    <x v="2"/>
    <x v="1002"/>
    <n v="9"/>
    <n v="720"/>
    <n v="648"/>
  </r>
  <r>
    <x v="103"/>
    <s v="José Miguel Amorim"/>
    <x v="6"/>
    <s v="Al01"/>
    <s v="ALOJAMENTO DO ÓSCAR, UNIPESSOAL, LDA"/>
    <x v="5"/>
    <x v="1002"/>
    <n v="8"/>
    <n v="560"/>
    <n v="504"/>
  </r>
  <r>
    <x v="63"/>
    <s v="Viktoriia Xavier "/>
    <x v="17"/>
    <s v="Al18"/>
    <s v="BIRDS &amp; BOARDS - ALOJAMENTO LOCAL, LDA"/>
    <x v="12"/>
    <x v="1003"/>
    <n v="5"/>
    <n v="450"/>
    <n v="427.5"/>
  </r>
  <r>
    <x v="112"/>
    <s v="Alice Pinto Silva"/>
    <x v="19"/>
    <s v="Al11"/>
    <s v="DELIRECORDAÇÕES - ALOJAMENTO LOCAL, UNIPESSOAL, LDA"/>
    <x v="2"/>
    <x v="1004"/>
    <n v="9"/>
    <n v="720"/>
    <n v="648"/>
  </r>
  <r>
    <x v="121"/>
    <s v="Leonor Pedro Santos"/>
    <x v="19"/>
    <s v="Al18"/>
    <s v="BIRDS &amp; BOARDS - ALOJAMENTO LOCAL, LDA"/>
    <x v="12"/>
    <x v="1004"/>
    <n v="8"/>
    <n v="720"/>
    <n v="648"/>
  </r>
  <r>
    <x v="128"/>
    <s v="Raquel Tomas Grilo"/>
    <x v="17"/>
    <s v="Al23"/>
    <s v="CONVERSA SIMÉTRICA ALOJAMENTO LOCAL, LDA"/>
    <x v="10"/>
    <x v="1005"/>
    <n v="1"/>
    <n v="90"/>
    <n v="90"/>
  </r>
  <r>
    <x v="64"/>
    <s v="Ana Pinto Carvalho"/>
    <x v="2"/>
    <s v="Al04"/>
    <s v="AHSLG - SOCIEDADE DE GESTÃO DE EMPREENDIMENTOS TURÍSTICOS E DE ALOJAMENTO LOCAL, LDA"/>
    <x v="15"/>
    <x v="1006"/>
    <n v="6"/>
    <n v="300"/>
    <n v="270"/>
  </r>
  <r>
    <x v="36"/>
    <s v="João Gonçalo Meireles"/>
    <x v="16"/>
    <s v="Al08"/>
    <s v="CAMPO AVENTURA - PROGRAMAS DE LAZER, S.A."/>
    <x v="13"/>
    <x v="1007"/>
    <n v="7"/>
    <n v="630"/>
    <n v="567"/>
  </r>
  <r>
    <x v="139"/>
    <s v="Rodrigo Marques Carvalho"/>
    <x v="13"/>
    <s v="Al11"/>
    <s v="DELIRECORDAÇÕES - ALOJAMENTO LOCAL, UNIPESSOAL, LDA"/>
    <x v="2"/>
    <x v="1008"/>
    <n v="3"/>
    <n v="240"/>
    <n v="228"/>
  </r>
  <r>
    <x v="118"/>
    <s v="Antonio Pinto "/>
    <x v="7"/>
    <s v="Al28"/>
    <s v="APPEAL - ASSOCIAÇÃO PORTUGUESA DE PROPRIETÁRIOS DE ESTABELECIMENTOS DE ALOJAMENTO LOCAL"/>
    <x v="9"/>
    <x v="1009"/>
    <n v="3"/>
    <n v="210"/>
    <n v="199.5"/>
  </r>
  <r>
    <x v="96"/>
    <s v="Tomás Raquel "/>
    <x v="2"/>
    <s v="Al11"/>
    <s v="DELIRECORDAÇÕES - ALOJAMENTO LOCAL, UNIPESSOAL, LDA"/>
    <x v="2"/>
    <x v="1009"/>
    <n v="5"/>
    <n v="400"/>
    <n v="380"/>
  </r>
  <r>
    <x v="71"/>
    <s v="Ana Francisca Ferreira"/>
    <x v="3"/>
    <s v="Al18"/>
    <s v="BIRDS &amp; BOARDS - ALOJAMENTO LOCAL, LDA"/>
    <x v="12"/>
    <x v="1010"/>
    <n v="3"/>
    <n v="270"/>
    <n v="256.5"/>
  </r>
  <r>
    <x v="126"/>
    <s v="Hugo Luísa Lagoá"/>
    <x v="14"/>
    <s v="Al23"/>
    <s v="CONVERSA SIMÉTRICA ALOJAMENTO LOCAL, LDA"/>
    <x v="10"/>
    <x v="1011"/>
    <n v="8"/>
    <n v="720"/>
    <n v="648"/>
  </r>
  <r>
    <x v="59"/>
    <s v="Tomás Esteves "/>
    <x v="14"/>
    <s v="Al01"/>
    <s v="ALOJAMENTO DO ÓSCAR, UNIPESSOAL, LDA"/>
    <x v="5"/>
    <x v="1011"/>
    <n v="8"/>
    <n v="560"/>
    <n v="504"/>
  </r>
  <r>
    <x v="98"/>
    <s v="José Brandão Fernandes"/>
    <x v="7"/>
    <s v="Al18"/>
    <s v="BIRDS &amp; BOARDS - ALOJAMENTO LOCAL, LDA"/>
    <x v="12"/>
    <x v="1012"/>
    <n v="1"/>
    <n v="90"/>
    <n v="90"/>
  </r>
  <r>
    <x v="136"/>
    <s v="Tomás Catarina Ferreira"/>
    <x v="5"/>
    <s v="Al04"/>
    <s v="AHSLG - SOCIEDADE DE GESTÃO DE EMPREENDIMENTOS TURÍSTICOS E DE ALOJAMENTO LOCAL, LDA"/>
    <x v="15"/>
    <x v="1013"/>
    <n v="3"/>
    <n v="150"/>
    <n v="142.5"/>
  </r>
  <r>
    <x v="89"/>
    <s v="Mariana Nuno Faustino"/>
    <x v="2"/>
    <s v="Al11"/>
    <s v="DELIRECORDAÇÕES - ALOJAMENTO LOCAL, UNIPESSOAL, LDA"/>
    <x v="2"/>
    <x v="1014"/>
    <n v="9"/>
    <n v="720"/>
    <n v="648"/>
  </r>
  <r>
    <x v="83"/>
    <s v="Tânia João Dias"/>
    <x v="11"/>
    <s v="Al10"/>
    <s v="AZEVEDO, ANTÓNIO DA SILVA"/>
    <x v="2"/>
    <x v="1015"/>
    <n v="1"/>
    <n v="80"/>
    <n v="80"/>
  </r>
  <r>
    <x v="144"/>
    <s v="Tiago Fernando Pereira"/>
    <x v="14"/>
    <s v="Al15"/>
    <s v="BEACHCOMBER - ALOJAMENTO LOCAL, UNIPESSOAL, LDA"/>
    <x v="11"/>
    <x v="1015"/>
    <n v="9"/>
    <n v="450"/>
    <n v="405"/>
  </r>
  <r>
    <x v="8"/>
    <s v="Bruna Cruz "/>
    <x v="7"/>
    <s v="Al14"/>
    <s v="ADER-SOUSA - ASSOCIAÇÃO DE DESENVOLVIMENTO RURAL DAS TERRAS DO SOUSA"/>
    <x v="9"/>
    <x v="1016"/>
    <n v="1"/>
    <n v="70"/>
    <n v="70"/>
  </r>
  <r>
    <x v="122"/>
    <s v="Luís Filipe Carvalho"/>
    <x v="1"/>
    <s v="Al08"/>
    <s v="CAMPO AVENTURA - PROGRAMAS DE LAZER, S.A."/>
    <x v="13"/>
    <x v="1016"/>
    <n v="7"/>
    <n v="630"/>
    <n v="567"/>
  </r>
  <r>
    <x v="52"/>
    <s v="João Filipe Costa"/>
    <x v="3"/>
    <s v="Al01"/>
    <s v="ALOJAMENTO DO ÓSCAR, UNIPESSOAL, LDA"/>
    <x v="5"/>
    <x v="1017"/>
    <n v="6"/>
    <n v="420"/>
    <n v="378"/>
  </r>
  <r>
    <x v="43"/>
    <s v="Pedro Samuel Martins"/>
    <x v="2"/>
    <s v="Al04"/>
    <s v="AHSLG - SOCIEDADE DE GESTÃO DE EMPREENDIMENTOS TURÍSTICOS E DE ALOJAMENTO LOCAL, LDA"/>
    <x v="15"/>
    <x v="1017"/>
    <n v="2"/>
    <n v="100"/>
    <n v="95"/>
  </r>
  <r>
    <x v="76"/>
    <s v="Henrique Coelho Branco"/>
    <x v="7"/>
    <s v="Al15"/>
    <s v="BEACHCOMBER - ALOJAMENTO LOCAL, UNIPESSOAL, LDA"/>
    <x v="11"/>
    <x v="1018"/>
    <n v="8"/>
    <n v="400"/>
    <n v="360"/>
  </r>
  <r>
    <x v="129"/>
    <s v="Laura Daniel Mendes"/>
    <x v="19"/>
    <s v="Al10"/>
    <s v="AZEVEDO, ANTÓNIO DA SILVA"/>
    <x v="2"/>
    <x v="1018"/>
    <n v="4"/>
    <n v="320"/>
    <n v="304"/>
  </r>
  <r>
    <x v="44"/>
    <s v="Rodrigo da Gonçalves"/>
    <x v="5"/>
    <s v="Al04"/>
    <s v="AHSLG - SOCIEDADE DE GESTÃO DE EMPREENDIMENTOS TURÍSTICOS E DE ALOJAMENTO LOCAL, LDA"/>
    <x v="15"/>
    <x v="1018"/>
    <n v="1"/>
    <n v="50"/>
    <n v="50"/>
  </r>
  <r>
    <x v="5"/>
    <s v="Alexandra Catarina Sousa"/>
    <x v="2"/>
    <s v="Al03"/>
    <s v="A.N.E.A.L. - ASSOCIAÇÃO NACIONAL DE ESTABELECIMENTOS DE ALOJAMENTO LOCAL"/>
    <x v="12"/>
    <x v="1019"/>
    <n v="4"/>
    <n v="320"/>
    <n v="304"/>
  </r>
  <r>
    <x v="78"/>
    <s v="Bruno Baía Silva"/>
    <x v="7"/>
    <s v="Al01"/>
    <s v="ALOJAMENTO DO ÓSCAR, UNIPESSOAL, LDA"/>
    <x v="5"/>
    <x v="1019"/>
    <n v="8"/>
    <n v="560"/>
    <n v="504"/>
  </r>
  <r>
    <x v="38"/>
    <s v="Paulo Pedro Pereira"/>
    <x v="19"/>
    <s v="Al05"/>
    <s v="ALOJAMENTO LOCAL - PENSIO BASTOS, LDA"/>
    <x v="14"/>
    <x v="1019"/>
    <n v="6"/>
    <n v="420"/>
    <n v="378"/>
  </r>
  <r>
    <x v="147"/>
    <s v="Inês Pedro Marinho"/>
    <x v="2"/>
    <s v="Al02"/>
    <s v="ALOJAMENTO LOCAL &quot;TUGAPLACE&quot;, UNIPESSOAL, LDA"/>
    <x v="2"/>
    <x v="1020"/>
    <n v="6"/>
    <n v="420"/>
    <n v="378"/>
  </r>
  <r>
    <x v="33"/>
    <s v="Maria Carinhas Ribeiro"/>
    <x v="0"/>
    <s v="Al04"/>
    <s v="AHSLG - SOCIEDADE DE GESTÃO DE EMPREENDIMENTOS TURÍSTICOS E DE ALOJAMENTO LOCAL, LDA"/>
    <x v="15"/>
    <x v="1020"/>
    <n v="7"/>
    <n v="350"/>
    <n v="315"/>
  </r>
  <r>
    <x v="114"/>
    <s v="Ana Camões Alves"/>
    <x v="19"/>
    <s v="Al23"/>
    <s v="CONVERSA SIMÉTRICA ALOJAMENTO LOCAL, LDA"/>
    <x v="10"/>
    <x v="1021"/>
    <n v="2"/>
    <n v="180"/>
    <n v="171"/>
  </r>
  <r>
    <x v="94"/>
    <s v="Mariana Miguel Sousa"/>
    <x v="16"/>
    <s v="Al02"/>
    <s v="ALOJAMENTO LOCAL &quot;TUGAPLACE&quot;, UNIPESSOAL, LDA"/>
    <x v="2"/>
    <x v="1022"/>
    <n v="5"/>
    <n v="350"/>
    <n v="332.5"/>
  </r>
  <r>
    <x v="134"/>
    <s v="João Catarina Mendes"/>
    <x v="18"/>
    <s v="Al23"/>
    <s v="CONVERSA SIMÉTRICA ALOJAMENTO LOCAL, LDA"/>
    <x v="10"/>
    <x v="1023"/>
    <n v="7"/>
    <n v="630"/>
    <n v="567"/>
  </r>
  <r>
    <x v="148"/>
    <s v="Carlos Ramalho Fonseca"/>
    <x v="2"/>
    <s v="Al10"/>
    <s v="AZEVEDO, ANTÓNIO DA SILVA"/>
    <x v="2"/>
    <x v="1024"/>
    <n v="7"/>
    <n v="560"/>
    <n v="504"/>
  </r>
  <r>
    <x v="76"/>
    <s v="Henrique Coelho Branco"/>
    <x v="7"/>
    <s v="Al15"/>
    <s v="BEACHCOMBER - ALOJAMENTO LOCAL, UNIPESSOAL, LDA"/>
    <x v="11"/>
    <x v="1024"/>
    <n v="4"/>
    <n v="200"/>
    <n v="190"/>
  </r>
  <r>
    <x v="113"/>
    <s v="Ana Costa Neves"/>
    <x v="6"/>
    <s v="Al05"/>
    <s v="ALOJAMENTO LOCAL - PENSIO BASTOS, LDA"/>
    <x v="14"/>
    <x v="1025"/>
    <n v="2"/>
    <n v="140"/>
    <n v="133"/>
  </r>
  <r>
    <x v="77"/>
    <s v="Ricardo Bronze Ribeiro"/>
    <x v="7"/>
    <s v="Al10"/>
    <s v="AZEVEDO, ANTÓNIO DA SILVA"/>
    <x v="2"/>
    <x v="1025"/>
    <n v="2"/>
    <n v="160"/>
    <n v="152"/>
  </r>
  <r>
    <x v="141"/>
    <s v="Marco Pedro Suarez"/>
    <x v="1"/>
    <s v="Al22"/>
    <s v="ALOJAMENTO LOCAL M. ZÍDIA, LDA"/>
    <x v="5"/>
    <x v="1026"/>
    <n v="5"/>
    <n v="250"/>
    <n v="237.5"/>
  </r>
  <r>
    <x v="146"/>
    <s v="Maria José Fernandes"/>
    <x v="19"/>
    <s v="Al05"/>
    <s v="ALOJAMENTO LOCAL - PENSIO BASTOS, LDA"/>
    <x v="14"/>
    <x v="1026"/>
    <n v="9"/>
    <n v="630"/>
    <n v="567"/>
  </r>
  <r>
    <x v="140"/>
    <s v="José Daniel Rodrigues"/>
    <x v="5"/>
    <s v="Al05"/>
    <s v="ALOJAMENTO LOCAL - PENSIO BASTOS, LDA"/>
    <x v="14"/>
    <x v="1027"/>
    <n v="9"/>
    <n v="630"/>
    <n v="567"/>
  </r>
  <r>
    <x v="71"/>
    <s v="Ana Francisca Ferreira"/>
    <x v="3"/>
    <s v="Al10"/>
    <s v="AZEVEDO, ANTÓNIO DA SILVA"/>
    <x v="2"/>
    <x v="1028"/>
    <n v="5"/>
    <n v="400"/>
    <n v="380"/>
  </r>
  <r>
    <x v="120"/>
    <s v="Catarina Mendes Fernandes"/>
    <x v="6"/>
    <s v="Al08"/>
    <s v="CAMPO AVENTURA - PROGRAMAS DE LAZER, S.A."/>
    <x v="13"/>
    <x v="1028"/>
    <n v="8"/>
    <n v="720"/>
    <n v="648"/>
  </r>
  <r>
    <x v="135"/>
    <s v="Paula Ramos "/>
    <x v="17"/>
    <s v="Al18"/>
    <s v="BIRDS &amp; BOARDS - ALOJAMENTO LOCAL, LDA"/>
    <x v="12"/>
    <x v="1028"/>
    <n v="5"/>
    <n v="450"/>
    <n v="427.5"/>
  </r>
  <r>
    <x v="47"/>
    <s v="Pedro Diana Fonseca"/>
    <x v="4"/>
    <s v="Al14"/>
    <s v="ADER-SOUSA - ASSOCIAÇÃO DE DESENVOLVIMENTO RURAL DAS TERRAS DO SOUSA"/>
    <x v="9"/>
    <x v="1029"/>
    <n v="2"/>
    <n v="140"/>
    <n v="133"/>
  </r>
  <r>
    <x v="41"/>
    <s v="Tiago Afonso Santos"/>
    <x v="5"/>
    <s v="Al05"/>
    <s v="ALOJAMENTO LOCAL - PENSIO BASTOS, LDA"/>
    <x v="14"/>
    <x v="1029"/>
    <n v="4"/>
    <n v="280"/>
    <n v="266"/>
  </r>
  <r>
    <x v="55"/>
    <s v="Beatriz Miguel Silva"/>
    <x v="0"/>
    <s v="Al02"/>
    <s v="ALOJAMENTO LOCAL &quot;TUGAPLACE&quot;, UNIPESSOAL, LDA"/>
    <x v="2"/>
    <x v="1030"/>
    <n v="9"/>
    <n v="630"/>
    <n v="567"/>
  </r>
  <r>
    <x v="95"/>
    <s v="Nuno Sinde Silva"/>
    <x v="8"/>
    <s v="Al14"/>
    <s v="ADER-SOUSA - ASSOCIAÇÃO DE DESENVOLVIMENTO RURAL DAS TERRAS DO SOUSA"/>
    <x v="9"/>
    <x v="1031"/>
    <n v="8"/>
    <n v="560"/>
    <n v="504"/>
  </r>
  <r>
    <x v="143"/>
    <s v="Bárbara de Pimenta"/>
    <x v="1"/>
    <s v="Al22"/>
    <s v="ALOJAMENTO LOCAL M. ZÍDIA, LDA"/>
    <x v="5"/>
    <x v="1032"/>
    <n v="3"/>
    <n v="150"/>
    <n v="142.5"/>
  </r>
  <r>
    <x v="73"/>
    <s v="Mariana Cabral Costa"/>
    <x v="4"/>
    <s v="Al11"/>
    <s v="DELIRECORDAÇÕES - ALOJAMENTO LOCAL, UNIPESSOAL, LDA"/>
    <x v="2"/>
    <x v="1032"/>
    <n v="7"/>
    <n v="560"/>
    <n v="504"/>
  </r>
  <r>
    <x v="37"/>
    <s v="João Mendes Simões"/>
    <x v="10"/>
    <s v="Al01"/>
    <s v="ALOJAMENTO DO ÓSCAR, UNIPESSOAL, LDA"/>
    <x v="5"/>
    <x v="1033"/>
    <n v="5"/>
    <n v="350"/>
    <n v="332.5"/>
  </r>
  <r>
    <x v="56"/>
    <s v="Fabrício Eduardo Igreja"/>
    <x v="6"/>
    <s v="Al01"/>
    <s v="ALOJAMENTO DO ÓSCAR, UNIPESSOAL, LDA"/>
    <x v="5"/>
    <x v="1034"/>
    <n v="9"/>
    <n v="630"/>
    <n v="567"/>
  </r>
  <r>
    <x v="79"/>
    <s v="Gonçalo Alessandra Pinto"/>
    <x v="6"/>
    <s v="Al08"/>
    <s v="CAMPO AVENTURA - PROGRAMAS DE LAZER, S.A."/>
    <x v="13"/>
    <x v="1034"/>
    <n v="8"/>
    <n v="720"/>
    <n v="648"/>
  </r>
  <r>
    <x v="155"/>
    <s v="João Manuel Freitas"/>
    <x v="9"/>
    <s v="Al14"/>
    <s v="ADER-SOUSA - ASSOCIAÇÃO DE DESENVOLVIMENTO RURAL DAS TERRAS DO SOUSA"/>
    <x v="9"/>
    <x v="1034"/>
    <n v="1"/>
    <n v="70"/>
    <n v="70"/>
  </r>
  <r>
    <x v="115"/>
    <s v="André Claro Forte"/>
    <x v="7"/>
    <s v="Al16"/>
    <s v="GERES ALBUFEIRA - ALDEIA TURISTICA, LDA"/>
    <x v="6"/>
    <x v="1035"/>
    <n v="3"/>
    <n v="210"/>
    <n v="199.5"/>
  </r>
  <r>
    <x v="129"/>
    <s v="Laura Daniel Mendes"/>
    <x v="19"/>
    <s v="Al22"/>
    <s v="ALOJAMENTO LOCAL M. ZÍDIA, LDA"/>
    <x v="5"/>
    <x v="1035"/>
    <n v="2"/>
    <n v="100"/>
    <n v="95"/>
  </r>
  <r>
    <x v="62"/>
    <s v="Inês Carvalho "/>
    <x v="1"/>
    <s v="Al04"/>
    <s v="AHSLG - SOCIEDADE DE GESTÃO DE EMPREENDIMENTOS TURÍSTICOS E DE ALOJAMENTO LOCAL, LDA"/>
    <x v="15"/>
    <x v="1036"/>
    <n v="3"/>
    <n v="150"/>
    <n v="142.5"/>
  </r>
  <r>
    <x v="64"/>
    <s v="Ana Pinto Carvalho"/>
    <x v="2"/>
    <s v="Al14"/>
    <s v="ADER-SOUSA - ASSOCIAÇÃO DE DESENVOLVIMENTO RURAL DAS TERRAS DO SOUSA"/>
    <x v="9"/>
    <x v="1037"/>
    <n v="3"/>
    <n v="210"/>
    <n v="199.5"/>
  </r>
  <r>
    <x v="74"/>
    <s v="Luís Nascimento Batista"/>
    <x v="8"/>
    <s v="Al14"/>
    <s v="ADER-SOUSA - ASSOCIAÇÃO DE DESENVOLVIMENTO RURAL DAS TERRAS DO SOUSA"/>
    <x v="9"/>
    <x v="1037"/>
    <n v="5"/>
    <n v="350"/>
    <n v="332.5"/>
  </r>
  <r>
    <x v="81"/>
    <s v="João Amaro Novais"/>
    <x v="2"/>
    <s v="Al08"/>
    <s v="CAMPO AVENTURA - PROGRAMAS DE LAZER, S.A."/>
    <x v="13"/>
    <x v="1038"/>
    <n v="6"/>
    <n v="540"/>
    <n v="486"/>
  </r>
  <r>
    <x v="140"/>
    <s v="José Daniel Rodrigues"/>
    <x v="5"/>
    <s v="Al05"/>
    <s v="ALOJAMENTO LOCAL - PENSIO BASTOS, LDA"/>
    <x v="14"/>
    <x v="1038"/>
    <n v="7"/>
    <n v="490"/>
    <n v="441"/>
  </r>
  <r>
    <x v="67"/>
    <s v="Carolina Carolina Moreira"/>
    <x v="7"/>
    <s v="Al01"/>
    <s v="ALOJAMENTO DO ÓSCAR, UNIPESSOAL, LDA"/>
    <x v="5"/>
    <x v="1039"/>
    <n v="1"/>
    <n v="70"/>
    <n v="70"/>
  </r>
  <r>
    <x v="70"/>
    <s v="Bela Francisco Pinto"/>
    <x v="12"/>
    <s v="Al10"/>
    <s v="AZEVEDO, ANTÓNIO DA SILVA"/>
    <x v="2"/>
    <x v="1040"/>
    <n v="6"/>
    <n v="480"/>
    <n v="432"/>
  </r>
  <r>
    <x v="141"/>
    <s v="Marco Pedro Suarez"/>
    <x v="1"/>
    <s v="Al02"/>
    <s v="ALOJAMENTO LOCAL &quot;TUGAPLACE&quot;, UNIPESSOAL, LDA"/>
    <x v="2"/>
    <x v="1041"/>
    <n v="3"/>
    <n v="210"/>
    <n v="199.5"/>
  </r>
  <r>
    <x v="150"/>
    <s v="Pedro Miguel Mota"/>
    <x v="2"/>
    <s v="Al08"/>
    <s v="CAMPO AVENTURA - PROGRAMAS DE LAZER, S.A."/>
    <x v="13"/>
    <x v="1042"/>
    <n v="4"/>
    <n v="360"/>
    <n v="342"/>
  </r>
  <r>
    <x v="73"/>
    <s v="Mariana Cabral Costa"/>
    <x v="4"/>
    <s v="Al14"/>
    <s v="ADER-SOUSA - ASSOCIAÇÃO DE DESENVOLVIMENTO RURAL DAS TERRAS DO SOUSA"/>
    <x v="9"/>
    <x v="1043"/>
    <n v="5"/>
    <n v="350"/>
    <n v="332.5"/>
  </r>
  <r>
    <x v="77"/>
    <s v="Ricardo Bronze Ribeiro"/>
    <x v="7"/>
    <s v="Al22"/>
    <s v="ALOJAMENTO LOCAL M. ZÍDIA, LDA"/>
    <x v="5"/>
    <x v="1043"/>
    <n v="2"/>
    <n v="100"/>
    <n v="95"/>
  </r>
  <r>
    <x v="133"/>
    <s v="Diogo Torres Pinheiro"/>
    <x v="12"/>
    <s v="Al02"/>
    <s v="ALOJAMENTO LOCAL &quot;TUGAPLACE&quot;, UNIPESSOAL, LDA"/>
    <x v="2"/>
    <x v="1044"/>
    <n v="3"/>
    <n v="210"/>
    <n v="199.5"/>
  </r>
  <r>
    <x v="94"/>
    <s v="Mariana Miguel Sousa"/>
    <x v="16"/>
    <s v="Al04"/>
    <s v="AHSLG - SOCIEDADE DE GESTÃO DE EMPREENDIMENTOS TURÍSTICOS E DE ALOJAMENTO LOCAL, LDA"/>
    <x v="15"/>
    <x v="1045"/>
    <n v="7"/>
    <n v="350"/>
    <n v="315"/>
  </r>
  <r>
    <x v="128"/>
    <s v="Raquel Tomas Grilo"/>
    <x v="17"/>
    <s v="Al15"/>
    <s v="BEACHCOMBER - ALOJAMENTO LOCAL, UNIPESSOAL, LDA"/>
    <x v="11"/>
    <x v="1045"/>
    <n v="5"/>
    <n v="250"/>
    <n v="237.5"/>
  </r>
  <r>
    <x v="153"/>
    <s v="Maria Bessa Costa"/>
    <x v="11"/>
    <s v="Al12"/>
    <s v="LOCAL - IT, LDA"/>
    <x v="1"/>
    <x v="1046"/>
    <n v="8"/>
    <n v="720"/>
    <n v="648"/>
  </r>
  <r>
    <x v="143"/>
    <s v="Bárbara de Pimenta"/>
    <x v="1"/>
    <s v="Al02"/>
    <s v="ALOJAMENTO LOCAL &quot;TUGAPLACE&quot;, UNIPESSOAL, LDA"/>
    <x v="2"/>
    <x v="1047"/>
    <n v="8"/>
    <n v="560"/>
    <n v="504"/>
  </r>
  <r>
    <x v="65"/>
    <s v="Hugo Franz Oliveira"/>
    <x v="10"/>
    <s v="Al18"/>
    <s v="BIRDS &amp; BOARDS - ALOJAMENTO LOCAL, LDA"/>
    <x v="12"/>
    <x v="1048"/>
    <n v="4"/>
    <n v="360"/>
    <n v="342"/>
  </r>
  <r>
    <x v="109"/>
    <s v="Mariana Miguel Borges"/>
    <x v="7"/>
    <s v="Al28"/>
    <s v="APPEAL - ASSOCIAÇÃO PORTUGUESA DE PROPRIETÁRIOS DE ESTABELECIMENTOS DE ALOJAMENTO LOCAL"/>
    <x v="9"/>
    <x v="1049"/>
    <n v="6"/>
    <n v="420"/>
    <n v="378"/>
  </r>
  <r>
    <x v="112"/>
    <s v="Alice Pinto Silva"/>
    <x v="19"/>
    <s v="Al23"/>
    <s v="CONVERSA SIMÉTRICA ALOJAMENTO LOCAL, LDA"/>
    <x v="10"/>
    <x v="1050"/>
    <n v="1"/>
    <n v="90"/>
    <n v="90"/>
  </r>
  <r>
    <x v="120"/>
    <s v="Catarina Mendes Fernandes"/>
    <x v="6"/>
    <s v="Al18"/>
    <s v="BIRDS &amp; BOARDS - ALOJAMENTO LOCAL, LDA"/>
    <x v="12"/>
    <x v="1050"/>
    <n v="9"/>
    <n v="810"/>
    <n v="729"/>
  </r>
  <r>
    <x v="154"/>
    <s v="Maria Miguel "/>
    <x v="17"/>
    <s v="Al15"/>
    <s v="BEACHCOMBER - ALOJAMENTO LOCAL, UNIPESSOAL, LDA"/>
    <x v="11"/>
    <x v="1050"/>
    <n v="8"/>
    <n v="400"/>
    <n v="360"/>
  </r>
  <r>
    <x v="47"/>
    <s v="Pedro Diana Fonseca"/>
    <x v="4"/>
    <s v="Al14"/>
    <s v="ADER-SOUSA - ASSOCIAÇÃO DE DESENVOLVIMENTO RURAL DAS TERRAS DO SOUSA"/>
    <x v="9"/>
    <x v="1050"/>
    <n v="5"/>
    <n v="350"/>
    <n v="332.5"/>
  </r>
  <r>
    <x v="86"/>
    <s v="João Machado Sousa"/>
    <x v="0"/>
    <s v="Al05"/>
    <s v="ALOJAMENTO LOCAL - PENSIO BASTOS, LDA"/>
    <x v="14"/>
    <x v="1051"/>
    <n v="1"/>
    <n v="70"/>
    <n v="70"/>
  </r>
  <r>
    <x v="67"/>
    <s v="Carolina Carolina Moreira"/>
    <x v="7"/>
    <s v="Al04"/>
    <s v="AHSLG - SOCIEDADE DE GESTÃO DE EMPREENDIMENTOS TURÍSTICOS E DE ALOJAMENTO LOCAL, LDA"/>
    <x v="15"/>
    <x v="1052"/>
    <n v="1"/>
    <n v="50"/>
    <n v="50"/>
  </r>
  <r>
    <x v="70"/>
    <s v="Bela Francisco Pinto"/>
    <x v="12"/>
    <s v="Al28"/>
    <s v="APPEAL - ASSOCIAÇÃO PORTUGUESA DE PROPRIETÁRIOS DE ESTABELECIMENTOS DE ALOJAMENTO LOCAL"/>
    <x v="9"/>
    <x v="1053"/>
    <n v="2"/>
    <n v="140"/>
    <n v="133"/>
  </r>
  <r>
    <x v="105"/>
    <s v="João Filipe Carneiro"/>
    <x v="4"/>
    <s v="Al26"/>
    <s v="ENIGMAGARDEN - ALOJAMENTO LOCAL, UNIPESSOAL, LDA"/>
    <x v="10"/>
    <x v="1053"/>
    <n v="8"/>
    <n v="480"/>
    <n v="432"/>
  </r>
  <r>
    <x v="110"/>
    <s v="Daniel da Araújo"/>
    <x v="4"/>
    <s v="Al04"/>
    <s v="AHSLG - SOCIEDADE DE GESTÃO DE EMPREENDIMENTOS TURÍSTICOS E DE ALOJAMENTO LOCAL, LDA"/>
    <x v="15"/>
    <x v="1054"/>
    <n v="5"/>
    <n v="250"/>
    <n v="237.5"/>
  </r>
  <r>
    <x v="130"/>
    <s v="Tomé Miguel Silva"/>
    <x v="16"/>
    <s v="Al28"/>
    <s v="APPEAL - ASSOCIAÇÃO PORTUGUESA DE PROPRIETÁRIOS DE ESTABELECIMENTOS DE ALOJAMENTO LOCAL"/>
    <x v="9"/>
    <x v="1054"/>
    <n v="7"/>
    <n v="490"/>
    <n v="441"/>
  </r>
  <r>
    <x v="106"/>
    <s v="Leonardo Manuel Marrana"/>
    <x v="6"/>
    <s v="Al02"/>
    <s v="ALOJAMENTO LOCAL &quot;TUGAPLACE&quot;, UNIPESSOAL, LDA"/>
    <x v="2"/>
    <x v="1055"/>
    <n v="9"/>
    <n v="630"/>
    <n v="567"/>
  </r>
  <r>
    <x v="152"/>
    <s v="Luís Maria Rodrigues"/>
    <x v="7"/>
    <s v="Al19"/>
    <s v="CASA DO RIO VEZ - TURISMO E ALOJAMENTO, LDA"/>
    <x v="8"/>
    <x v="1055"/>
    <n v="8"/>
    <n v="560"/>
    <n v="504"/>
  </r>
  <r>
    <x v="93"/>
    <s v="Eurico João Pinto"/>
    <x v="10"/>
    <s v="Al04"/>
    <s v="AHSLG - SOCIEDADE DE GESTÃO DE EMPREENDIMENTOS TURÍSTICOS E DE ALOJAMENTO LOCAL, LDA"/>
    <x v="15"/>
    <x v="1056"/>
    <n v="3"/>
    <n v="150"/>
    <n v="142.5"/>
  </r>
  <r>
    <x v="145"/>
    <s v="Gonçalo Miguel Ribeiro"/>
    <x v="19"/>
    <s v="Al11"/>
    <s v="DELIRECORDAÇÕES - ALOJAMENTO LOCAL, UNIPESSOAL, LDA"/>
    <x v="2"/>
    <x v="1057"/>
    <n v="7"/>
    <n v="560"/>
    <n v="504"/>
  </r>
  <r>
    <x v="114"/>
    <s v="Ana Camões Alves"/>
    <x v="19"/>
    <s v="Al08"/>
    <s v="CAMPO AVENTURA - PROGRAMAS DE LAZER, S.A."/>
    <x v="13"/>
    <x v="1058"/>
    <n v="5"/>
    <n v="450"/>
    <n v="427.5"/>
  </r>
  <r>
    <x v="149"/>
    <s v="João Vieira Santos"/>
    <x v="0"/>
    <s v="Al22"/>
    <s v="ALOJAMENTO LOCAL M. ZÍDIA, LDA"/>
    <x v="5"/>
    <x v="1058"/>
    <n v="2"/>
    <n v="100"/>
    <n v="95"/>
  </r>
  <r>
    <x v="154"/>
    <s v="Maria Miguel "/>
    <x v="17"/>
    <s v="Al28"/>
    <s v="APPEAL - ASSOCIAÇÃO PORTUGUESA DE PROPRIETÁRIOS DE ESTABELECIMENTOS DE ALOJAMENTO LOCAL"/>
    <x v="9"/>
    <x v="1058"/>
    <n v="8"/>
    <n v="560"/>
    <n v="504"/>
  </r>
  <r>
    <x v="52"/>
    <s v="João Filipe Costa"/>
    <x v="3"/>
    <s v="Al04"/>
    <s v="AHSLG - SOCIEDADE DE GESTÃO DE EMPREENDIMENTOS TURÍSTICOS E DE ALOJAMENTO LOCAL, LDA"/>
    <x v="15"/>
    <x v="1059"/>
    <n v="1"/>
    <n v="50"/>
    <n v="50"/>
  </r>
  <r>
    <x v="37"/>
    <s v="João Mendes Simões"/>
    <x v="10"/>
    <s v="Al14"/>
    <s v="ADER-SOUSA - ASSOCIAÇÃO DE DESENVOLVIMENTO RURAL DAS TERRAS DO SOUSA"/>
    <x v="9"/>
    <x v="1060"/>
    <n v="1"/>
    <n v="70"/>
    <n v="70"/>
  </r>
  <r>
    <x v="76"/>
    <s v="Henrique Coelho Branco"/>
    <x v="7"/>
    <s v="Al03"/>
    <s v="A.N.E.A.L. - ASSOCIAÇÃO NACIONAL DE ESTABELECIMENTOS DE ALOJAMENTO LOCAL"/>
    <x v="12"/>
    <x v="1061"/>
    <n v="2"/>
    <n v="160"/>
    <n v="152"/>
  </r>
  <r>
    <x v="124"/>
    <s v="André Oliveira Santos"/>
    <x v="9"/>
    <s v="Al09"/>
    <s v="FEELPORTO - ALOJAMENTO LOCAL E SERVIÇOS TURISTICOS, LDA"/>
    <x v="2"/>
    <x v="1062"/>
    <n v="4"/>
    <n v="280"/>
    <n v="266"/>
  </r>
  <r>
    <x v="132"/>
    <s v="Diogo Teresa "/>
    <x v="0"/>
    <s v="Al10"/>
    <s v="AZEVEDO, ANTÓNIO DA SILVA"/>
    <x v="2"/>
    <x v="1062"/>
    <n v="2"/>
    <n v="160"/>
    <n v="152"/>
  </r>
  <r>
    <x v="83"/>
    <s v="Tânia João Dias"/>
    <x v="11"/>
    <s v="Al05"/>
    <s v="ALOJAMENTO LOCAL - PENSIO BASTOS, LDA"/>
    <x v="14"/>
    <x v="1062"/>
    <n v="4"/>
    <n v="280"/>
    <n v="266"/>
  </r>
  <r>
    <x v="147"/>
    <s v="Inês Pedro Marinho"/>
    <x v="2"/>
    <s v="Al04"/>
    <s v="AHSLG - SOCIEDADE DE GESTÃO DE EMPREENDIMENTOS TURÍSTICOS E DE ALOJAMENTO LOCAL, LDA"/>
    <x v="15"/>
    <x v="1063"/>
    <n v="7"/>
    <n v="350"/>
    <n v="315"/>
  </r>
  <r>
    <x v="130"/>
    <s v="Tomé Miguel Silva"/>
    <x v="16"/>
    <s v="Al02"/>
    <s v="ALOJAMENTO LOCAL &quot;TUGAPLACE&quot;, UNIPESSOAL, LDA"/>
    <x v="2"/>
    <x v="1063"/>
    <n v="7"/>
    <n v="490"/>
    <n v="441"/>
  </r>
  <r>
    <x v="58"/>
    <s v="Caroline Gonzalez "/>
    <x v="16"/>
    <s v="Al03"/>
    <s v="A.N.E.A.L. - ASSOCIAÇÃO NACIONAL DE ESTABELECIMENTOS DE ALOJAMENTO LOCAL"/>
    <x v="12"/>
    <x v="1064"/>
    <n v="3"/>
    <n v="240"/>
    <n v="228"/>
  </r>
  <r>
    <x v="116"/>
    <s v="Marisa Paulo Cunha"/>
    <x v="1"/>
    <s v="Al10"/>
    <s v="AZEVEDO, ANTÓNIO DA SILVA"/>
    <x v="2"/>
    <x v="1064"/>
    <n v="6"/>
    <n v="480"/>
    <n v="432"/>
  </r>
  <r>
    <x v="45"/>
    <s v="Rui de Lopes"/>
    <x v="12"/>
    <s v="Al03"/>
    <s v="A.N.E.A.L. - ASSOCIAÇÃO NACIONAL DE ESTABELECIMENTOS DE ALOJAMENTO LOCAL"/>
    <x v="12"/>
    <x v="1064"/>
    <n v="1"/>
    <n v="80"/>
    <n v="80"/>
  </r>
  <r>
    <x v="88"/>
    <s v="Catarina Catarina Coelho"/>
    <x v="16"/>
    <s v="Al23"/>
    <s v="CONVERSA SIMÉTRICA ALOJAMENTO LOCAL, LDA"/>
    <x v="10"/>
    <x v="1065"/>
    <n v="3"/>
    <n v="270"/>
    <n v="256.5"/>
  </r>
  <r>
    <x v="76"/>
    <s v="Henrique Coelho Branco"/>
    <x v="7"/>
    <s v="Al03"/>
    <s v="A.N.E.A.L. - ASSOCIAÇÃO NACIONAL DE ESTABELECIMENTOS DE ALOJAMENTO LOCAL"/>
    <x v="12"/>
    <x v="1065"/>
    <n v="7"/>
    <n v="560"/>
    <n v="504"/>
  </r>
  <r>
    <x v="86"/>
    <s v="João Machado Sousa"/>
    <x v="0"/>
    <s v="Al05"/>
    <s v="ALOJAMENTO LOCAL - PENSIO BASTOS, LDA"/>
    <x v="14"/>
    <x v="1065"/>
    <n v="4"/>
    <n v="280"/>
    <n v="266"/>
  </r>
  <r>
    <x v="69"/>
    <s v="Rodrigo Martins Tavares"/>
    <x v="0"/>
    <s v="Al18"/>
    <s v="BIRDS &amp; BOARDS - ALOJAMENTO LOCAL, LDA"/>
    <x v="12"/>
    <x v="1066"/>
    <n v="7"/>
    <n v="630"/>
    <n v="567"/>
  </r>
  <r>
    <x v="121"/>
    <s v="Leonor Pedro Santos"/>
    <x v="19"/>
    <s v="Al15"/>
    <s v="BEACHCOMBER - ALOJAMENTO LOCAL, UNIPESSOAL, LDA"/>
    <x v="11"/>
    <x v="1067"/>
    <n v="7"/>
    <n v="350"/>
    <n v="315"/>
  </r>
  <r>
    <x v="36"/>
    <s v="João Gonçalo Meireles"/>
    <x v="16"/>
    <s v="Al10"/>
    <s v="AZEVEDO, ANTÓNIO DA SILVA"/>
    <x v="2"/>
    <x v="1068"/>
    <n v="4"/>
    <n v="320"/>
    <n v="304"/>
  </r>
  <r>
    <x v="123"/>
    <s v="Frederico Teresa Pinto"/>
    <x v="17"/>
    <s v="Al15"/>
    <s v="BEACHCOMBER - ALOJAMENTO LOCAL, UNIPESSOAL, LDA"/>
    <x v="11"/>
    <x v="1069"/>
    <n v="2"/>
    <n v="100"/>
    <n v="95"/>
  </r>
  <r>
    <x v="145"/>
    <s v="Gonçalo Miguel Ribeiro"/>
    <x v="19"/>
    <s v="Al19"/>
    <s v="CASA DO RIO VEZ - TURISMO E ALOJAMENTO, LDA"/>
    <x v="8"/>
    <x v="1069"/>
    <n v="3"/>
    <n v="210"/>
    <n v="199.5"/>
  </r>
  <r>
    <x v="103"/>
    <s v="José Miguel Amorim"/>
    <x v="6"/>
    <s v="Al04"/>
    <s v="AHSLG - SOCIEDADE DE GESTÃO DE EMPREENDIMENTOS TURÍSTICOS E DE ALOJAMENTO LOCAL, LDA"/>
    <x v="15"/>
    <x v="1069"/>
    <n v="6"/>
    <n v="300"/>
    <n v="270"/>
  </r>
  <r>
    <x v="111"/>
    <s v="Mariana Rafaela Costa"/>
    <x v="3"/>
    <s v="Al11"/>
    <s v="DELIRECORDAÇÕES - ALOJAMENTO LOCAL, UNIPESSOAL, LDA"/>
    <x v="2"/>
    <x v="1069"/>
    <n v="6"/>
    <n v="480"/>
    <n v="432"/>
  </r>
  <r>
    <x v="71"/>
    <s v="Ana Francisca Ferreira"/>
    <x v="3"/>
    <s v="Al28"/>
    <s v="APPEAL - ASSOCIAÇÃO PORTUGUESA DE PROPRIETÁRIOS DE ESTABELECIMENTOS DE ALOJAMENTO LOCAL"/>
    <x v="9"/>
    <x v="1070"/>
    <n v="1"/>
    <n v="70"/>
    <n v="70"/>
  </r>
  <r>
    <x v="36"/>
    <s v="João Gonçalo Meireles"/>
    <x v="16"/>
    <s v="Al04"/>
    <s v="AHSLG - SOCIEDADE DE GESTÃO DE EMPREENDIMENTOS TURÍSTICOS E DE ALOJAMENTO LOCAL, LDA"/>
    <x v="15"/>
    <x v="1071"/>
    <n v="6"/>
    <n v="300"/>
    <n v="270"/>
  </r>
  <r>
    <x v="120"/>
    <s v="Catarina Mendes Fernandes"/>
    <x v="6"/>
    <s v="Al28"/>
    <s v="APPEAL - ASSOCIAÇÃO PORTUGUESA DE PROPRIETÁRIOS DE ESTABELECIMENTOS DE ALOJAMENTO LOCAL"/>
    <x v="9"/>
    <x v="1072"/>
    <n v="7"/>
    <n v="490"/>
    <n v="441"/>
  </r>
  <r>
    <x v="105"/>
    <s v="João Filipe Carneiro"/>
    <x v="4"/>
    <s v="Al26"/>
    <s v="ENIGMAGARDEN - ALOJAMENTO LOCAL, UNIPESSOAL, LDA"/>
    <x v="10"/>
    <x v="1073"/>
    <n v="7"/>
    <n v="420"/>
    <n v="378"/>
  </r>
  <r>
    <x v="102"/>
    <s v="Francisco Taveira "/>
    <x v="1"/>
    <s v="Al03"/>
    <s v="A.N.E.A.L. - ASSOCIAÇÃO NACIONAL DE ESTABELECIMENTOS DE ALOJAMENTO LOCAL"/>
    <x v="12"/>
    <x v="1074"/>
    <n v="8"/>
    <n v="640"/>
    <n v="576"/>
  </r>
  <r>
    <x v="48"/>
    <s v="Ana Alexandra Sousa"/>
    <x v="12"/>
    <s v="Al03"/>
    <s v="A.N.E.A.L. - ASSOCIAÇÃO NACIONAL DE ESTABELECIMENTOS DE ALOJAMENTO LOCAL"/>
    <x v="12"/>
    <x v="1075"/>
    <n v="6"/>
    <n v="480"/>
    <n v="432"/>
  </r>
  <r>
    <x v="127"/>
    <s v="Pedro Miguel Pinto"/>
    <x v="10"/>
    <s v="Al02"/>
    <s v="ALOJAMENTO LOCAL &quot;TUGAPLACE&quot;, UNIPESSOAL, LDA"/>
    <x v="2"/>
    <x v="1076"/>
    <n v="8"/>
    <n v="560"/>
    <n v="504"/>
  </r>
  <r>
    <x v="60"/>
    <s v="Ana Catarina Maia"/>
    <x v="19"/>
    <s v="Al02"/>
    <s v="ALOJAMENTO LOCAL &quot;TUGAPLACE&quot;, UNIPESSOAL, LDA"/>
    <x v="2"/>
    <x v="1077"/>
    <n v="8"/>
    <n v="560"/>
    <n v="504"/>
  </r>
  <r>
    <x v="142"/>
    <s v="Rita Pedro "/>
    <x v="4"/>
    <s v="Al04"/>
    <s v="AHSLG - SOCIEDADE DE GESTÃO DE EMPREENDIMENTOS TURÍSTICOS E DE ALOJAMENTO LOCAL, LDA"/>
    <x v="15"/>
    <x v="1077"/>
    <n v="9"/>
    <n v="450"/>
    <n v="405"/>
  </r>
  <r>
    <x v="144"/>
    <s v="Tiago Fernando Pereira"/>
    <x v="14"/>
    <s v="Al10"/>
    <s v="AZEVEDO, ANTÓNIO DA SILVA"/>
    <x v="2"/>
    <x v="1077"/>
    <n v="4"/>
    <n v="320"/>
    <n v="304"/>
  </r>
  <r>
    <x v="136"/>
    <s v="Tomás Catarina Ferreira"/>
    <x v="5"/>
    <s v="Al03"/>
    <s v="A.N.E.A.L. - ASSOCIAÇÃO NACIONAL DE ESTABELECIMENTOS DE ALOJAMENTO LOCAL"/>
    <x v="12"/>
    <x v="1077"/>
    <n v="7"/>
    <n v="560"/>
    <n v="504"/>
  </r>
  <r>
    <x v="89"/>
    <s v="Mariana Nuno Faustino"/>
    <x v="2"/>
    <s v="Al19"/>
    <s v="CASA DO RIO VEZ - TURISMO E ALOJAMENTO, LDA"/>
    <x v="8"/>
    <x v="1078"/>
    <n v="7"/>
    <n v="490"/>
    <n v="441"/>
  </r>
  <r>
    <x v="107"/>
    <s v="Catarina Miguel Fonseca"/>
    <x v="9"/>
    <s v="Al01"/>
    <s v="ALOJAMENTO DO ÓSCAR, UNIPESSOAL, LDA"/>
    <x v="5"/>
    <x v="1079"/>
    <n v="6"/>
    <n v="420"/>
    <n v="378"/>
  </r>
  <r>
    <x v="134"/>
    <s v="João Catarina Mendes"/>
    <x v="18"/>
    <s v="Al08"/>
    <s v="CAMPO AVENTURA - PROGRAMAS DE LAZER, S.A."/>
    <x v="13"/>
    <x v="1079"/>
    <n v="9"/>
    <n v="810"/>
    <n v="729"/>
  </r>
  <r>
    <x v="132"/>
    <s v="Diogo Teresa "/>
    <x v="0"/>
    <s v="Al22"/>
    <s v="ALOJAMENTO LOCAL M. ZÍDIA, LDA"/>
    <x v="5"/>
    <x v="1080"/>
    <n v="8"/>
    <n v="400"/>
    <n v="360"/>
  </r>
  <r>
    <x v="128"/>
    <s v="Raquel Tomas Grilo"/>
    <x v="17"/>
    <s v="Al15"/>
    <s v="BEACHCOMBER - ALOJAMENTO LOCAL, UNIPESSOAL, LDA"/>
    <x v="11"/>
    <x v="1080"/>
    <n v="1"/>
    <n v="50"/>
    <n v="50"/>
  </r>
  <r>
    <x v="115"/>
    <s v="André Claro Forte"/>
    <x v="7"/>
    <s v="Al23"/>
    <s v="CONVERSA SIMÉTRICA ALOJAMENTO LOCAL, LDA"/>
    <x v="10"/>
    <x v="1081"/>
    <n v="3"/>
    <n v="270"/>
    <n v="256.5"/>
  </r>
  <r>
    <x v="144"/>
    <s v="Tiago Fernando Pereira"/>
    <x v="14"/>
    <s v="Al22"/>
    <s v="ALOJAMENTO LOCAL M. ZÍDIA, LDA"/>
    <x v="5"/>
    <x v="1081"/>
    <n v="2"/>
    <n v="100"/>
    <n v="95"/>
  </r>
  <r>
    <x v="121"/>
    <s v="Leonor Pedro Santos"/>
    <x v="19"/>
    <s v="Al15"/>
    <s v="BEACHCOMBER - ALOJAMENTO LOCAL, UNIPESSOAL, LDA"/>
    <x v="11"/>
    <x v="1082"/>
    <n v="4"/>
    <n v="200"/>
    <n v="190"/>
  </r>
  <r>
    <x v="100"/>
    <s v="António Maria Coutinho"/>
    <x v="19"/>
    <s v="Al02"/>
    <s v="ALOJAMENTO LOCAL &quot;TUGAPLACE&quot;, UNIPESSOAL, LDA"/>
    <x v="2"/>
    <x v="1083"/>
    <n v="4"/>
    <n v="280"/>
    <n v="266"/>
  </r>
  <r>
    <x v="80"/>
    <s v="Inês Maria "/>
    <x v="10"/>
    <s v="Al29"/>
    <s v="ENTREGARSONHOS - ALOJAMENTO LOCAL, LDA"/>
    <x v="9"/>
    <x v="1084"/>
    <n v="4"/>
    <n v="280"/>
    <n v="266"/>
  </r>
  <r>
    <x v="33"/>
    <s v="Maria Carinhas Ribeiro"/>
    <x v="0"/>
    <s v="Al14"/>
    <s v="ADER-SOUSA - ASSOCIAÇÃO DE DESENVOLVIMENTO RURAL DAS TERRAS DO SOUSA"/>
    <x v="9"/>
    <x v="1084"/>
    <n v="6"/>
    <n v="420"/>
    <n v="378"/>
  </r>
  <r>
    <x v="138"/>
    <s v="Rafael Romera "/>
    <x v="2"/>
    <s v="Al18"/>
    <s v="BIRDS &amp; BOARDS - ALOJAMENTO LOCAL, LDA"/>
    <x v="12"/>
    <x v="1085"/>
    <n v="4"/>
    <n v="360"/>
    <n v="342"/>
  </r>
  <r>
    <x v="81"/>
    <s v="João Amaro Novais"/>
    <x v="2"/>
    <s v="Al18"/>
    <s v="BIRDS &amp; BOARDS - ALOJAMENTO LOCAL, LDA"/>
    <x v="12"/>
    <x v="1086"/>
    <n v="9"/>
    <n v="810"/>
    <n v="729"/>
  </r>
  <r>
    <x v="106"/>
    <s v="Leonardo Manuel Marrana"/>
    <x v="6"/>
    <s v="Al01"/>
    <s v="ALOJAMENTO DO ÓSCAR, UNIPESSOAL, LDA"/>
    <x v="5"/>
    <x v="1087"/>
    <n v="1"/>
    <n v="70"/>
    <n v="70"/>
  </r>
  <r>
    <x v="131"/>
    <s v="Vasco Miguel Alves"/>
    <x v="8"/>
    <s v="Al10"/>
    <s v="AZEVEDO, ANTÓNIO DA SILVA"/>
    <x v="2"/>
    <x v="1087"/>
    <n v="3"/>
    <n v="240"/>
    <n v="228"/>
  </r>
  <r>
    <x v="120"/>
    <s v="Catarina Mendes Fernandes"/>
    <x v="6"/>
    <s v="Al22"/>
    <s v="ALOJAMENTO LOCAL M. ZÍDIA, LDA"/>
    <x v="5"/>
    <x v="1088"/>
    <n v="4"/>
    <n v="200"/>
    <n v="190"/>
  </r>
  <r>
    <x v="82"/>
    <s v="Jose Amadeu Faria"/>
    <x v="3"/>
    <s v="Al19"/>
    <s v="CASA DO RIO VEZ - TURISMO E ALOJAMENTO, LDA"/>
    <x v="8"/>
    <x v="1088"/>
    <n v="6"/>
    <n v="420"/>
    <n v="378"/>
  </r>
  <r>
    <x v="129"/>
    <s v="Laura Daniel Mendes"/>
    <x v="19"/>
    <s v="Al05"/>
    <s v="ALOJAMENTO LOCAL - PENSIO BASTOS, LDA"/>
    <x v="14"/>
    <x v="1089"/>
    <n v="9"/>
    <n v="630"/>
    <n v="567"/>
  </r>
  <r>
    <x v="75"/>
    <s v="Pedro Eduardo Oliveira"/>
    <x v="18"/>
    <s v="Al29"/>
    <s v="ENTREGARSONHOS - ALOJAMENTO LOCAL, LDA"/>
    <x v="9"/>
    <x v="1089"/>
    <n v="8"/>
    <n v="560"/>
    <n v="504"/>
  </r>
  <r>
    <x v="150"/>
    <s v="Pedro Miguel Mota"/>
    <x v="2"/>
    <s v="Al18"/>
    <s v="BIRDS &amp; BOARDS - ALOJAMENTO LOCAL, LDA"/>
    <x v="12"/>
    <x v="1090"/>
    <n v="7"/>
    <n v="630"/>
    <n v="567"/>
  </r>
  <r>
    <x v="62"/>
    <s v="Inês Carvalho "/>
    <x v="1"/>
    <s v="Al14"/>
    <s v="ADER-SOUSA - ASSOCIAÇÃO DE DESENVOLVIMENTO RURAL DAS TERRAS DO SOUSA"/>
    <x v="9"/>
    <x v="1091"/>
    <n v="1"/>
    <n v="70"/>
    <n v="70"/>
  </r>
  <r>
    <x v="113"/>
    <s v="Ana Costa Neves"/>
    <x v="6"/>
    <s v="Al01"/>
    <s v="ALOJAMENTO DO ÓSCAR, UNIPESSOAL, LDA"/>
    <x v="5"/>
    <x v="1092"/>
    <n v="1"/>
    <n v="70"/>
    <n v="70"/>
  </r>
  <r>
    <x v="156"/>
    <s v="João Cudell Aguiar"/>
    <x v="18"/>
    <s v="Al26"/>
    <s v="ENIGMAGARDEN - ALOJAMENTO LOCAL, UNIPESSOAL, LDA"/>
    <x v="10"/>
    <x v="1092"/>
    <n v="3"/>
    <n v="180"/>
    <n v="171"/>
  </r>
  <r>
    <x v="142"/>
    <s v="Rita Pedro "/>
    <x v="4"/>
    <s v="Al14"/>
    <s v="ADER-SOUSA - ASSOCIAÇÃO DE DESENVOLVIMENTO RURAL DAS TERRAS DO SOUSA"/>
    <x v="9"/>
    <x v="1092"/>
    <n v="9"/>
    <n v="630"/>
    <n v="567"/>
  </r>
  <r>
    <x v="139"/>
    <s v="Rodrigo Marques Carvalho"/>
    <x v="13"/>
    <s v="Al19"/>
    <s v="CASA DO RIO VEZ - TURISMO E ALOJAMENTO, LDA"/>
    <x v="8"/>
    <x v="1093"/>
    <n v="5"/>
    <n v="350"/>
    <n v="332.5"/>
  </r>
  <r>
    <x v="109"/>
    <s v="Mariana Miguel Borges"/>
    <x v="7"/>
    <s v="Al22"/>
    <s v="ALOJAMENTO LOCAL M. ZÍDIA, LDA"/>
    <x v="5"/>
    <x v="1094"/>
    <n v="8"/>
    <n v="400"/>
    <n v="360"/>
  </r>
  <r>
    <x v="119"/>
    <s v="André Alexandre Cardoso"/>
    <x v="3"/>
    <s v="Al05"/>
    <s v="ALOJAMENTO LOCAL - PENSIO BASTOS, LDA"/>
    <x v="14"/>
    <x v="1095"/>
    <n v="3"/>
    <n v="210"/>
    <n v="199.5"/>
  </r>
  <r>
    <x v="125"/>
    <s v="Licinio Macedo Rocha"/>
    <x v="15"/>
    <s v="Al01"/>
    <s v="ALOJAMENTO DO ÓSCAR, UNIPESSOAL, LDA"/>
    <x v="5"/>
    <x v="1096"/>
    <n v="2"/>
    <n v="140"/>
    <n v="133"/>
  </r>
  <r>
    <x v="73"/>
    <s v="Mariana Cabral Costa"/>
    <x v="4"/>
    <s v="Al03"/>
    <s v="A.N.E.A.L. - ASSOCIAÇÃO NACIONAL DE ESTABELECIMENTOS DE ALOJAMENTO LOCAL"/>
    <x v="12"/>
    <x v="1097"/>
    <n v="1"/>
    <n v="80"/>
    <n v="80"/>
  </r>
  <r>
    <x v="95"/>
    <s v="Nuno Sinde Silva"/>
    <x v="8"/>
    <s v="Al03"/>
    <s v="A.N.E.A.L. - ASSOCIAÇÃO NACIONAL DE ESTABELECIMENTOS DE ALOJAMENTO LOCAL"/>
    <x v="12"/>
    <x v="1098"/>
    <n v="9"/>
    <n v="720"/>
    <n v="648"/>
  </r>
  <r>
    <x v="110"/>
    <s v="Daniel da Araújo"/>
    <x v="4"/>
    <s v="Al04"/>
    <s v="AHSLG - SOCIEDADE DE GESTÃO DE EMPREENDIMENTOS TURÍSTICOS E DE ALOJAMENTO LOCAL, LDA"/>
    <x v="15"/>
    <x v="1099"/>
    <n v="3"/>
    <n v="150"/>
    <n v="142.5"/>
  </r>
  <r>
    <x v="44"/>
    <s v="Rodrigo da Gonçalves"/>
    <x v="5"/>
    <s v="Al03"/>
    <s v="A.N.E.A.L. - ASSOCIAÇÃO NACIONAL DE ESTABELECIMENTOS DE ALOJAMENTO LOCAL"/>
    <x v="12"/>
    <x v="1100"/>
    <n v="7"/>
    <n v="560"/>
    <n v="504"/>
  </r>
  <r>
    <x v="62"/>
    <s v="Inês Carvalho "/>
    <x v="1"/>
    <s v="Al03"/>
    <s v="A.N.E.A.L. - ASSOCIAÇÃO NACIONAL DE ESTABELECIMENTOS DE ALOJAMENTO LOCAL"/>
    <x v="12"/>
    <x v="1101"/>
    <n v="3"/>
    <n v="240"/>
    <n v="228"/>
  </r>
  <r>
    <x v="151"/>
    <s v="Ana Maria Silva"/>
    <x v="12"/>
    <s v="Al28"/>
    <s v="APPEAL - ASSOCIAÇÃO PORTUGUESA DE PROPRIETÁRIOS DE ESTABELECIMENTOS DE ALOJAMENTO LOCAL"/>
    <x v="9"/>
    <x v="1102"/>
    <n v="4"/>
    <n v="280"/>
    <n v="266"/>
  </r>
  <r>
    <x v="108"/>
    <s v="Juliana José Ferreira"/>
    <x v="1"/>
    <s v="Al04"/>
    <s v="AHSLG - SOCIEDADE DE GESTÃO DE EMPREENDIMENTOS TURÍSTICOS E DE ALOJAMENTO LOCAL, LDA"/>
    <x v="15"/>
    <x v="1102"/>
    <n v="2"/>
    <n v="100"/>
    <n v="95"/>
  </r>
  <r>
    <x v="118"/>
    <s v="Antonio Pinto "/>
    <x v="7"/>
    <s v="Al28"/>
    <s v="APPEAL - ASSOCIAÇÃO PORTUGUESA DE PROPRIETÁRIOS DE ESTABELECIMENTOS DE ALOJAMENTO LOCAL"/>
    <x v="9"/>
    <x v="1103"/>
    <n v="4"/>
    <n v="280"/>
    <n v="266"/>
  </r>
  <r>
    <x v="63"/>
    <s v="Viktoriia Xavier "/>
    <x v="17"/>
    <s v="Al15"/>
    <s v="BEACHCOMBER - ALOJAMENTO LOCAL, UNIPESSOAL, LDA"/>
    <x v="11"/>
    <x v="1103"/>
    <n v="1"/>
    <n v="50"/>
    <n v="50"/>
  </r>
  <r>
    <x v="80"/>
    <s v="Inês Maria "/>
    <x v="10"/>
    <s v="Al19"/>
    <s v="CASA DO RIO VEZ - TURISMO E ALOJAMENTO, LDA"/>
    <x v="8"/>
    <x v="1104"/>
    <n v="3"/>
    <n v="210"/>
    <n v="199.5"/>
  </r>
  <r>
    <x v="154"/>
    <s v="Maria Miguel "/>
    <x v="17"/>
    <s v="Al22"/>
    <s v="ALOJAMENTO LOCAL M. ZÍDIA, LDA"/>
    <x v="5"/>
    <x v="1105"/>
    <n v="8"/>
    <n v="400"/>
    <n v="360"/>
  </r>
  <r>
    <x v="111"/>
    <s v="Mariana Rafaela Costa"/>
    <x v="3"/>
    <s v="Al08"/>
    <s v="CAMPO AVENTURA - PROGRAMAS DE LAZER, S.A."/>
    <x v="13"/>
    <x v="1105"/>
    <n v="5"/>
    <n v="450"/>
    <n v="427.5"/>
  </r>
  <r>
    <x v="127"/>
    <s v="Pedro Miguel Pinto"/>
    <x v="10"/>
    <s v="Al02"/>
    <s v="ALOJAMENTO LOCAL &quot;TUGAPLACE&quot;, UNIPESSOAL, LDA"/>
    <x v="2"/>
    <x v="1105"/>
    <n v="7"/>
    <n v="490"/>
    <n v="441"/>
  </r>
  <r>
    <x v="41"/>
    <s v="Tiago Afonso Santos"/>
    <x v="5"/>
    <s v="Al01"/>
    <s v="ALOJAMENTO DO ÓSCAR, UNIPESSOAL, LDA"/>
    <x v="5"/>
    <x v="1106"/>
    <n v="4"/>
    <n v="280"/>
    <n v="266"/>
  </r>
  <r>
    <x v="91"/>
    <s v="Eduardo Leite Martins"/>
    <x v="9"/>
    <s v="Al05"/>
    <s v="ALOJAMENTO LOCAL - PENSIO BASTOS, LDA"/>
    <x v="14"/>
    <x v="1107"/>
    <n v="5"/>
    <n v="350"/>
    <n v="332.5"/>
  </r>
  <r>
    <x v="97"/>
    <s v="João de "/>
    <x v="6"/>
    <s v="Al14"/>
    <s v="ADER-SOUSA - ASSOCIAÇÃO DE DESENVOLVIMENTO RURAL DAS TERRAS DO SOUSA"/>
    <x v="9"/>
    <x v="1107"/>
    <n v="2"/>
    <n v="140"/>
    <n v="133"/>
  </r>
  <r>
    <x v="38"/>
    <s v="Paulo Pedro Pereira"/>
    <x v="19"/>
    <s v="Al01"/>
    <s v="ALOJAMENTO DO ÓSCAR, UNIPESSOAL, LDA"/>
    <x v="5"/>
    <x v="1107"/>
    <n v="1"/>
    <n v="70"/>
    <n v="70"/>
  </r>
  <r>
    <x v="133"/>
    <s v="Diogo Torres Pinheiro"/>
    <x v="12"/>
    <s v="Al05"/>
    <s v="ALOJAMENTO LOCAL - PENSIO BASTOS, LDA"/>
    <x v="14"/>
    <x v="1108"/>
    <n v="9"/>
    <n v="630"/>
    <n v="567"/>
  </r>
  <r>
    <x v="88"/>
    <s v="Catarina Catarina Coelho"/>
    <x v="16"/>
    <s v="Al19"/>
    <s v="CASA DO RIO VEZ - TURISMO E ALOJAMENTO, LDA"/>
    <x v="8"/>
    <x v="1109"/>
    <n v="7"/>
    <n v="490"/>
    <n v="441"/>
  </r>
  <r>
    <x v="90"/>
    <s v="Daniel Filipe Sousa"/>
    <x v="19"/>
    <s v="Al02"/>
    <s v="ALOJAMENTO LOCAL &quot;TUGAPLACE&quot;, UNIPESSOAL, LDA"/>
    <x v="2"/>
    <x v="1110"/>
    <n v="7"/>
    <n v="490"/>
    <n v="441"/>
  </r>
  <r>
    <x v="142"/>
    <s v="Rita Pedro "/>
    <x v="4"/>
    <s v="Al03"/>
    <s v="A.N.E.A.L. - ASSOCIAÇÃO NACIONAL DE ESTABELECIMENTOS DE ALOJAMENTO LOCAL"/>
    <x v="12"/>
    <x v="1111"/>
    <n v="8"/>
    <n v="640"/>
    <n v="576"/>
  </r>
  <r>
    <x v="134"/>
    <s v="João Catarina Mendes"/>
    <x v="18"/>
    <s v="Al15"/>
    <s v="BEACHCOMBER - ALOJAMENTO LOCAL, UNIPESSOAL, LDA"/>
    <x v="11"/>
    <x v="1112"/>
    <n v="8"/>
    <n v="400"/>
    <n v="360"/>
  </r>
  <r>
    <x v="59"/>
    <s v="Tomás Esteves "/>
    <x v="14"/>
    <s v="Al14"/>
    <s v="ADER-SOUSA - ASSOCIAÇÃO DE DESENVOLVIMENTO RURAL DAS TERRAS DO SOUSA"/>
    <x v="9"/>
    <x v="1112"/>
    <n v="2"/>
    <n v="140"/>
    <n v="133"/>
  </r>
  <r>
    <x v="64"/>
    <s v="Ana Pinto Carvalho"/>
    <x v="2"/>
    <s v="Al03"/>
    <s v="A.N.E.A.L. - ASSOCIAÇÃO NACIONAL DE ESTABELECIMENTOS DE ALOJAMENTO LOCAL"/>
    <x v="12"/>
    <x v="1113"/>
    <n v="1"/>
    <n v="80"/>
    <n v="80"/>
  </r>
  <r>
    <x v="122"/>
    <s v="Luís Filipe Carvalho"/>
    <x v="1"/>
    <s v="Al08"/>
    <s v="CAMPO AVENTURA - PROGRAMAS DE LAZER, S.A."/>
    <x v="13"/>
    <x v="1113"/>
    <n v="1"/>
    <n v="90"/>
    <n v="90"/>
  </r>
  <r>
    <x v="112"/>
    <s v="Alice Pinto Silva"/>
    <x v="19"/>
    <s v="Al23"/>
    <s v="CONVERSA SIMÉTRICA ALOJAMENTO LOCAL, LDA"/>
    <x v="10"/>
    <x v="1114"/>
    <n v="9"/>
    <n v="810"/>
    <n v="729"/>
  </r>
  <r>
    <x v="128"/>
    <s v="Raquel Tomas Grilo"/>
    <x v="17"/>
    <s v="Al10"/>
    <s v="AZEVEDO, ANTÓNIO DA SILVA"/>
    <x v="2"/>
    <x v="1114"/>
    <n v="4"/>
    <n v="320"/>
    <n v="304"/>
  </r>
  <r>
    <x v="141"/>
    <s v="Marco Pedro Suarez"/>
    <x v="1"/>
    <s v="Al02"/>
    <s v="ALOJAMENTO LOCAL &quot;TUGAPLACE&quot;, UNIPESSOAL, LDA"/>
    <x v="2"/>
    <x v="1115"/>
    <n v="9"/>
    <n v="630"/>
    <n v="567"/>
  </r>
  <r>
    <x v="134"/>
    <s v="João Catarina Mendes"/>
    <x v="18"/>
    <s v="Al28"/>
    <s v="APPEAL - ASSOCIAÇÃO PORTUGUESA DE PROPRIETÁRIOS DE ESTABELECIMENTOS DE ALOJAMENTO LOCAL"/>
    <x v="9"/>
    <x v="1116"/>
    <n v="5"/>
    <n v="350"/>
    <n v="332.5"/>
  </r>
  <r>
    <x v="97"/>
    <s v="João de "/>
    <x v="6"/>
    <s v="Al03"/>
    <s v="A.N.E.A.L. - ASSOCIAÇÃO NACIONAL DE ESTABELECIMENTOS DE ALOJAMENTO LOCAL"/>
    <x v="12"/>
    <x v="1116"/>
    <n v="2"/>
    <n v="160"/>
    <n v="152"/>
  </r>
  <r>
    <x v="128"/>
    <s v="Raquel Tomas Grilo"/>
    <x v="17"/>
    <s v="Al10"/>
    <s v="AZEVEDO, ANTÓNIO DA SILVA"/>
    <x v="2"/>
    <x v="1116"/>
    <n v="4"/>
    <n v="320"/>
    <n v="304"/>
  </r>
  <r>
    <x v="149"/>
    <s v="João Vieira Santos"/>
    <x v="0"/>
    <s v="Al02"/>
    <s v="ALOJAMENTO LOCAL &quot;TUGAPLACE&quot;, UNIPESSOAL, LDA"/>
    <x v="2"/>
    <x v="1117"/>
    <n v="7"/>
    <n v="490"/>
    <n v="441"/>
  </r>
  <r>
    <x v="96"/>
    <s v="Tomás Raquel "/>
    <x v="2"/>
    <s v="Al11"/>
    <s v="DELIRECORDAÇÕES - ALOJAMENTO LOCAL, UNIPESSOAL, LDA"/>
    <x v="2"/>
    <x v="1117"/>
    <n v="2"/>
    <n v="160"/>
    <n v="152"/>
  </r>
  <r>
    <x v="70"/>
    <s v="Bela Francisco Pinto"/>
    <x v="12"/>
    <s v="Al02"/>
    <s v="ALOJAMENTO LOCAL &quot;TUGAPLACE&quot;, UNIPESSOAL, LDA"/>
    <x v="2"/>
    <x v="1118"/>
    <n v="1"/>
    <n v="70"/>
    <n v="70"/>
  </r>
  <r>
    <x v="69"/>
    <s v="Rodrigo Martins Tavares"/>
    <x v="0"/>
    <s v="Al28"/>
    <s v="APPEAL - ASSOCIAÇÃO PORTUGUESA DE PROPRIETÁRIOS DE ESTABELECIMENTOS DE ALOJAMENTO LOCAL"/>
    <x v="9"/>
    <x v="1118"/>
    <n v="2"/>
    <n v="140"/>
    <n v="133"/>
  </r>
  <r>
    <x v="89"/>
    <s v="Mariana Nuno Faustino"/>
    <x v="2"/>
    <s v="Al22"/>
    <s v="ALOJAMENTO LOCAL M. ZÍDIA, LDA"/>
    <x v="5"/>
    <x v="1119"/>
    <n v="8"/>
    <n v="400"/>
    <n v="360"/>
  </r>
  <r>
    <x v="150"/>
    <s v="Pedro Miguel Mota"/>
    <x v="2"/>
    <s v="Al15"/>
    <s v="BEACHCOMBER - ALOJAMENTO LOCAL, UNIPESSOAL, LDA"/>
    <x v="11"/>
    <x v="1120"/>
    <n v="4"/>
    <n v="200"/>
    <n v="190"/>
  </r>
  <r>
    <x v="78"/>
    <s v="Bruno Baía Silva"/>
    <x v="7"/>
    <s v="Al01"/>
    <s v="ALOJAMENTO DO ÓSCAR, UNIPESSOAL, LDA"/>
    <x v="5"/>
    <x v="1121"/>
    <n v="2"/>
    <n v="140"/>
    <n v="133"/>
  </r>
  <r>
    <x v="34"/>
    <s v="Inês Silva Lopes"/>
    <x v="14"/>
    <s v="Al03"/>
    <s v="A.N.E.A.L. - ASSOCIAÇÃO NACIONAL DE ESTABELECIMENTOS DE ALOJAMENTO LOCAL"/>
    <x v="12"/>
    <x v="1121"/>
    <n v="8"/>
    <n v="640"/>
    <n v="576"/>
  </r>
  <r>
    <x v="105"/>
    <s v="João Filipe Carneiro"/>
    <x v="4"/>
    <s v="Al23"/>
    <s v="CONVERSA SIMÉTRICA ALOJAMENTO LOCAL, LDA"/>
    <x v="10"/>
    <x v="1122"/>
    <n v="1"/>
    <n v="90"/>
    <n v="90"/>
  </r>
  <r>
    <x v="79"/>
    <s v="Gonçalo Alessandra Pinto"/>
    <x v="6"/>
    <s v="Al15"/>
    <s v="BEACHCOMBER - ALOJAMENTO LOCAL, UNIPESSOAL, LDA"/>
    <x v="11"/>
    <x v="1123"/>
    <n v="8"/>
    <n v="400"/>
    <n v="360"/>
  </r>
  <r>
    <x v="144"/>
    <s v="Tiago Fernando Pereira"/>
    <x v="14"/>
    <s v="Al22"/>
    <s v="ALOJAMENTO LOCAL M. ZÍDIA, LDA"/>
    <x v="5"/>
    <x v="1124"/>
    <n v="3"/>
    <n v="150"/>
    <n v="142.5"/>
  </r>
  <r>
    <x v="56"/>
    <s v="Fabrício Eduardo Igreja"/>
    <x v="6"/>
    <s v="Al14"/>
    <s v="ADER-SOUSA - ASSOCIAÇÃO DE DESENVOLVIMENTO RURAL DAS TERRAS DO SOUSA"/>
    <x v="9"/>
    <x v="1125"/>
    <n v="1"/>
    <n v="70"/>
    <n v="70"/>
  </r>
  <r>
    <x v="96"/>
    <s v="Tomás Raquel "/>
    <x v="2"/>
    <s v="Al15"/>
    <s v="BEACHCOMBER - ALOJAMENTO LOCAL, UNIPESSOAL, LDA"/>
    <x v="11"/>
    <x v="1125"/>
    <n v="5"/>
    <n v="250"/>
    <n v="237.5"/>
  </r>
  <r>
    <x v="130"/>
    <s v="Tomé Miguel Silva"/>
    <x v="16"/>
    <s v="Al01"/>
    <s v="ALOJAMENTO DO ÓSCAR, UNIPESSOAL, LDA"/>
    <x v="5"/>
    <x v="1126"/>
    <n v="7"/>
    <n v="490"/>
    <n v="441"/>
  </r>
  <r>
    <x v="156"/>
    <s v="João Cudell Aguiar"/>
    <x v="18"/>
    <s v="Al26"/>
    <s v="ENIGMAGARDEN - ALOJAMENTO LOCAL, UNIPESSOAL, LDA"/>
    <x v="10"/>
    <x v="1127"/>
    <n v="2"/>
    <n v="120"/>
    <n v="114"/>
  </r>
  <r>
    <x v="147"/>
    <s v="Inês Pedro Marinho"/>
    <x v="2"/>
    <s v="Al04"/>
    <s v="AHSLG - SOCIEDADE DE GESTÃO DE EMPREENDIMENTOS TURÍSTICOS E DE ALOJAMENTO LOCAL, LDA"/>
    <x v="15"/>
    <x v="1128"/>
    <n v="8"/>
    <n v="400"/>
    <n v="360"/>
  </r>
  <r>
    <x v="65"/>
    <s v="Hugo Franz Oliveira"/>
    <x v="10"/>
    <s v="Al10"/>
    <s v="AZEVEDO, ANTÓNIO DA SILVA"/>
    <x v="2"/>
    <x v="1129"/>
    <n v="5"/>
    <n v="400"/>
    <n v="380"/>
  </r>
  <r>
    <x v="36"/>
    <s v="João Gonçalo Meireles"/>
    <x v="16"/>
    <s v="Al04"/>
    <s v="AHSLG - SOCIEDADE DE GESTÃO DE EMPREENDIMENTOS TURÍSTICOS E DE ALOJAMENTO LOCAL, LDA"/>
    <x v="15"/>
    <x v="1130"/>
    <n v="2"/>
    <n v="100"/>
    <n v="95"/>
  </r>
  <r>
    <x v="93"/>
    <s v="Eurico João Pinto"/>
    <x v="10"/>
    <s v="Al03"/>
    <s v="A.N.E.A.L. - ASSOCIAÇÃO NACIONAL DE ESTABELECIMENTOS DE ALOJAMENTO LOCAL"/>
    <x v="12"/>
    <x v="1131"/>
    <n v="2"/>
    <n v="160"/>
    <n v="152"/>
  </r>
  <r>
    <x v="126"/>
    <s v="Hugo Luísa Lagoá"/>
    <x v="14"/>
    <s v="Al10"/>
    <s v="AZEVEDO, ANTÓNIO DA SILVA"/>
    <x v="2"/>
    <x v="1132"/>
    <n v="8"/>
    <n v="640"/>
    <n v="576"/>
  </r>
  <r>
    <x v="91"/>
    <s v="Eduardo Leite Martins"/>
    <x v="9"/>
    <s v="Al01"/>
    <s v="ALOJAMENTO DO ÓSCAR, UNIPESSOAL, LDA"/>
    <x v="5"/>
    <x v="1133"/>
    <n v="3"/>
    <n v="210"/>
    <n v="199.5"/>
  </r>
  <r>
    <x v="145"/>
    <s v="Gonçalo Miguel Ribeiro"/>
    <x v="19"/>
    <s v="Al08"/>
    <s v="CAMPO AVENTURA - PROGRAMAS DE LAZER, S.A."/>
    <x v="13"/>
    <x v="1133"/>
    <n v="5"/>
    <n v="450"/>
    <n v="427.5"/>
  </r>
  <r>
    <x v="140"/>
    <s v="José Daniel Rodrigues"/>
    <x v="5"/>
    <s v="Al01"/>
    <s v="ALOJAMENTO DO ÓSCAR, UNIPESSOAL, LDA"/>
    <x v="5"/>
    <x v="1133"/>
    <n v="9"/>
    <n v="630"/>
    <n v="567"/>
  </r>
  <r>
    <x v="120"/>
    <s v="Catarina Mendes Fernandes"/>
    <x v="6"/>
    <s v="Al02"/>
    <s v="ALOJAMENTO LOCAL &quot;TUGAPLACE&quot;, UNIPESSOAL, LDA"/>
    <x v="2"/>
    <x v="1134"/>
    <n v="1"/>
    <n v="70"/>
    <n v="70"/>
  </r>
  <r>
    <x v="119"/>
    <s v="André Alexandre Cardoso"/>
    <x v="3"/>
    <s v="Al01"/>
    <s v="ALOJAMENTO DO ÓSCAR, UNIPESSOAL, LDA"/>
    <x v="5"/>
    <x v="1135"/>
    <n v="6"/>
    <n v="420"/>
    <n v="378"/>
  </r>
  <r>
    <x v="98"/>
    <s v="José Brandão Fernandes"/>
    <x v="7"/>
    <s v="Al10"/>
    <s v="AZEVEDO, ANTÓNIO DA SILVA"/>
    <x v="2"/>
    <x v="1136"/>
    <n v="3"/>
    <n v="240"/>
    <n v="228"/>
  </r>
  <r>
    <x v="138"/>
    <s v="Rafael Romera "/>
    <x v="2"/>
    <s v="Al15"/>
    <s v="BEACHCOMBER - ALOJAMENTO LOCAL, UNIPESSOAL, LDA"/>
    <x v="11"/>
    <x v="1137"/>
    <n v="3"/>
    <n v="150"/>
    <n v="142.5"/>
  </r>
  <r>
    <x v="131"/>
    <s v="Vasco Miguel Alves"/>
    <x v="8"/>
    <s v="Al10"/>
    <s v="AZEVEDO, ANTÓNIO DA SILVA"/>
    <x v="2"/>
    <x v="1137"/>
    <n v="9"/>
    <n v="720"/>
    <n v="648"/>
  </r>
  <r>
    <x v="75"/>
    <s v="Pedro Eduardo Oliveira"/>
    <x v="18"/>
    <s v="Al29"/>
    <s v="ENTREGARSONHOS - ALOJAMENTO LOCAL, LDA"/>
    <x v="9"/>
    <x v="1138"/>
    <n v="5"/>
    <n v="350"/>
    <n v="332.5"/>
  </r>
  <r>
    <x v="109"/>
    <s v="Mariana Miguel Borges"/>
    <x v="7"/>
    <s v="Al02"/>
    <s v="ALOJAMENTO LOCAL &quot;TUGAPLACE&quot;, UNIPESSOAL, LDA"/>
    <x v="2"/>
    <x v="1139"/>
    <n v="4"/>
    <n v="280"/>
    <n v="266"/>
  </r>
  <r>
    <x v="138"/>
    <s v="Rafael Romera "/>
    <x v="2"/>
    <s v="Al15"/>
    <s v="BEACHCOMBER - ALOJAMENTO LOCAL, UNIPESSOAL, LDA"/>
    <x v="11"/>
    <x v="1140"/>
    <n v="8"/>
    <n v="400"/>
    <n v="360"/>
  </r>
  <r>
    <x v="55"/>
    <s v="Beatriz Miguel Silva"/>
    <x v="0"/>
    <s v="Al01"/>
    <s v="ALOJAMENTO DO ÓSCAR, UNIPESSOAL, LDA"/>
    <x v="5"/>
    <x v="1141"/>
    <n v="2"/>
    <n v="140"/>
    <n v="133"/>
  </r>
  <r>
    <x v="71"/>
    <s v="Ana Francisca Ferreira"/>
    <x v="3"/>
    <s v="Al05"/>
    <s v="ALOJAMENTO LOCAL - PENSIO BASTOS, LDA"/>
    <x v="14"/>
    <x v="1142"/>
    <n v="2"/>
    <n v="140"/>
    <n v="133"/>
  </r>
  <r>
    <x v="100"/>
    <s v="António Maria Coutinho"/>
    <x v="19"/>
    <s v="Al04"/>
    <s v="AHSLG - SOCIEDADE DE GESTÃO DE EMPREENDIMENTOS TURÍSTICOS E DE ALOJAMENTO LOCAL, LDA"/>
    <x v="15"/>
    <x v="1142"/>
    <n v="7"/>
    <n v="350"/>
    <n v="315"/>
  </r>
  <r>
    <x v="123"/>
    <s v="Frederico Teresa Pinto"/>
    <x v="17"/>
    <s v="Al15"/>
    <s v="BEACHCOMBER - ALOJAMENTO LOCAL, UNIPESSOAL, LDA"/>
    <x v="11"/>
    <x v="1143"/>
    <n v="3"/>
    <n v="150"/>
    <n v="142.5"/>
  </r>
  <r>
    <x v="146"/>
    <s v="Maria José Fernandes"/>
    <x v="19"/>
    <s v="Al01"/>
    <s v="ALOJAMENTO DO ÓSCAR, UNIPESSOAL, LDA"/>
    <x v="5"/>
    <x v="1144"/>
    <n v="5"/>
    <n v="350"/>
    <n v="332.5"/>
  </r>
  <r>
    <x v="135"/>
    <s v="Paula Ramos "/>
    <x v="17"/>
    <s v="Al15"/>
    <s v="BEACHCOMBER - ALOJAMENTO LOCAL, UNIPESSOAL, LDA"/>
    <x v="11"/>
    <x v="1145"/>
    <n v="2"/>
    <n v="100"/>
    <n v="95"/>
  </r>
  <r>
    <x v="119"/>
    <s v="André Alexandre Cardoso"/>
    <x v="3"/>
    <s v="Al04"/>
    <s v="AHSLG - SOCIEDADE DE GESTÃO DE EMPREENDIMENTOS TURÍSTICOS E DE ALOJAMENTO LOCAL, LDA"/>
    <x v="15"/>
    <x v="1146"/>
    <n v="9"/>
    <n v="450"/>
    <n v="405"/>
  </r>
  <r>
    <x v="143"/>
    <s v="Bárbara de Pimenta"/>
    <x v="1"/>
    <s v="Al05"/>
    <s v="ALOJAMENTO LOCAL - PENSIO BASTOS, LDA"/>
    <x v="14"/>
    <x v="1146"/>
    <n v="3"/>
    <n v="210"/>
    <n v="199.5"/>
  </r>
  <r>
    <x v="148"/>
    <s v="Carlos Ramalho Fonseca"/>
    <x v="2"/>
    <s v="Al10"/>
    <s v="AZEVEDO, ANTÓNIO DA SILVA"/>
    <x v="2"/>
    <x v="1147"/>
    <n v="6"/>
    <n v="480"/>
    <n v="432"/>
  </r>
  <r>
    <x v="152"/>
    <s v="Luís Maria Rodrigues"/>
    <x v="7"/>
    <s v="Al19"/>
    <s v="CASA DO RIO VEZ - TURISMO E ALOJAMENTO, LDA"/>
    <x v="8"/>
    <x v="1148"/>
    <n v="9"/>
    <n v="630"/>
    <n v="567"/>
  </r>
  <r>
    <x v="100"/>
    <s v="António Maria Coutinho"/>
    <x v="19"/>
    <s v="Al03"/>
    <s v="A.N.E.A.L. - ASSOCIAÇÃO NACIONAL DE ESTABELECIMENTOS DE ALOJAMENTO LOCAL"/>
    <x v="12"/>
    <x v="1149"/>
    <n v="8"/>
    <n v="640"/>
    <n v="576"/>
  </r>
  <r>
    <x v="127"/>
    <s v="Pedro Miguel Pinto"/>
    <x v="10"/>
    <s v="Al02"/>
    <s v="ALOJAMENTO LOCAL &quot;TUGAPLACE&quot;, UNIPESSOAL, LDA"/>
    <x v="2"/>
    <x v="1150"/>
    <n v="4"/>
    <n v="280"/>
    <n v="266"/>
  </r>
  <r>
    <x v="81"/>
    <s v="João Amaro Novais"/>
    <x v="2"/>
    <s v="Al10"/>
    <s v="AZEVEDO, ANTÓNIO DA SILVA"/>
    <x v="2"/>
    <x v="1151"/>
    <n v="1"/>
    <n v="80"/>
    <n v="80"/>
  </r>
  <r>
    <x v="89"/>
    <s v="Mariana Nuno Faustino"/>
    <x v="2"/>
    <s v="Al22"/>
    <s v="ALOJAMENTO LOCAL M. ZÍDIA, LDA"/>
    <x v="5"/>
    <x v="1151"/>
    <n v="2"/>
    <n v="100"/>
    <n v="95"/>
  </r>
  <r>
    <x v="128"/>
    <s v="Raquel Tomas Grilo"/>
    <x v="17"/>
    <s v="Al10"/>
    <s v="AZEVEDO, ANTÓNIO DA SILVA"/>
    <x v="2"/>
    <x v="1152"/>
    <n v="4"/>
    <n v="320"/>
    <n v="304"/>
  </r>
  <r>
    <x v="132"/>
    <s v="Diogo Teresa "/>
    <x v="0"/>
    <s v="Al02"/>
    <s v="ALOJAMENTO LOCAL &quot;TUGAPLACE&quot;, UNIPESSOAL, LDA"/>
    <x v="2"/>
    <x v="1153"/>
    <n v="3"/>
    <n v="210"/>
    <n v="199.5"/>
  </r>
  <r>
    <x v="129"/>
    <s v="Laura Daniel Mendes"/>
    <x v="19"/>
    <s v="Al04"/>
    <s v="AHSLG - SOCIEDADE DE GESTÃO DE EMPREENDIMENTOS TURÍSTICOS E DE ALOJAMENTO LOCAL, LDA"/>
    <x v="15"/>
    <x v="1154"/>
    <n v="5"/>
    <n v="250"/>
    <n v="237.5"/>
  </r>
  <r>
    <x v="115"/>
    <s v="André Claro Forte"/>
    <x v="7"/>
    <s v="Al19"/>
    <s v="CASA DO RIO VEZ - TURISMO E ALOJAMENTO, LDA"/>
    <x v="8"/>
    <x v="1155"/>
    <n v="2"/>
    <n v="140"/>
    <n v="133"/>
  </r>
  <r>
    <x v="91"/>
    <s v="Eduardo Leite Martins"/>
    <x v="9"/>
    <s v="Al14"/>
    <s v="ADER-SOUSA - ASSOCIAÇÃO DE DESENVOLVIMENTO RURAL DAS TERRAS DO SOUSA"/>
    <x v="9"/>
    <x v="1155"/>
    <n v="6"/>
    <n v="420"/>
    <n v="378"/>
  </r>
  <r>
    <x v="131"/>
    <s v="Vasco Miguel Alves"/>
    <x v="8"/>
    <s v="Al10"/>
    <s v="AZEVEDO, ANTÓNIO DA SILVA"/>
    <x v="2"/>
    <x v="1156"/>
    <n v="4"/>
    <n v="320"/>
    <n v="304"/>
  </r>
  <r>
    <x v="125"/>
    <s v="Licinio Macedo Rocha"/>
    <x v="15"/>
    <s v="Al01"/>
    <s v="ALOJAMENTO DO ÓSCAR, UNIPESSOAL, LDA"/>
    <x v="5"/>
    <x v="1157"/>
    <n v="6"/>
    <n v="420"/>
    <n v="378"/>
  </r>
  <r>
    <x v="112"/>
    <s v="Alice Pinto Silva"/>
    <x v="19"/>
    <s v="Al19"/>
    <s v="CASA DO RIO VEZ - TURISMO E ALOJAMENTO, LDA"/>
    <x v="8"/>
    <x v="1158"/>
    <n v="2"/>
    <n v="140"/>
    <n v="133"/>
  </r>
  <r>
    <x v="96"/>
    <s v="Tomás Raquel "/>
    <x v="2"/>
    <s v="Al10"/>
    <s v="AZEVEDO, ANTÓNIO DA SILVA"/>
    <x v="2"/>
    <x v="1158"/>
    <n v="6"/>
    <n v="480"/>
    <n v="432"/>
  </r>
  <r>
    <x v="139"/>
    <s v="Rodrigo Marques Carvalho"/>
    <x v="13"/>
    <s v="Al19"/>
    <s v="CASA DO RIO VEZ - TURISMO E ALOJAMENTO, LDA"/>
    <x v="8"/>
    <x v="1159"/>
    <n v="4"/>
    <n v="280"/>
    <n v="266"/>
  </r>
  <r>
    <x v="153"/>
    <s v="Maria Bessa Costa"/>
    <x v="11"/>
    <s v="Al06"/>
    <s v="ÍNDICEFRASE COMPRA E VENDA DE BENS IMOBILIÁRIOS, TURISMO E ALOJAMENTO LOCAL, LDA"/>
    <x v="3"/>
    <x v="1160"/>
    <n v="7"/>
    <n v="420"/>
    <n v="378"/>
  </r>
  <r>
    <x v="111"/>
    <s v="Mariana Rafaela Costa"/>
    <x v="3"/>
    <s v="Al02"/>
    <s v="ALOJAMENTO LOCAL &quot;TUGAPLACE&quot;, UNIPESSOAL, LDA"/>
    <x v="2"/>
    <x v="1161"/>
    <n v="8"/>
    <n v="560"/>
    <n v="504"/>
  </r>
  <r>
    <x v="127"/>
    <s v="Pedro Miguel Pinto"/>
    <x v="10"/>
    <s v="Al05"/>
    <s v="ALOJAMENTO LOCAL - PENSIO BASTOS, LDA"/>
    <x v="14"/>
    <x v="1161"/>
    <n v="5"/>
    <n v="350"/>
    <n v="332.5"/>
  </r>
  <r>
    <x v="88"/>
    <s v="Catarina Catarina Coelho"/>
    <x v="16"/>
    <s v="Al02"/>
    <s v="ALOJAMENTO LOCAL &quot;TUGAPLACE&quot;, UNIPESSOAL, LDA"/>
    <x v="2"/>
    <x v="1162"/>
    <n v="8"/>
    <n v="560"/>
    <n v="504"/>
  </r>
  <r>
    <x v="107"/>
    <s v="Catarina Miguel Fonseca"/>
    <x v="9"/>
    <s v="Al01"/>
    <s v="ALOJAMENTO DO ÓSCAR, UNIPESSOAL, LDA"/>
    <x v="5"/>
    <x v="1162"/>
    <n v="1"/>
    <n v="70"/>
    <n v="70"/>
  </r>
  <r>
    <x v="38"/>
    <s v="Paulo Pedro Pereira"/>
    <x v="19"/>
    <s v="Al14"/>
    <s v="ADER-SOUSA - ASSOCIAÇÃO DE DESENVOLVIMENTO RURAL DAS TERRAS DO SOUSA"/>
    <x v="9"/>
    <x v="1162"/>
    <n v="4"/>
    <n v="280"/>
    <n v="266"/>
  </r>
  <r>
    <x v="119"/>
    <s v="André Alexandre Cardoso"/>
    <x v="3"/>
    <s v="Al14"/>
    <s v="ADER-SOUSA - ASSOCIAÇÃO DE DESENVOLVIMENTO RURAL DAS TERRAS DO SOUSA"/>
    <x v="9"/>
    <x v="1163"/>
    <n v="6"/>
    <n v="420"/>
    <n v="378"/>
  </r>
  <r>
    <x v="124"/>
    <s v="André Oliveira Santos"/>
    <x v="9"/>
    <s v="Al29"/>
    <s v="ENTREGARSONHOS - ALOJAMENTO LOCAL, LDA"/>
    <x v="9"/>
    <x v="1163"/>
    <n v="6"/>
    <n v="420"/>
    <n v="378"/>
  </r>
  <r>
    <x v="135"/>
    <s v="Paula Ramos "/>
    <x v="17"/>
    <s v="Al28"/>
    <s v="APPEAL - ASSOCIAÇÃO PORTUGUESA DE PROPRIETÁRIOS DE ESTABELECIMENTOS DE ALOJAMENTO LOCAL"/>
    <x v="9"/>
    <x v="1163"/>
    <n v="9"/>
    <n v="630"/>
    <n v="567"/>
  </r>
  <r>
    <x v="138"/>
    <s v="Rafael Romera "/>
    <x v="2"/>
    <s v="Al10"/>
    <s v="AZEVEDO, ANTÓNIO DA SILVA"/>
    <x v="2"/>
    <x v="1163"/>
    <n v="6"/>
    <n v="480"/>
    <n v="432"/>
  </r>
  <r>
    <x v="96"/>
    <s v="Tomás Raquel "/>
    <x v="2"/>
    <s v="Al05"/>
    <s v="ALOJAMENTO LOCAL - PENSIO BASTOS, LDA"/>
    <x v="14"/>
    <x v="1163"/>
    <n v="2"/>
    <n v="140"/>
    <n v="133"/>
  </r>
  <r>
    <x v="80"/>
    <s v="Inês Maria "/>
    <x v="10"/>
    <s v="Al08"/>
    <s v="CAMPO AVENTURA - PROGRAMAS DE LAZER, S.A."/>
    <x v="13"/>
    <x v="1164"/>
    <n v="5"/>
    <n v="450"/>
    <n v="427.5"/>
  </r>
  <r>
    <x v="125"/>
    <s v="Licinio Macedo Rocha"/>
    <x v="15"/>
    <s v="Al04"/>
    <s v="AHSLG - SOCIEDADE DE GESTÃO DE EMPREENDIMENTOS TURÍSTICOS E DE ALOJAMENTO LOCAL, LDA"/>
    <x v="15"/>
    <x v="1165"/>
    <n v="8"/>
    <n v="400"/>
    <n v="360"/>
  </r>
  <r>
    <x v="149"/>
    <s v="João Vieira Santos"/>
    <x v="0"/>
    <s v="Al05"/>
    <s v="ALOJAMENTO LOCAL - PENSIO BASTOS, LDA"/>
    <x v="14"/>
    <x v="1166"/>
    <n v="8"/>
    <n v="560"/>
    <n v="504"/>
  </r>
  <r>
    <x v="109"/>
    <s v="Mariana Miguel Borges"/>
    <x v="7"/>
    <s v="Al14"/>
    <s v="ADER-SOUSA - ASSOCIAÇÃO DE DESENVOLVIMENTO RURAL DAS TERRAS DO SOUSA"/>
    <x v="9"/>
    <x v="1167"/>
    <n v="1"/>
    <n v="70"/>
    <n v="70"/>
  </r>
  <r>
    <x v="78"/>
    <s v="Bruno Baía Silva"/>
    <x v="7"/>
    <s v="Al04"/>
    <s v="AHSLG - SOCIEDADE DE GESTÃO DE EMPREENDIMENTOS TURÍSTICOS E DE ALOJAMENTO LOCAL, LDA"/>
    <x v="15"/>
    <x v="1168"/>
    <n v="6"/>
    <n v="300"/>
    <n v="270"/>
  </r>
  <r>
    <x v="114"/>
    <s v="Ana Camões Alves"/>
    <x v="19"/>
    <s v="Al28"/>
    <s v="APPEAL - ASSOCIAÇÃO PORTUGUESA DE PROPRIETÁRIOS DE ESTABELECIMENTOS DE ALOJAMENTO LOCAL"/>
    <x v="9"/>
    <x v="1169"/>
    <n v="9"/>
    <n v="630"/>
    <n v="567"/>
  </r>
  <r>
    <x v="156"/>
    <s v="João Cudell Aguiar"/>
    <x v="18"/>
    <s v="Al11"/>
    <s v="DELIRECORDAÇÕES - ALOJAMENTO LOCAL, UNIPESSOAL, LDA"/>
    <x v="2"/>
    <x v="1170"/>
    <n v="7"/>
    <n v="560"/>
    <n v="504"/>
  </r>
  <r>
    <x v="133"/>
    <s v="Diogo Torres Pinheiro"/>
    <x v="12"/>
    <s v="Al01"/>
    <s v="ALOJAMENTO DO ÓSCAR, UNIPESSOAL, LDA"/>
    <x v="5"/>
    <x v="1171"/>
    <n v="1"/>
    <n v="70"/>
    <n v="70"/>
  </r>
  <r>
    <x v="154"/>
    <s v="Maria Miguel "/>
    <x v="17"/>
    <s v="Al01"/>
    <s v="ALOJAMENTO DO ÓSCAR, UNIPESSOAL, LDA"/>
    <x v="5"/>
    <x v="1171"/>
    <n v="7"/>
    <n v="490"/>
    <n v="441"/>
  </r>
  <r>
    <x v="111"/>
    <s v="Mariana Rafaela Costa"/>
    <x v="3"/>
    <s v="Al04"/>
    <s v="AHSLG - SOCIEDADE DE GESTÃO DE EMPREENDIMENTOS TURÍSTICOS E DE ALOJAMENTO LOCAL, LDA"/>
    <x v="15"/>
    <x v="1172"/>
    <n v="1"/>
    <n v="50"/>
    <n v="50"/>
  </r>
  <r>
    <x v="116"/>
    <s v="Marisa Paulo Cunha"/>
    <x v="1"/>
    <s v="Al02"/>
    <s v="ALOJAMENTO LOCAL &quot;TUGAPLACE&quot;, UNIPESSOAL, LDA"/>
    <x v="2"/>
    <x v="1173"/>
    <n v="4"/>
    <n v="280"/>
    <n v="266"/>
  </r>
  <r>
    <x v="127"/>
    <s v="Pedro Miguel Pinto"/>
    <x v="10"/>
    <s v="Al01"/>
    <s v="ALOJAMENTO DO ÓSCAR, UNIPESSOAL, LDA"/>
    <x v="5"/>
    <x v="1174"/>
    <n v="6"/>
    <n v="420"/>
    <n v="378"/>
  </r>
  <r>
    <x v="150"/>
    <s v="Pedro Miguel Mota"/>
    <x v="2"/>
    <s v="Al02"/>
    <s v="ALOJAMENTO LOCAL &quot;TUGAPLACE&quot;, UNIPESSOAL, LDA"/>
    <x v="2"/>
    <x v="1175"/>
    <n v="3"/>
    <n v="210"/>
    <n v="199.5"/>
  </r>
  <r>
    <x v="140"/>
    <s v="José Daniel Rodrigues"/>
    <x v="5"/>
    <s v="Al04"/>
    <s v="AHSLG - SOCIEDADE DE GESTÃO DE EMPREENDIMENTOS TURÍSTICOS E DE ALOJAMENTO LOCAL, LDA"/>
    <x v="15"/>
    <x v="1176"/>
    <n v="7"/>
    <n v="350"/>
    <n v="315"/>
  </r>
  <r>
    <x v="122"/>
    <s v="Luís Filipe Carvalho"/>
    <x v="1"/>
    <s v="Al15"/>
    <s v="BEACHCOMBER - ALOJAMENTO LOCAL, UNIPESSOAL, LDA"/>
    <x v="11"/>
    <x v="1177"/>
    <n v="8"/>
    <n v="400"/>
    <n v="360"/>
  </r>
  <r>
    <x v="41"/>
    <s v="Tiago Afonso Santos"/>
    <x v="5"/>
    <s v="Al04"/>
    <s v="AHSLG - SOCIEDADE DE GESTÃO DE EMPREENDIMENTOS TURÍSTICOS E DE ALOJAMENTO LOCAL, LDA"/>
    <x v="15"/>
    <x v="1178"/>
    <n v="1"/>
    <n v="50"/>
    <n v="50"/>
  </r>
  <r>
    <x v="82"/>
    <s v="Jose Amadeu Faria"/>
    <x v="3"/>
    <s v="Al10"/>
    <s v="AZEVEDO, ANTÓNIO DA SILVA"/>
    <x v="2"/>
    <x v="1179"/>
    <n v="7"/>
    <n v="560"/>
    <n v="504"/>
  </r>
  <r>
    <x v="55"/>
    <s v="Beatriz Miguel Silva"/>
    <x v="0"/>
    <s v="Al04"/>
    <s v="AHSLG - SOCIEDADE DE GESTÃO DE EMPREENDIMENTOS TURÍSTICOS E DE ALOJAMENTO LOCAL, LDA"/>
    <x v="15"/>
    <x v="1180"/>
    <n v="5"/>
    <n v="250"/>
    <n v="237.5"/>
  </r>
  <r>
    <x v="121"/>
    <s v="Leonor Pedro Santos"/>
    <x v="19"/>
    <s v="Al02"/>
    <s v="ALOJAMENTO LOCAL &quot;TUGAPLACE&quot;, UNIPESSOAL, LDA"/>
    <x v="2"/>
    <x v="1181"/>
    <n v="7"/>
    <n v="490"/>
    <n v="441"/>
  </r>
  <r>
    <x v="147"/>
    <s v="Inês Pedro Marinho"/>
    <x v="2"/>
    <s v="Al04"/>
    <s v="AHSLG - SOCIEDADE DE GESTÃO DE EMPREENDIMENTOS TURÍSTICOS E DE ALOJAMENTO LOCAL, LDA"/>
    <x v="15"/>
    <x v="1182"/>
    <n v="4"/>
    <n v="200"/>
    <n v="190"/>
  </r>
  <r>
    <x v="153"/>
    <s v="Maria Bessa Costa"/>
    <x v="11"/>
    <s v="Al09"/>
    <s v="FEELPORTO - ALOJAMENTO LOCAL E SERVIÇOS TURISTICOS, LDA"/>
    <x v="2"/>
    <x v="1183"/>
    <n v="7"/>
    <n v="490"/>
    <n v="441"/>
  </r>
  <r>
    <x v="71"/>
    <s v="Ana Francisca Ferreira"/>
    <x v="3"/>
    <s v="Al04"/>
    <s v="AHSLG - SOCIEDADE DE GESTÃO DE EMPREENDIMENTOS TURÍSTICOS E DE ALOJAMENTO LOCAL, LDA"/>
    <x v="15"/>
    <x v="1184"/>
    <n v="6"/>
    <n v="300"/>
    <n v="270"/>
  </r>
  <r>
    <x v="134"/>
    <s v="João Catarina Mendes"/>
    <x v="18"/>
    <s v="Al05"/>
    <s v="ALOJAMENTO LOCAL - PENSIO BASTOS, LDA"/>
    <x v="14"/>
    <x v="1185"/>
    <n v="4"/>
    <n v="280"/>
    <n v="266"/>
  </r>
  <r>
    <x v="144"/>
    <s v="Tiago Fernando Pereira"/>
    <x v="14"/>
    <s v="Al02"/>
    <s v="ALOJAMENTO LOCAL &quot;TUGAPLACE&quot;, UNIPESSOAL, LDA"/>
    <x v="2"/>
    <x v="1185"/>
    <n v="5"/>
    <n v="350"/>
    <n v="332.5"/>
  </r>
  <r>
    <x v="106"/>
    <s v="Leonardo Manuel Marrana"/>
    <x v="6"/>
    <s v="Al01"/>
    <s v="ALOJAMENTO DO ÓSCAR, UNIPESSOAL, LDA"/>
    <x v="5"/>
    <x v="1186"/>
    <n v="9"/>
    <n v="630"/>
    <n v="567"/>
  </r>
  <r>
    <x v="113"/>
    <s v="Ana Costa Neves"/>
    <x v="6"/>
    <s v="Al04"/>
    <s v="AHSLG - SOCIEDADE DE GESTÃO DE EMPREENDIMENTOS TURÍSTICOS E DE ALOJAMENTO LOCAL, LDA"/>
    <x v="15"/>
    <x v="1187"/>
    <n v="2"/>
    <n v="100"/>
    <n v="95"/>
  </r>
  <r>
    <x v="118"/>
    <s v="Antonio Pinto "/>
    <x v="7"/>
    <s v="Al22"/>
    <s v="ALOJAMENTO LOCAL M. ZÍDIA, LDA"/>
    <x v="5"/>
    <x v="1187"/>
    <n v="3"/>
    <n v="150"/>
    <n v="142.5"/>
  </r>
  <r>
    <x v="79"/>
    <s v="Gonçalo Alessandra Pinto"/>
    <x v="6"/>
    <s v="Al28"/>
    <s v="APPEAL - ASSOCIAÇÃO PORTUGUESA DE PROPRIETÁRIOS DE ESTABELECIMENTOS DE ALOJAMENTO LOCAL"/>
    <x v="9"/>
    <x v="1188"/>
    <n v="5"/>
    <n v="350"/>
    <n v="332.5"/>
  </r>
  <r>
    <x v="154"/>
    <s v="Maria Miguel "/>
    <x v="17"/>
    <s v="Al01"/>
    <s v="ALOJAMENTO DO ÓSCAR, UNIPESSOAL, LDA"/>
    <x v="5"/>
    <x v="1188"/>
    <n v="8"/>
    <n v="560"/>
    <n v="504"/>
  </r>
  <r>
    <x v="90"/>
    <s v="Daniel Filipe Sousa"/>
    <x v="19"/>
    <s v="Al02"/>
    <s v="ALOJAMENTO LOCAL &quot;TUGAPLACE&quot;, UNIPESSOAL, LDA"/>
    <x v="2"/>
    <x v="1189"/>
    <n v="3"/>
    <n v="210"/>
    <n v="199.5"/>
  </r>
  <r>
    <x v="132"/>
    <s v="Diogo Teresa "/>
    <x v="0"/>
    <s v="Al01"/>
    <s v="ALOJAMENTO DO ÓSCAR, UNIPESSOAL, LDA"/>
    <x v="5"/>
    <x v="1190"/>
    <n v="6"/>
    <n v="420"/>
    <n v="378"/>
  </r>
  <r>
    <x v="81"/>
    <s v="João Amaro Novais"/>
    <x v="2"/>
    <s v="Al22"/>
    <s v="ALOJAMENTO LOCAL M. ZÍDIA, LDA"/>
    <x v="5"/>
    <x v="1191"/>
    <n v="5"/>
    <n v="250"/>
    <n v="237.5"/>
  </r>
  <r>
    <x v="69"/>
    <s v="Rodrigo Martins Tavares"/>
    <x v="0"/>
    <s v="Al28"/>
    <s v="APPEAL - ASSOCIAÇÃO PORTUGUESA DE PROPRIETÁRIOS DE ESTABELECIMENTOS DE ALOJAMENTO LOCAL"/>
    <x v="9"/>
    <x v="1192"/>
    <n v="2"/>
    <n v="140"/>
    <n v="133"/>
  </r>
  <r>
    <x v="110"/>
    <s v="Daniel da Araújo"/>
    <x v="4"/>
    <s v="Al14"/>
    <s v="ADER-SOUSA - ASSOCIAÇÃO DE DESENVOLVIMENTO RURAL DAS TERRAS DO SOUSA"/>
    <x v="9"/>
    <x v="1193"/>
    <n v="9"/>
    <n v="630"/>
    <n v="567"/>
  </r>
  <r>
    <x v="135"/>
    <s v="Paula Ramos "/>
    <x v="17"/>
    <s v="Al22"/>
    <s v="ALOJAMENTO LOCAL M. ZÍDIA, LDA"/>
    <x v="5"/>
    <x v="1194"/>
    <n v="6"/>
    <n v="300"/>
    <n v="270"/>
  </r>
  <r>
    <x v="63"/>
    <s v="Viktoriia Xavier "/>
    <x v="17"/>
    <s v="Al15"/>
    <s v="BEACHCOMBER - ALOJAMENTO LOCAL, UNIPESSOAL, LDA"/>
    <x v="11"/>
    <x v="1194"/>
    <n v="3"/>
    <n v="150"/>
    <n v="142.5"/>
  </r>
  <r>
    <x v="75"/>
    <s v="Pedro Eduardo Oliveira"/>
    <x v="18"/>
    <s v="Al08"/>
    <s v="CAMPO AVENTURA - PROGRAMAS DE LAZER, S.A."/>
    <x v="13"/>
    <x v="1195"/>
    <n v="7"/>
    <n v="630"/>
    <n v="567"/>
  </r>
  <r>
    <x v="151"/>
    <s v="Ana Maria Silva"/>
    <x v="12"/>
    <s v="Al22"/>
    <s v="ALOJAMENTO LOCAL M. ZÍDIA, LDA"/>
    <x v="5"/>
    <x v="1196"/>
    <n v="7"/>
    <n v="350"/>
    <n v="315"/>
  </r>
  <r>
    <x v="141"/>
    <s v="Marco Pedro Suarez"/>
    <x v="1"/>
    <s v="Al14"/>
    <s v="ADER-SOUSA - ASSOCIAÇÃO DE DESENVOLVIMENTO RURAL DAS TERRAS DO SOUSA"/>
    <x v="9"/>
    <x v="1197"/>
    <n v="8"/>
    <n v="560"/>
    <n v="504"/>
  </r>
  <r>
    <x v="126"/>
    <s v="Hugo Luísa Lagoá"/>
    <x v="14"/>
    <s v="Al28"/>
    <s v="APPEAL - ASSOCIAÇÃO PORTUGUESA DE PROPRIETÁRIOS DE ESTABELECIMENTOS DE ALOJAMENTO LOCAL"/>
    <x v="9"/>
    <x v="1198"/>
    <n v="3"/>
    <n v="210"/>
    <n v="199.5"/>
  </r>
  <r>
    <x v="128"/>
    <s v="Raquel Tomas Grilo"/>
    <x v="17"/>
    <s v="Al28"/>
    <s v="APPEAL - ASSOCIAÇÃO PORTUGUESA DE PROPRIETÁRIOS DE ESTABELECIMENTOS DE ALOJAMENTO LOCAL"/>
    <x v="9"/>
    <x v="1199"/>
    <n v="4"/>
    <n v="280"/>
    <n v="266"/>
  </r>
  <r>
    <x v="145"/>
    <s v="Gonçalo Miguel Ribeiro"/>
    <x v="19"/>
    <s v="Al15"/>
    <s v="BEACHCOMBER - ALOJAMENTO LOCAL, UNIPESSOAL, LDA"/>
    <x v="11"/>
    <x v="1200"/>
    <n v="4"/>
    <n v="200"/>
    <n v="190"/>
  </r>
  <r>
    <x v="153"/>
    <s v="Maria Bessa Costa"/>
    <x v="11"/>
    <s v="Al26"/>
    <s v="ENIGMAGARDEN - ALOJAMENTO LOCAL, UNIPESSOAL, LDA"/>
    <x v="10"/>
    <x v="1201"/>
    <n v="4"/>
    <n v="240"/>
    <n v="228"/>
  </r>
  <r>
    <x v="121"/>
    <s v="Leonor Pedro Santos"/>
    <x v="19"/>
    <s v="Al02"/>
    <s v="ALOJAMENTO LOCAL &quot;TUGAPLACE&quot;, UNIPESSOAL, LDA"/>
    <x v="2"/>
    <x v="1202"/>
    <n v="5"/>
    <n v="350"/>
    <n v="332.5"/>
  </r>
  <r>
    <x v="146"/>
    <s v="Maria José Fernandes"/>
    <x v="19"/>
    <s v="Al01"/>
    <s v="ALOJAMENTO DO ÓSCAR, UNIPESSOAL, LDA"/>
    <x v="5"/>
    <x v="1202"/>
    <n v="5"/>
    <n v="350"/>
    <n v="332.5"/>
  </r>
  <r>
    <x v="139"/>
    <s v="Rodrigo Marques Carvalho"/>
    <x v="13"/>
    <s v="Al19"/>
    <s v="CASA DO RIO VEZ - TURISMO E ALOJAMENTO, LDA"/>
    <x v="8"/>
    <x v="1203"/>
    <n v="1"/>
    <n v="70"/>
    <n v="70"/>
  </r>
  <r>
    <x v="131"/>
    <s v="Vasco Miguel Alves"/>
    <x v="8"/>
    <s v="Al01"/>
    <s v="ALOJAMENTO DO ÓSCAR, UNIPESSOAL, LDA"/>
    <x v="5"/>
    <x v="1203"/>
    <n v="3"/>
    <n v="210"/>
    <n v="199.5"/>
  </r>
  <r>
    <x v="148"/>
    <s v="Carlos Ramalho Fonseca"/>
    <x v="2"/>
    <s v="Al28"/>
    <s v="APPEAL - ASSOCIAÇÃO PORTUGUESA DE PROPRIETÁRIOS DE ESTABELECIMENTOS DE ALOJAMENTO LOCAL"/>
    <x v="9"/>
    <x v="1204"/>
    <n v="1"/>
    <n v="70"/>
    <n v="70"/>
  </r>
  <r>
    <x v="151"/>
    <s v="Ana Maria Silva"/>
    <x v="12"/>
    <s v="Al14"/>
    <s v="ADER-SOUSA - ASSOCIAÇÃO DE DESENVOLVIMENTO RURAL DAS TERRAS DO SOUSA"/>
    <x v="9"/>
    <x v="1205"/>
    <n v="6"/>
    <n v="420"/>
    <n v="378"/>
  </r>
  <r>
    <x v="115"/>
    <s v="André Claro Forte"/>
    <x v="7"/>
    <s v="Al08"/>
    <s v="CAMPO AVENTURA - PROGRAMAS DE LAZER, S.A."/>
    <x v="13"/>
    <x v="1205"/>
    <n v="9"/>
    <n v="810"/>
    <n v="729"/>
  </r>
  <r>
    <x v="107"/>
    <s v="Catarina Miguel Fonseca"/>
    <x v="9"/>
    <s v="Al04"/>
    <s v="AHSLG - SOCIEDADE DE GESTÃO DE EMPREENDIMENTOS TURÍSTICOS E DE ALOJAMENTO LOCAL, LDA"/>
    <x v="15"/>
    <x v="1206"/>
    <n v="4"/>
    <n v="200"/>
    <n v="190"/>
  </r>
  <r>
    <x v="105"/>
    <s v="João Filipe Carneiro"/>
    <x v="4"/>
    <s v="Al23"/>
    <s v="CONVERSA SIMÉTRICA ALOJAMENTO LOCAL, LDA"/>
    <x v="10"/>
    <x v="1206"/>
    <n v="4"/>
    <n v="360"/>
    <n v="342"/>
  </r>
  <r>
    <x v="89"/>
    <s v="Mariana Nuno Faustino"/>
    <x v="2"/>
    <s v="Al03"/>
    <s v="A.N.E.A.L. - ASSOCIAÇÃO NACIONAL DE ESTABELECIMENTOS DE ALOJAMENTO LOCAL"/>
    <x v="12"/>
    <x v="1207"/>
    <n v="6"/>
    <n v="480"/>
    <n v="432"/>
  </r>
  <r>
    <x v="98"/>
    <s v="José Brandão Fernandes"/>
    <x v="7"/>
    <s v="Al04"/>
    <s v="AHSLG - SOCIEDADE DE GESTÃO DE EMPREENDIMENTOS TURÍSTICOS E DE ALOJAMENTO LOCAL, LDA"/>
    <x v="15"/>
    <x v="1208"/>
    <n v="3"/>
    <n v="150"/>
    <n v="142.5"/>
  </r>
  <r>
    <x v="65"/>
    <s v="Hugo Franz Oliveira"/>
    <x v="10"/>
    <s v="Al10"/>
    <s v="AZEVEDO, ANTÓNIO DA SILVA"/>
    <x v="2"/>
    <x v="1209"/>
    <n v="5"/>
    <n v="400"/>
    <n v="380"/>
  </r>
  <r>
    <x v="41"/>
    <s v="Tiago Afonso Santos"/>
    <x v="5"/>
    <s v="Al04"/>
    <s v="AHSLG - SOCIEDADE DE GESTÃO DE EMPREENDIMENTOS TURÍSTICOS E DE ALOJAMENTO LOCAL, LDA"/>
    <x v="15"/>
    <x v="1210"/>
    <n v="5"/>
    <n v="250"/>
    <n v="237.5"/>
  </r>
  <r>
    <x v="149"/>
    <s v="João Vieira Santos"/>
    <x v="0"/>
    <s v="Al01"/>
    <s v="ALOJAMENTO DO ÓSCAR, UNIPESSOAL, LDA"/>
    <x v="5"/>
    <x v="1211"/>
    <n v="2"/>
    <n v="140"/>
    <n v="133"/>
  </r>
  <r>
    <x v="122"/>
    <s v="Luís Filipe Carvalho"/>
    <x v="1"/>
    <s v="Al04"/>
    <s v="AHSLG - SOCIEDADE DE GESTÃO DE EMPREENDIMENTOS TURÍSTICOS E DE ALOJAMENTO LOCAL, LDA"/>
    <x v="15"/>
    <x v="1212"/>
    <n v="6"/>
    <n v="300"/>
    <n v="270"/>
  </r>
  <r>
    <x v="149"/>
    <s v="João Vieira Santos"/>
    <x v="0"/>
    <s v="Al03"/>
    <s v="A.N.E.A.L. - ASSOCIAÇÃO NACIONAL DE ESTABELECIMENTOS DE ALOJAMENTO LOCAL"/>
    <x v="12"/>
    <x v="1213"/>
    <n v="9"/>
    <n v="720"/>
    <n v="648"/>
  </r>
  <r>
    <x v="79"/>
    <s v="Gonçalo Alessandra Pinto"/>
    <x v="6"/>
    <s v="Al28"/>
    <s v="APPEAL - ASSOCIAÇÃO PORTUGUESA DE PROPRIETÁRIOS DE ESTABELECIMENTOS DE ALOJAMENTO LOCAL"/>
    <x v="9"/>
    <x v="1214"/>
    <n v="2"/>
    <n v="140"/>
    <n v="133"/>
  </r>
  <r>
    <x v="110"/>
    <s v="Daniel da Araújo"/>
    <x v="4"/>
    <s v="Al14"/>
    <s v="ADER-SOUSA - ASSOCIAÇÃO DE DESENVOLVIMENTO RURAL DAS TERRAS DO SOUSA"/>
    <x v="9"/>
    <x v="1215"/>
    <n v="4"/>
    <n v="280"/>
    <n v="266"/>
  </r>
  <r>
    <x v="145"/>
    <s v="Gonçalo Miguel Ribeiro"/>
    <x v="19"/>
    <s v="Al22"/>
    <s v="ALOJAMENTO LOCAL M. ZÍDIA, LDA"/>
    <x v="5"/>
    <x v="1216"/>
    <n v="9"/>
    <n v="450"/>
    <n v="405"/>
  </r>
  <r>
    <x v="147"/>
    <s v="Inês Pedro Marinho"/>
    <x v="2"/>
    <s v="Al03"/>
    <s v="A.N.E.A.L. - ASSOCIAÇÃO NACIONAL DE ESTABELECIMENTOS DE ALOJAMENTO LOCAL"/>
    <x v="12"/>
    <x v="1217"/>
    <n v="7"/>
    <n v="560"/>
    <n v="504"/>
  </r>
  <r>
    <x v="135"/>
    <s v="Paula Ramos "/>
    <x v="17"/>
    <s v="Al05"/>
    <s v="ALOJAMENTO LOCAL - PENSIO BASTOS, LDA"/>
    <x v="14"/>
    <x v="1218"/>
    <n v="9"/>
    <n v="630"/>
    <n v="567"/>
  </r>
  <r>
    <x v="113"/>
    <s v="Ana Costa Neves"/>
    <x v="6"/>
    <s v="Al04"/>
    <s v="AHSLG - SOCIEDADE DE GESTÃO DE EMPREENDIMENTOS TURÍSTICOS E DE ALOJAMENTO LOCAL, LDA"/>
    <x v="15"/>
    <x v="1219"/>
    <n v="2"/>
    <n v="100"/>
    <n v="95"/>
  </r>
  <r>
    <x v="79"/>
    <s v="Gonçalo Alessandra Pinto"/>
    <x v="6"/>
    <s v="Al14"/>
    <s v="ADER-SOUSA - ASSOCIAÇÃO DE DESENVOLVIMENTO RURAL DAS TERRAS DO SOUSA"/>
    <x v="9"/>
    <x v="1220"/>
    <n v="3"/>
    <n v="210"/>
    <n v="199.5"/>
  </r>
  <r>
    <x v="105"/>
    <s v="João Filipe Carneiro"/>
    <x v="4"/>
    <s v="Al19"/>
    <s v="CASA DO RIO VEZ - TURISMO E ALOJAMENTO, LDA"/>
    <x v="8"/>
    <x v="1220"/>
    <n v="3"/>
    <n v="210"/>
    <n v="199.5"/>
  </r>
  <r>
    <x v="124"/>
    <s v="André Oliveira Santos"/>
    <x v="9"/>
    <s v="Al26"/>
    <s v="ENIGMAGARDEN - ALOJAMENTO LOCAL, UNIPESSOAL, LDA"/>
    <x v="10"/>
    <x v="1221"/>
    <n v="3"/>
    <n v="180"/>
    <n v="171"/>
  </r>
  <r>
    <x v="150"/>
    <s v="Pedro Miguel Mota"/>
    <x v="2"/>
    <s v="Al05"/>
    <s v="ALOJAMENTO LOCAL - PENSIO BASTOS, LDA"/>
    <x v="14"/>
    <x v="1221"/>
    <n v="4"/>
    <n v="280"/>
    <n v="266"/>
  </r>
  <r>
    <x v="105"/>
    <s v="João Filipe Carneiro"/>
    <x v="4"/>
    <s v="Al10"/>
    <s v="AZEVEDO, ANTÓNIO DA SILVA"/>
    <x v="2"/>
    <x v="1222"/>
    <n v="8"/>
    <n v="640"/>
    <n v="576"/>
  </r>
  <r>
    <x v="96"/>
    <s v="Tomás Raquel "/>
    <x v="2"/>
    <s v="Al01"/>
    <s v="ALOJAMENTO DO ÓSCAR, UNIPESSOAL, LDA"/>
    <x v="5"/>
    <x v="1222"/>
    <n v="1"/>
    <n v="70"/>
    <n v="70"/>
  </r>
  <r>
    <x v="152"/>
    <s v="Luís Maria Rodrigues"/>
    <x v="7"/>
    <s v="Al08"/>
    <s v="CAMPO AVENTURA - PROGRAMAS DE LAZER, S.A."/>
    <x v="13"/>
    <x v="1223"/>
    <n v="9"/>
    <n v="810"/>
    <n v="729"/>
  </r>
  <r>
    <x v="121"/>
    <s v="Leonor Pedro Santos"/>
    <x v="19"/>
    <s v="Al03"/>
    <s v="A.N.E.A.L. - ASSOCIAÇÃO NACIONAL DE ESTABELECIMENTOS DE ALOJAMENTO LOCAL"/>
    <x v="12"/>
    <x v="1224"/>
    <n v="4"/>
    <n v="320"/>
    <n v="304"/>
  </r>
  <r>
    <x v="118"/>
    <s v="Antonio Pinto "/>
    <x v="7"/>
    <s v="Al05"/>
    <s v="ALOJAMENTO LOCAL - PENSIO BASTOS, LDA"/>
    <x v="14"/>
    <x v="1225"/>
    <n v="5"/>
    <n v="350"/>
    <n v="332.5"/>
  </r>
  <r>
    <x v="141"/>
    <s v="Marco Pedro Suarez"/>
    <x v="1"/>
    <s v="Al14"/>
    <s v="ADER-SOUSA - ASSOCIAÇÃO DE DESENVOLVIMENTO RURAL DAS TERRAS DO SOUSA"/>
    <x v="9"/>
    <x v="1226"/>
    <n v="7"/>
    <n v="490"/>
    <n v="441"/>
  </r>
  <r>
    <x v="143"/>
    <s v="Bárbara de Pimenta"/>
    <x v="1"/>
    <s v="Al05"/>
    <s v="ALOJAMENTO LOCAL - PENSIO BASTOS, LDA"/>
    <x v="14"/>
    <x v="1227"/>
    <n v="9"/>
    <n v="630"/>
    <n v="567"/>
  </r>
  <r>
    <x v="123"/>
    <s v="Frederico Teresa Pinto"/>
    <x v="17"/>
    <s v="Al10"/>
    <s v="AZEVEDO, ANTÓNIO DA SILVA"/>
    <x v="2"/>
    <x v="1228"/>
    <n v="2"/>
    <n v="160"/>
    <n v="152"/>
  </r>
  <r>
    <x v="91"/>
    <s v="Eduardo Leite Martins"/>
    <x v="9"/>
    <s v="Al03"/>
    <s v="A.N.E.A.L. - ASSOCIAÇÃO NACIONAL DE ESTABELECIMENTOS DE ALOJAMENTO LOCAL"/>
    <x v="12"/>
    <x v="1229"/>
    <n v="5"/>
    <n v="400"/>
    <n v="380"/>
  </r>
  <r>
    <x v="129"/>
    <s v="Laura Daniel Mendes"/>
    <x v="19"/>
    <s v="Al04"/>
    <s v="AHSLG - SOCIEDADE DE GESTÃO DE EMPREENDIMENTOS TURÍSTICOS E DE ALOJAMENTO LOCAL, LDA"/>
    <x v="15"/>
    <x v="1230"/>
    <n v="1"/>
    <n v="50"/>
    <n v="50"/>
  </r>
  <r>
    <x v="127"/>
    <s v="Pedro Miguel Pinto"/>
    <x v="10"/>
    <s v="Al14"/>
    <s v="ADER-SOUSA - ASSOCIAÇÃO DE DESENVOLVIMENTO RURAL DAS TERRAS DO SOUSA"/>
    <x v="9"/>
    <x v="1231"/>
    <n v="9"/>
    <n v="630"/>
    <n v="567"/>
  </r>
  <r>
    <x v="78"/>
    <s v="Bruno Baía Silva"/>
    <x v="7"/>
    <s v="Al04"/>
    <s v="AHSLG - SOCIEDADE DE GESTÃO DE EMPREENDIMENTOS TURÍSTICOS E DE ALOJAMENTO LOCAL, LDA"/>
    <x v="15"/>
    <x v="1232"/>
    <n v="9"/>
    <n v="450"/>
    <n v="405"/>
  </r>
  <r>
    <x v="145"/>
    <s v="Gonçalo Miguel Ribeiro"/>
    <x v="19"/>
    <s v="Al03"/>
    <s v="A.N.E.A.L. - ASSOCIAÇÃO NACIONAL DE ESTABELECIMENTOS DE ALOJAMENTO LOCAL"/>
    <x v="12"/>
    <x v="1232"/>
    <n v="6"/>
    <n v="480"/>
    <n v="432"/>
  </r>
  <r>
    <x v="115"/>
    <s v="André Claro Forte"/>
    <x v="7"/>
    <s v="Al08"/>
    <s v="CAMPO AVENTURA - PROGRAMAS DE LAZER, S.A."/>
    <x v="13"/>
    <x v="1233"/>
    <n v="9"/>
    <n v="810"/>
    <n v="729"/>
  </r>
  <r>
    <x v="80"/>
    <s v="Inês Maria "/>
    <x v="10"/>
    <s v="Al08"/>
    <s v="CAMPO AVENTURA - PROGRAMAS DE LAZER, S.A."/>
    <x v="13"/>
    <x v="1234"/>
    <n v="2"/>
    <n v="180"/>
    <n v="171"/>
  </r>
  <r>
    <x v="112"/>
    <s v="Alice Pinto Silva"/>
    <x v="19"/>
    <s v="Al02"/>
    <s v="ALOJAMENTO LOCAL &quot;TUGAPLACE&quot;, UNIPESSOAL, LDA"/>
    <x v="2"/>
    <x v="1235"/>
    <n v="7"/>
    <n v="490"/>
    <n v="441"/>
  </r>
  <r>
    <x v="90"/>
    <s v="Daniel Filipe Sousa"/>
    <x v="19"/>
    <s v="Al05"/>
    <s v="ALOJAMENTO LOCAL - PENSIO BASTOS, LDA"/>
    <x v="14"/>
    <x v="1236"/>
    <n v="5"/>
    <n v="350"/>
    <n v="332.5"/>
  </r>
  <r>
    <x v="154"/>
    <s v="Maria Miguel "/>
    <x v="17"/>
    <s v="Al01"/>
    <s v="ALOJAMENTO DO ÓSCAR, UNIPESSOAL, LDA"/>
    <x v="5"/>
    <x v="1236"/>
    <n v="5"/>
    <n v="350"/>
    <n v="332.5"/>
  </r>
  <r>
    <x v="88"/>
    <s v="Catarina Catarina Coelho"/>
    <x v="16"/>
    <s v="Al14"/>
    <s v="ADER-SOUSA - ASSOCIAÇÃO DE DESENVOLVIMENTO RURAL DAS TERRAS DO SOUSA"/>
    <x v="9"/>
    <x v="1237"/>
    <n v="5"/>
    <n v="350"/>
    <n v="332.5"/>
  </r>
  <r>
    <x v="133"/>
    <s v="Diogo Torres Pinheiro"/>
    <x v="12"/>
    <s v="Al04"/>
    <s v="AHSLG - SOCIEDADE DE GESTÃO DE EMPREENDIMENTOS TURÍSTICOS E DE ALOJAMENTO LOCAL, LDA"/>
    <x v="15"/>
    <x v="1238"/>
    <n v="8"/>
    <n v="400"/>
    <n v="360"/>
  </r>
  <r>
    <x v="114"/>
    <s v="Ana Camões Alves"/>
    <x v="19"/>
    <s v="Al28"/>
    <s v="APPEAL - ASSOCIAÇÃO PORTUGUESA DE PROPRIETÁRIOS DE ESTABELECIMENTOS DE ALOJAMENTO LOCAL"/>
    <x v="9"/>
    <x v="1239"/>
    <n v="4"/>
    <n v="280"/>
    <n v="266"/>
  </r>
  <r>
    <x v="138"/>
    <s v="Rafael Romera "/>
    <x v="2"/>
    <s v="Al22"/>
    <s v="ALOJAMENTO LOCAL M. ZÍDIA, LDA"/>
    <x v="5"/>
    <x v="1240"/>
    <n v="4"/>
    <n v="200"/>
    <n v="190"/>
  </r>
  <r>
    <x v="156"/>
    <s v="João Cudell Aguiar"/>
    <x v="18"/>
    <s v="Al23"/>
    <s v="CONVERSA SIMÉTRICA ALOJAMENTO LOCAL, LDA"/>
    <x v="10"/>
    <x v="1241"/>
    <n v="5"/>
    <n v="450"/>
    <n v="427.5"/>
  </r>
  <r>
    <x v="154"/>
    <s v="Maria Miguel "/>
    <x v="17"/>
    <s v="Al04"/>
    <s v="AHSLG - SOCIEDADE DE GESTÃO DE EMPREENDIMENTOS TURÍSTICOS E DE ALOJAMENTO LOCAL, LDA"/>
    <x v="15"/>
    <x v="1242"/>
    <n v="3"/>
    <n v="150"/>
    <n v="142.5"/>
  </r>
  <r>
    <x v="144"/>
    <s v="Tiago Fernando Pereira"/>
    <x v="14"/>
    <s v="Al01"/>
    <s v="ALOJAMENTO DO ÓSCAR, UNIPESSOAL, LDA"/>
    <x v="5"/>
    <x v="1243"/>
    <n v="7"/>
    <n v="490"/>
    <n v="441"/>
  </r>
  <r>
    <x v="138"/>
    <s v="Rafael Romera "/>
    <x v="2"/>
    <s v="Al22"/>
    <s v="ALOJAMENTO LOCAL M. ZÍDIA, LDA"/>
    <x v="5"/>
    <x v="1244"/>
    <n v="5"/>
    <n v="250"/>
    <n v="237.5"/>
  </r>
  <r>
    <x v="132"/>
    <s v="Diogo Teresa "/>
    <x v="0"/>
    <s v="Al14"/>
    <s v="ADER-SOUSA - ASSOCIAÇÃO DE DESENVOLVIMENTO RURAL DAS TERRAS DO SOUSA"/>
    <x v="9"/>
    <x v="1245"/>
    <n v="6"/>
    <n v="420"/>
    <n v="378"/>
  </r>
  <r>
    <x v="111"/>
    <s v="Mariana Rafaela Costa"/>
    <x v="3"/>
    <s v="Al14"/>
    <s v="ADER-SOUSA - ASSOCIAÇÃO DE DESENVOLVIMENTO RURAL DAS TERRAS DO SOUSA"/>
    <x v="9"/>
    <x v="1245"/>
    <n v="8"/>
    <n v="560"/>
    <n v="504"/>
  </r>
  <r>
    <x v="119"/>
    <s v="André Alexandre Cardoso"/>
    <x v="3"/>
    <s v="Al14"/>
    <s v="ADER-SOUSA - ASSOCIAÇÃO DE DESENVOLVIMENTO RURAL DAS TERRAS DO SOUSA"/>
    <x v="9"/>
    <x v="1246"/>
    <n v="8"/>
    <n v="560"/>
    <n v="504"/>
  </r>
  <r>
    <x v="121"/>
    <s v="Leonor Pedro Santos"/>
    <x v="19"/>
    <s v="Al03"/>
    <s v="A.N.E.A.L. - ASSOCIAÇÃO NACIONAL DE ESTABELECIMENTOS DE ALOJAMENTO LOCAL"/>
    <x v="12"/>
    <x v="1247"/>
    <n v="2"/>
    <n v="160"/>
    <n v="152"/>
  </r>
  <r>
    <x v="75"/>
    <s v="Pedro Eduardo Oliveira"/>
    <x v="18"/>
    <s v="Al28"/>
    <s v="APPEAL - ASSOCIAÇÃO PORTUGUESA DE PROPRIETÁRIOS DE ESTABELECIMENTOS DE ALOJAMENTO LOCAL"/>
    <x v="9"/>
    <x v="1247"/>
    <n v="3"/>
    <n v="210"/>
    <n v="199.5"/>
  </r>
  <r>
    <x v="118"/>
    <s v="Antonio Pinto "/>
    <x v="7"/>
    <s v="Al04"/>
    <s v="AHSLG - SOCIEDADE DE GESTÃO DE EMPREENDIMENTOS TURÍSTICOS E DE ALOJAMENTO LOCAL, LDA"/>
    <x v="15"/>
    <x v="1248"/>
    <n v="7"/>
    <n v="350"/>
    <n v="315"/>
  </r>
  <r>
    <x v="125"/>
    <s v="Licinio Macedo Rocha"/>
    <x v="15"/>
    <s v="Al04"/>
    <s v="AHSLG - SOCIEDADE DE GESTÃO DE EMPREENDIMENTOS TURÍSTICOS E DE ALOJAMENTO LOCAL, LDA"/>
    <x v="15"/>
    <x v="1248"/>
    <n v="6"/>
    <n v="300"/>
    <n v="270"/>
  </r>
  <r>
    <x v="82"/>
    <s v="Jose Amadeu Faria"/>
    <x v="3"/>
    <s v="Al10"/>
    <s v="AZEVEDO, ANTÓNIO DA SILVA"/>
    <x v="2"/>
    <x v="1249"/>
    <n v="3"/>
    <n v="240"/>
    <n v="228"/>
  </r>
  <r>
    <x v="140"/>
    <s v="José Daniel Rodrigues"/>
    <x v="5"/>
    <s v="Al04"/>
    <s v="AHSLG - SOCIEDADE DE GESTÃO DE EMPREENDIMENTOS TURÍSTICOS E DE ALOJAMENTO LOCAL, LDA"/>
    <x v="15"/>
    <x v="1249"/>
    <n v="6"/>
    <n v="300"/>
    <n v="270"/>
  </r>
  <r>
    <x v="128"/>
    <s v="Raquel Tomas Grilo"/>
    <x v="17"/>
    <s v="Al22"/>
    <s v="ALOJAMENTO LOCAL M. ZÍDIA, LDA"/>
    <x v="5"/>
    <x v="1249"/>
    <n v="7"/>
    <n v="350"/>
    <n v="315"/>
  </r>
  <r>
    <x v="139"/>
    <s v="Rodrigo Marques Carvalho"/>
    <x v="13"/>
    <s v="Al08"/>
    <s v="CAMPO AVENTURA - PROGRAMAS DE LAZER, S.A."/>
    <x v="13"/>
    <x v="1249"/>
    <n v="5"/>
    <n v="450"/>
    <n v="427.5"/>
  </r>
  <r>
    <x v="65"/>
    <s v="Hugo Franz Oliveira"/>
    <x v="10"/>
    <s v="Al04"/>
    <s v="AHSLG - SOCIEDADE DE GESTÃO DE EMPREENDIMENTOS TURÍSTICOS E DE ALOJAMENTO LOCAL, LDA"/>
    <x v="15"/>
    <x v="1250"/>
    <n v="9"/>
    <n v="450"/>
    <n v="405"/>
  </r>
  <r>
    <x v="143"/>
    <s v="Bárbara de Pimenta"/>
    <x v="1"/>
    <s v="Al05"/>
    <s v="ALOJAMENTO LOCAL - PENSIO BASTOS, LDA"/>
    <x v="14"/>
    <x v="1251"/>
    <n v="2"/>
    <n v="140"/>
    <n v="133"/>
  </r>
  <r>
    <x v="116"/>
    <s v="Marisa Paulo Cunha"/>
    <x v="1"/>
    <s v="Al02"/>
    <s v="ALOJAMENTO LOCAL &quot;TUGAPLACE&quot;, UNIPESSOAL, LDA"/>
    <x v="2"/>
    <x v="1252"/>
    <n v="3"/>
    <n v="210"/>
    <n v="199.5"/>
  </r>
  <r>
    <x v="63"/>
    <s v="Viktoriia Xavier "/>
    <x v="17"/>
    <s v="Al15"/>
    <s v="BEACHCOMBER - ALOJAMENTO LOCAL, UNIPESSOAL, LDA"/>
    <x v="11"/>
    <x v="1253"/>
    <n v="1"/>
    <n v="50"/>
    <n v="50"/>
  </r>
  <r>
    <x v="126"/>
    <s v="Hugo Luísa Lagoá"/>
    <x v="14"/>
    <s v="Al28"/>
    <s v="APPEAL - ASSOCIAÇÃO PORTUGUESA DE PROPRIETÁRIOS DE ESTABELECIMENTOS DE ALOJAMENTO LOCAL"/>
    <x v="9"/>
    <x v="1254"/>
    <n v="1"/>
    <n v="70"/>
    <n v="70"/>
  </r>
  <r>
    <x v="149"/>
    <s v="João Vieira Santos"/>
    <x v="0"/>
    <s v="Al03"/>
    <s v="A.N.E.A.L. - ASSOCIAÇÃO NACIONAL DE ESTABELECIMENTOS DE ALOJAMENTO LOCAL"/>
    <x v="12"/>
    <x v="1255"/>
    <n v="7"/>
    <n v="560"/>
    <n v="504"/>
  </r>
  <r>
    <x v="124"/>
    <s v="André Oliveira Santos"/>
    <x v="9"/>
    <s v="Al02"/>
    <s v="ALOJAMENTO LOCAL &quot;TUGAPLACE&quot;, UNIPESSOAL, LDA"/>
    <x v="2"/>
    <x v="1256"/>
    <n v="6"/>
    <n v="420"/>
    <n v="378"/>
  </r>
  <r>
    <x v="69"/>
    <s v="Rodrigo Martins Tavares"/>
    <x v="0"/>
    <s v="Al28"/>
    <s v="APPEAL - ASSOCIAÇÃO PORTUGUESA DE PROPRIETÁRIOS DE ESTABELECIMENTOS DE ALOJAMENTO LOCAL"/>
    <x v="9"/>
    <x v="1257"/>
    <n v="6"/>
    <n v="420"/>
    <n v="378"/>
  </r>
  <r>
    <x v="112"/>
    <s v="Alice Pinto Silva"/>
    <x v="19"/>
    <s v="Al04"/>
    <s v="AHSLG - SOCIEDADE DE GESTÃO DE EMPREENDIMENTOS TURÍSTICOS E DE ALOJAMENTO LOCAL, LDA"/>
    <x v="15"/>
    <x v="1258"/>
    <n v="7"/>
    <n v="350"/>
    <n v="315"/>
  </r>
  <r>
    <x v="146"/>
    <s v="Maria José Fernandes"/>
    <x v="19"/>
    <s v="Al01"/>
    <s v="ALOJAMENTO DO ÓSCAR, UNIPESSOAL, LDA"/>
    <x v="5"/>
    <x v="1259"/>
    <n v="4"/>
    <n v="280"/>
    <n v="266"/>
  </r>
  <r>
    <x v="115"/>
    <s v="André Claro Forte"/>
    <x v="7"/>
    <s v="Al28"/>
    <s v="APPEAL - ASSOCIAÇÃO PORTUGUESA DE PROPRIETÁRIOS DE ESTABELECIMENTOS DE ALOJAMENTO LOCAL"/>
    <x v="9"/>
    <x v="1260"/>
    <n v="2"/>
    <n v="140"/>
    <n v="133"/>
  </r>
  <r>
    <x v="98"/>
    <s v="José Brandão Fernandes"/>
    <x v="7"/>
    <s v="Al14"/>
    <s v="ADER-SOUSA - ASSOCIAÇÃO DE DESENVOLVIMENTO RURAL DAS TERRAS DO SOUSA"/>
    <x v="9"/>
    <x v="1261"/>
    <n v="2"/>
    <n v="140"/>
    <n v="133"/>
  </r>
  <r>
    <x v="135"/>
    <s v="Paula Ramos "/>
    <x v="17"/>
    <s v="Al05"/>
    <s v="ALOJAMENTO LOCAL - PENSIO BASTOS, LDA"/>
    <x v="14"/>
    <x v="1262"/>
    <n v="3"/>
    <n v="210"/>
    <n v="199.5"/>
  </r>
  <r>
    <x v="81"/>
    <s v="João Amaro Novais"/>
    <x v="2"/>
    <s v="Al14"/>
    <s v="ADER-SOUSA - ASSOCIAÇÃO DE DESENVOLVIMENTO RURAL DAS TERRAS DO SOUSA"/>
    <x v="9"/>
    <x v="1263"/>
    <n v="1"/>
    <n v="70"/>
    <n v="70"/>
  </r>
  <r>
    <x v="151"/>
    <s v="Ana Maria Silva"/>
    <x v="12"/>
    <s v="Al14"/>
    <s v="ADER-SOUSA - ASSOCIAÇÃO DE DESENVOLVIMENTO RURAL DAS TERRAS DO SOUSA"/>
    <x v="9"/>
    <x v="1264"/>
    <n v="8"/>
    <n v="560"/>
    <n v="504"/>
  </r>
  <r>
    <x v="63"/>
    <s v="Viktoriia Xavier "/>
    <x v="17"/>
    <s v="Al28"/>
    <s v="APPEAL - ASSOCIAÇÃO PORTUGUESA DE PROPRIETÁRIOS DE ESTABELECIMENTOS DE ALOJAMENTO LOCAL"/>
    <x v="9"/>
    <x v="1264"/>
    <n v="6"/>
    <n v="420"/>
    <n v="378"/>
  </r>
  <r>
    <x v="105"/>
    <s v="João Filipe Carneiro"/>
    <x v="4"/>
    <s v="Al03"/>
    <s v="A.N.E.A.L. - ASSOCIAÇÃO NACIONAL DE ESTABELECIMENTOS DE ALOJAMENTO LOCAL"/>
    <x v="12"/>
    <x v="1265"/>
    <n v="3"/>
    <n v="240"/>
    <n v="228"/>
  </r>
  <r>
    <x v="116"/>
    <s v="Marisa Paulo Cunha"/>
    <x v="1"/>
    <s v="Al05"/>
    <s v="ALOJAMENTO LOCAL - PENSIO BASTOS, LDA"/>
    <x v="14"/>
    <x v="1265"/>
    <n v="1"/>
    <n v="70"/>
    <n v="70"/>
  </r>
  <r>
    <x v="143"/>
    <s v="Bárbara de Pimenta"/>
    <x v="1"/>
    <s v="Al14"/>
    <s v="ADER-SOUSA - ASSOCIAÇÃO DE DESENVOLVIMENTO RURAL DAS TERRAS DO SOUSA"/>
    <x v="9"/>
    <x v="1266"/>
    <n v="3"/>
    <n v="210"/>
    <n v="199.5"/>
  </r>
  <r>
    <x v="153"/>
    <s v="Maria Bessa Costa"/>
    <x v="11"/>
    <s v="Al19"/>
    <s v="CASA DO RIO VEZ - TURISMO E ALOJAMENTO, LDA"/>
    <x v="8"/>
    <x v="1266"/>
    <n v="4"/>
    <n v="280"/>
    <n v="266"/>
  </r>
  <r>
    <x v="123"/>
    <s v="Frederico Teresa Pinto"/>
    <x v="17"/>
    <s v="Al28"/>
    <s v="APPEAL - ASSOCIAÇÃO PORTUGUESA DE PROPRIETÁRIOS DE ESTABELECIMENTOS DE ALOJAMENTO LOCAL"/>
    <x v="9"/>
    <x v="1267"/>
    <n v="6"/>
    <n v="420"/>
    <n v="378"/>
  </r>
  <r>
    <x v="138"/>
    <s v="Rafael Romera "/>
    <x v="2"/>
    <s v="Al05"/>
    <s v="ALOJAMENTO LOCAL - PENSIO BASTOS, LDA"/>
    <x v="14"/>
    <x v="1267"/>
    <n v="6"/>
    <n v="420"/>
    <n v="378"/>
  </r>
  <r>
    <x v="125"/>
    <s v="Licinio Macedo Rocha"/>
    <x v="15"/>
    <s v="Al03"/>
    <s v="A.N.E.A.L. - ASSOCIAÇÃO NACIONAL DE ESTABELECIMENTOS DE ALOJAMENTO LOCAL"/>
    <x v="12"/>
    <x v="1268"/>
    <n v="3"/>
    <n v="240"/>
    <n v="228"/>
  </r>
  <r>
    <x v="115"/>
    <s v="André Claro Forte"/>
    <x v="7"/>
    <s v="Al05"/>
    <s v="ALOJAMENTO LOCAL - PENSIO BASTOS, LDA"/>
    <x v="14"/>
    <x v="1269"/>
    <n v="3"/>
    <n v="210"/>
    <n v="199.5"/>
  </r>
  <r>
    <x v="131"/>
    <s v="Vasco Miguel Alves"/>
    <x v="8"/>
    <s v="Al04"/>
    <s v="AHSLG - SOCIEDADE DE GESTÃO DE EMPREENDIMENTOS TURÍSTICOS E DE ALOJAMENTO LOCAL, LDA"/>
    <x v="15"/>
    <x v="1269"/>
    <n v="5"/>
    <n v="250"/>
    <n v="237.5"/>
  </r>
  <r>
    <x v="69"/>
    <s v="Rodrigo Martins Tavares"/>
    <x v="0"/>
    <s v="Al04"/>
    <s v="AHSLG - SOCIEDADE DE GESTÃO DE EMPREENDIMENTOS TURÍSTICOS E DE ALOJAMENTO LOCAL, LDA"/>
    <x v="15"/>
    <x v="1270"/>
    <n v="3"/>
    <n v="150"/>
    <n v="142.5"/>
  </r>
  <r>
    <x v="114"/>
    <s v="Ana Camões Alves"/>
    <x v="19"/>
    <s v="Al02"/>
    <s v="ALOJAMENTO LOCAL &quot;TUGAPLACE&quot;, UNIPESSOAL, LDA"/>
    <x v="2"/>
    <x v="1271"/>
    <n v="3"/>
    <n v="210"/>
    <n v="199.5"/>
  </r>
  <r>
    <x v="150"/>
    <s v="Pedro Miguel Mota"/>
    <x v="2"/>
    <s v="Al05"/>
    <s v="ALOJAMENTO LOCAL - PENSIO BASTOS, LDA"/>
    <x v="14"/>
    <x v="1271"/>
    <n v="8"/>
    <n v="560"/>
    <n v="504"/>
  </r>
  <r>
    <x v="146"/>
    <s v="Maria José Fernandes"/>
    <x v="19"/>
    <s v="Al01"/>
    <s v="ALOJAMENTO DO ÓSCAR, UNIPESSOAL, LDA"/>
    <x v="5"/>
    <x v="1272"/>
    <n v="6"/>
    <n v="420"/>
    <n v="378"/>
  </r>
  <r>
    <x v="148"/>
    <s v="Carlos Ramalho Fonseca"/>
    <x v="2"/>
    <s v="Al05"/>
    <s v="ALOJAMENTO LOCAL - PENSIO BASTOS, LDA"/>
    <x v="14"/>
    <x v="1273"/>
    <n v="3"/>
    <n v="210"/>
    <n v="199.5"/>
  </r>
  <r>
    <x v="156"/>
    <s v="João Cudell Aguiar"/>
    <x v="18"/>
    <s v="Al19"/>
    <s v="CASA DO RIO VEZ - TURISMO E ALOJAMENTO, LDA"/>
    <x v="8"/>
    <x v="1274"/>
    <n v="3"/>
    <n v="210"/>
    <n v="199.5"/>
  </r>
  <r>
    <x v="140"/>
    <s v="José Daniel Rodrigues"/>
    <x v="5"/>
    <s v="Al14"/>
    <s v="ADER-SOUSA - ASSOCIAÇÃO DE DESENVOLVIMENTO RURAL DAS TERRAS DO SOUSA"/>
    <x v="9"/>
    <x v="1275"/>
    <n v="6"/>
    <n v="420"/>
    <n v="378"/>
  </r>
  <r>
    <x v="135"/>
    <s v="Paula Ramos "/>
    <x v="17"/>
    <s v="Al05"/>
    <s v="ALOJAMENTO LOCAL - PENSIO BASTOS, LDA"/>
    <x v="14"/>
    <x v="1276"/>
    <n v="8"/>
    <n v="560"/>
    <n v="504"/>
  </r>
  <r>
    <x v="114"/>
    <s v="Ana Camões Alves"/>
    <x v="19"/>
    <s v="Al04"/>
    <s v="AHSLG - SOCIEDADE DE GESTÃO DE EMPREENDIMENTOS TURÍSTICOS E DE ALOJAMENTO LOCAL, LDA"/>
    <x v="15"/>
    <x v="1277"/>
    <n v="2"/>
    <n v="100"/>
    <n v="95"/>
  </r>
  <r>
    <x v="124"/>
    <s v="André Oliveira Santos"/>
    <x v="9"/>
    <s v="Al01"/>
    <s v="ALOJAMENTO DO ÓSCAR, UNIPESSOAL, LDA"/>
    <x v="5"/>
    <x v="1277"/>
    <n v="5"/>
    <n v="350"/>
    <n v="332.5"/>
  </r>
  <r>
    <x v="82"/>
    <s v="Jose Amadeu Faria"/>
    <x v="3"/>
    <s v="Al28"/>
    <s v="APPEAL - ASSOCIAÇÃO PORTUGUESA DE PROPRIETÁRIOS DE ESTABELECIMENTOS DE ALOJAMENTO LOCAL"/>
    <x v="9"/>
    <x v="1278"/>
    <n v="8"/>
    <n v="560"/>
    <n v="504"/>
  </r>
  <r>
    <x v="63"/>
    <s v="Viktoriia Xavier "/>
    <x v="17"/>
    <s v="Al02"/>
    <s v="ALOJAMENTO LOCAL &quot;TUGAPLACE&quot;, UNIPESSOAL, LDA"/>
    <x v="2"/>
    <x v="1279"/>
    <n v="8"/>
    <n v="560"/>
    <n v="504"/>
  </r>
  <r>
    <x v="116"/>
    <s v="Marisa Paulo Cunha"/>
    <x v="1"/>
    <s v="Al04"/>
    <s v="AHSLG - SOCIEDADE DE GESTÃO DE EMPREENDIMENTOS TURÍSTICOS E DE ALOJAMENTO LOCAL, LDA"/>
    <x v="15"/>
    <x v="1280"/>
    <n v="3"/>
    <n v="150"/>
    <n v="142.5"/>
  </r>
  <r>
    <x v="144"/>
    <s v="Tiago Fernando Pereira"/>
    <x v="14"/>
    <s v="Al01"/>
    <s v="ALOJAMENTO DO ÓSCAR, UNIPESSOAL, LDA"/>
    <x v="5"/>
    <x v="1281"/>
    <n v="7"/>
    <n v="490"/>
    <n v="441"/>
  </r>
  <r>
    <x v="152"/>
    <s v="Luís Maria Rodrigues"/>
    <x v="7"/>
    <s v="Al10"/>
    <s v="AZEVEDO, ANTÓNIO DA SILVA"/>
    <x v="2"/>
    <x v="1282"/>
    <n v="2"/>
    <n v="160"/>
    <n v="152"/>
  </r>
  <r>
    <x v="131"/>
    <s v="Vasco Miguel Alves"/>
    <x v="8"/>
    <s v="Al04"/>
    <s v="AHSLG - SOCIEDADE DE GESTÃO DE EMPREENDIMENTOS TURÍSTICOS E DE ALOJAMENTO LOCAL, LDA"/>
    <x v="15"/>
    <x v="1283"/>
    <n v="1"/>
    <n v="50"/>
    <n v="50"/>
  </r>
  <r>
    <x v="118"/>
    <s v="Antonio Pinto "/>
    <x v="7"/>
    <s v="Al04"/>
    <s v="AHSLG - SOCIEDADE DE GESTÃO DE EMPREENDIMENTOS TURÍSTICOS E DE ALOJAMENTO LOCAL, LDA"/>
    <x v="15"/>
    <x v="1284"/>
    <n v="2"/>
    <n v="100"/>
    <n v="95"/>
  </r>
  <r>
    <x v="82"/>
    <s v="Jose Amadeu Faria"/>
    <x v="3"/>
    <s v="Al04"/>
    <s v="AHSLG - SOCIEDADE DE GESTÃO DE EMPREENDIMENTOS TURÍSTICOS E DE ALOJAMENTO LOCAL, LDA"/>
    <x v="15"/>
    <x v="1285"/>
    <n v="1"/>
    <n v="50"/>
    <n v="50"/>
  </r>
  <r>
    <x v="90"/>
    <s v="Daniel Filipe Sousa"/>
    <x v="19"/>
    <s v="Al01"/>
    <s v="ALOJAMENTO DO ÓSCAR, UNIPESSOAL, LDA"/>
    <x v="5"/>
    <x v="1286"/>
    <n v="1"/>
    <n v="70"/>
    <n v="70"/>
  </r>
  <r>
    <x v="138"/>
    <s v="Rafael Romera "/>
    <x v="2"/>
    <s v="Al01"/>
    <s v="ALOJAMENTO DO ÓSCAR, UNIPESSOAL, LDA"/>
    <x v="5"/>
    <x v="1287"/>
    <n v="5"/>
    <n v="350"/>
    <n v="332.5"/>
  </r>
  <r>
    <x v="139"/>
    <s v="Rodrigo Marques Carvalho"/>
    <x v="13"/>
    <s v="Al15"/>
    <s v="BEACHCOMBER - ALOJAMENTO LOCAL, UNIPESSOAL, LDA"/>
    <x v="11"/>
    <x v="1287"/>
    <n v="2"/>
    <n v="100"/>
    <n v="95"/>
  </r>
  <r>
    <x v="128"/>
    <s v="Raquel Tomas Grilo"/>
    <x v="17"/>
    <s v="Al02"/>
    <s v="ALOJAMENTO LOCAL &quot;TUGAPLACE&quot;, UNIPESSOAL, LDA"/>
    <x v="2"/>
    <x v="1288"/>
    <n v="7"/>
    <n v="490"/>
    <n v="441"/>
  </r>
  <r>
    <x v="115"/>
    <s v="André Claro Forte"/>
    <x v="7"/>
    <s v="Al01"/>
    <s v="ALOJAMENTO DO ÓSCAR, UNIPESSOAL, LDA"/>
    <x v="5"/>
    <x v="1289"/>
    <n v="4"/>
    <n v="280"/>
    <n v="266"/>
  </r>
  <r>
    <x v="145"/>
    <s v="Gonçalo Miguel Ribeiro"/>
    <x v="19"/>
    <s v="Al03"/>
    <s v="A.N.E.A.L. - ASSOCIAÇÃO NACIONAL DE ESTABELECIMENTOS DE ALOJAMENTO LOCAL"/>
    <x v="12"/>
    <x v="1290"/>
    <n v="5"/>
    <n v="400"/>
    <n v="380"/>
  </r>
  <r>
    <x v="115"/>
    <s v="André Claro Forte"/>
    <x v="7"/>
    <s v="Al01"/>
    <s v="ALOJAMENTO DO ÓSCAR, UNIPESSOAL, LDA"/>
    <x v="5"/>
    <x v="1291"/>
    <n v="3"/>
    <n v="210"/>
    <n v="199.5"/>
  </r>
  <r>
    <x v="141"/>
    <s v="Marco Pedro Suarez"/>
    <x v="1"/>
    <s v="Al03"/>
    <s v="A.N.E.A.L. - ASSOCIAÇÃO NACIONAL DE ESTABELECIMENTOS DE ALOJAMENTO LOCAL"/>
    <x v="12"/>
    <x v="1292"/>
    <n v="4"/>
    <n v="320"/>
    <n v="304"/>
  </r>
  <r>
    <x v="144"/>
    <s v="Tiago Fernando Pereira"/>
    <x v="14"/>
    <s v="Al03"/>
    <s v="A.N.E.A.L. - ASSOCIAÇÃO NACIONAL DE ESTABELECIMENTOS DE ALOJAMENTO LOCAL"/>
    <x v="12"/>
    <x v="1293"/>
    <n v="3"/>
    <n v="240"/>
    <n v="228"/>
  </r>
  <r>
    <x v="80"/>
    <s v="Inês Maria "/>
    <x v="10"/>
    <s v="Al28"/>
    <s v="APPEAL - ASSOCIAÇÃO PORTUGUESA DE PROPRIETÁRIOS DE ESTABELECIMENTOS DE ALOJAMENTO LOCAL"/>
    <x v="9"/>
    <x v="1294"/>
    <n v="3"/>
    <n v="210"/>
    <n v="199.5"/>
  </r>
  <r>
    <x v="65"/>
    <s v="Hugo Franz Oliveira"/>
    <x v="10"/>
    <s v="Al14"/>
    <s v="ADER-SOUSA - ASSOCIAÇÃO DE DESENVOLVIMENTO RURAL DAS TERRAS DO SOUSA"/>
    <x v="9"/>
    <x v="1295"/>
    <n v="5"/>
    <n v="350"/>
    <n v="332.5"/>
  </r>
  <r>
    <x v="131"/>
    <s v="Vasco Miguel Alves"/>
    <x v="8"/>
    <s v="Al03"/>
    <s v="A.N.E.A.L. - ASSOCIAÇÃO NACIONAL DE ESTABELECIMENTOS DE ALOJAMENTO LOCAL"/>
    <x v="12"/>
    <x v="1296"/>
    <n v="7"/>
    <n v="560"/>
    <n v="504"/>
  </r>
  <r>
    <x v="139"/>
    <s v="Rodrigo Marques Carvalho"/>
    <x v="13"/>
    <s v="Al15"/>
    <s v="BEACHCOMBER - ALOJAMENTO LOCAL, UNIPESSOAL, LDA"/>
    <x v="11"/>
    <x v="1297"/>
    <n v="5"/>
    <n v="250"/>
    <n v="237.5"/>
  </r>
  <r>
    <x v="154"/>
    <s v="Maria Miguel "/>
    <x v="17"/>
    <s v="Al03"/>
    <s v="A.N.E.A.L. - ASSOCIAÇÃO NACIONAL DE ESTABELECIMENTOS DE ALOJAMENTO LOCAL"/>
    <x v="12"/>
    <x v="1298"/>
    <n v="6"/>
    <n v="480"/>
    <n v="432"/>
  </r>
  <r>
    <x v="80"/>
    <s v="Inês Maria "/>
    <x v="10"/>
    <s v="Al05"/>
    <s v="ALOJAMENTO LOCAL - PENSIO BASTOS, LDA"/>
    <x v="14"/>
    <x v="1299"/>
    <n v="8"/>
    <n v="560"/>
    <n v="504"/>
  </r>
  <r>
    <x v="111"/>
    <s v="Mariana Rafaela Costa"/>
    <x v="3"/>
    <s v="Al03"/>
    <s v="A.N.E.A.L. - ASSOCIAÇÃO NACIONAL DE ESTABELECIMENTOS DE ALOJAMENTO LOCAL"/>
    <x v="12"/>
    <x v="1300"/>
    <n v="8"/>
    <n v="640"/>
    <n v="576"/>
  </r>
  <r>
    <x v="139"/>
    <s v="Rodrigo Marques Carvalho"/>
    <x v="13"/>
    <s v="Al28"/>
    <s v="APPEAL - ASSOCIAÇÃO PORTUGUESA DE PROPRIETÁRIOS DE ESTABELECIMENTOS DE ALOJAMENTO LOCAL"/>
    <x v="9"/>
    <x v="1301"/>
    <n v="1"/>
    <n v="70"/>
    <n v="70"/>
  </r>
  <r>
    <x v="126"/>
    <s v="Hugo Luísa Lagoá"/>
    <x v="14"/>
    <s v="Al22"/>
    <s v="ALOJAMENTO LOCAL M. ZÍDIA, LDA"/>
    <x v="5"/>
    <x v="1302"/>
    <n v="7"/>
    <n v="350"/>
    <n v="315"/>
  </r>
  <r>
    <x v="151"/>
    <s v="Ana Maria Silva"/>
    <x v="12"/>
    <s v="Al14"/>
    <s v="ADER-SOUSA - ASSOCIAÇÃO DE DESENVOLVIMENTO RURAL DAS TERRAS DO SOUSA"/>
    <x v="9"/>
    <x v="1303"/>
    <n v="4"/>
    <n v="280"/>
    <n v="266"/>
  </r>
  <r>
    <x v="75"/>
    <s v="Pedro Eduardo Oliveira"/>
    <x v="18"/>
    <s v="Al03"/>
    <s v="A.N.E.A.L. - ASSOCIAÇÃO NACIONAL DE ESTABELECIMENTOS DE ALOJAMENTO LOCAL"/>
    <x v="12"/>
    <x v="1304"/>
    <n v="4"/>
    <n v="320"/>
    <n v="304"/>
  </r>
  <r>
    <x v="80"/>
    <s v="Inês Maria "/>
    <x v="10"/>
    <s v="Al01"/>
    <s v="ALOJAMENTO DO ÓSCAR, UNIPESSOAL, LDA"/>
    <x v="5"/>
    <x v="1305"/>
    <n v="1"/>
    <n v="70"/>
    <n v="70"/>
  </r>
  <r>
    <x v="135"/>
    <s v="Paula Ramos "/>
    <x v="17"/>
    <s v="Al04"/>
    <s v="AHSLG - SOCIEDADE DE GESTÃO DE EMPREENDIMENTOS TURÍSTICOS E DE ALOJAMENTO LOCAL, LDA"/>
    <x v="15"/>
    <x v="1306"/>
    <n v="3"/>
    <n v="150"/>
    <n v="142.5"/>
  </r>
  <r>
    <x v="148"/>
    <s v="Carlos Ramalho Fonseca"/>
    <x v="2"/>
    <s v="Al14"/>
    <s v="ADER-SOUSA - ASSOCIAÇÃO DE DESENVOLVIMENTO RURAL DAS TERRAS DO SOUSA"/>
    <x v="9"/>
    <x v="1307"/>
    <n v="1"/>
    <n v="70"/>
    <n v="70"/>
  </r>
  <r>
    <x v="153"/>
    <s v="Maria Bessa Costa"/>
    <x v="11"/>
    <s v="Al08"/>
    <s v="CAMPO AVENTURA - PROGRAMAS DE LAZER, S.A."/>
    <x v="13"/>
    <x v="1308"/>
    <n v="2"/>
    <n v="180"/>
    <n v="171"/>
  </r>
  <r>
    <x v="98"/>
    <s v="José Brandão Fernandes"/>
    <x v="7"/>
    <s v="Al03"/>
    <s v="A.N.E.A.L. - ASSOCIAÇÃO NACIONAL DE ESTABELECIMENTOS DE ALOJAMENTO LOCAL"/>
    <x v="12"/>
    <x v="1309"/>
    <n v="7"/>
    <n v="560"/>
    <n v="504"/>
  </r>
  <r>
    <x v="63"/>
    <s v="Viktoriia Xavier "/>
    <x v="17"/>
    <s v="Al05"/>
    <s v="ALOJAMENTO LOCAL - PENSIO BASTOS, LDA"/>
    <x v="14"/>
    <x v="1310"/>
    <n v="6"/>
    <n v="420"/>
    <n v="378"/>
  </r>
  <r>
    <x v="146"/>
    <s v="Maria José Fernandes"/>
    <x v="19"/>
    <s v="Al04"/>
    <s v="AHSLG - SOCIEDADE DE GESTÃO DE EMPREENDIMENTOS TURÍSTICOS E DE ALOJAMENTO LOCAL, LDA"/>
    <x v="15"/>
    <x v="1311"/>
    <n v="1"/>
    <n v="50"/>
    <n v="50"/>
  </r>
  <r>
    <x v="144"/>
    <s v="Tiago Fernando Pereira"/>
    <x v="14"/>
    <s v="Al03"/>
    <s v="A.N.E.A.L. - ASSOCIAÇÃO NACIONAL DE ESTABELECIMENTOS DE ALOJAMENTO LOCAL"/>
    <x v="12"/>
    <x v="1312"/>
    <n v="2"/>
    <n v="160"/>
    <n v="152"/>
  </r>
  <r>
    <x v="150"/>
    <s v="Pedro Miguel Mota"/>
    <x v="2"/>
    <s v="Al05"/>
    <s v="ALOJAMENTO LOCAL - PENSIO BASTOS, LDA"/>
    <x v="14"/>
    <x v="1313"/>
    <n v="5"/>
    <n v="350"/>
    <n v="332.5"/>
  </r>
  <r>
    <x v="156"/>
    <s v="João Cudell Aguiar"/>
    <x v="18"/>
    <s v="Al08"/>
    <s v="CAMPO AVENTURA - PROGRAMAS DE LAZER, S.A."/>
    <x v="13"/>
    <x v="1314"/>
    <n v="5"/>
    <n v="450"/>
    <n v="427.5"/>
  </r>
  <r>
    <x v="153"/>
    <s v="Maria Bessa Costa"/>
    <x v="11"/>
    <s v="Al28"/>
    <s v="APPEAL - ASSOCIAÇÃO PORTUGUESA DE PROPRIETÁRIOS DE ESTABELECIMENTOS DE ALOJAMENTO LOCAL"/>
    <x v="9"/>
    <x v="1315"/>
    <n v="2"/>
    <n v="140"/>
    <n v="133"/>
  </r>
  <r>
    <x v="123"/>
    <s v="Frederico Teresa Pinto"/>
    <x v="17"/>
    <s v="Al05"/>
    <s v="ALOJAMENTO LOCAL - PENSIO BASTOS, LDA"/>
    <x v="14"/>
    <x v="1316"/>
    <n v="2"/>
    <n v="140"/>
    <n v="133"/>
  </r>
  <r>
    <x v="128"/>
    <s v="Raquel Tomas Grilo"/>
    <x v="17"/>
    <s v="Al14"/>
    <s v="ADER-SOUSA - ASSOCIAÇÃO DE DESENVOLVIMENTO RURAL DAS TERRAS DO SOUSA"/>
    <x v="9"/>
    <x v="1316"/>
    <n v="2"/>
    <n v="140"/>
    <n v="133"/>
  </r>
  <r>
    <x v="90"/>
    <s v="Daniel Filipe Sousa"/>
    <x v="19"/>
    <s v="Al01"/>
    <s v="ALOJAMENTO DO ÓSCAR, UNIPESSOAL, LDA"/>
    <x v="5"/>
    <x v="1317"/>
    <n v="1"/>
    <n v="70"/>
    <n v="70"/>
  </r>
  <r>
    <x v="145"/>
    <s v="Gonçalo Miguel Ribeiro"/>
    <x v="19"/>
    <s v="Al03"/>
    <s v="A.N.E.A.L. - ASSOCIAÇÃO NACIONAL DE ESTABELECIMENTOS DE ALOJAMENTO LOCAL"/>
    <x v="12"/>
    <x v="1317"/>
    <n v="6"/>
    <n v="480"/>
    <n v="432"/>
  </r>
  <r>
    <x v="63"/>
    <s v="Viktoriia Xavier "/>
    <x v="17"/>
    <s v="Al01"/>
    <s v="ALOJAMENTO DO ÓSCAR, UNIPESSOAL, LDA"/>
    <x v="5"/>
    <x v="1318"/>
    <n v="7"/>
    <n v="490"/>
    <n v="441"/>
  </r>
  <r>
    <x v="152"/>
    <s v="Luís Maria Rodrigues"/>
    <x v="7"/>
    <s v="Al22"/>
    <s v="ALOJAMENTO LOCAL M. ZÍDIA, LDA"/>
    <x v="5"/>
    <x v="1319"/>
    <n v="4"/>
    <n v="200"/>
    <n v="190"/>
  </r>
  <r>
    <x v="139"/>
    <s v="Rodrigo Marques Carvalho"/>
    <x v="13"/>
    <s v="Al05"/>
    <s v="ALOJAMENTO LOCAL - PENSIO BASTOS, LDA"/>
    <x v="14"/>
    <x v="1320"/>
    <n v="4"/>
    <n v="280"/>
    <n v="266"/>
  </r>
  <r>
    <x v="126"/>
    <s v="Hugo Luísa Lagoá"/>
    <x v="14"/>
    <s v="Al05"/>
    <s v="ALOJAMENTO LOCAL - PENSIO BASTOS, LDA"/>
    <x v="14"/>
    <x v="1321"/>
    <n v="6"/>
    <n v="420"/>
    <n v="378"/>
  </r>
  <r>
    <x v="124"/>
    <s v="André Oliveira Santos"/>
    <x v="9"/>
    <s v="Al01"/>
    <s v="ALOJAMENTO DO ÓSCAR, UNIPESSOAL, LDA"/>
    <x v="5"/>
    <x v="1322"/>
    <n v="6"/>
    <n v="420"/>
    <n v="378"/>
  </r>
  <r>
    <x v="138"/>
    <s v="Rafael Romera "/>
    <x v="2"/>
    <s v="Al04"/>
    <s v="AHSLG - SOCIEDADE DE GESTÃO DE EMPREENDIMENTOS TURÍSTICOS E DE ALOJAMENTO LOCAL, LDA"/>
    <x v="15"/>
    <x v="1323"/>
    <n v="2"/>
    <n v="100"/>
    <n v="95"/>
  </r>
  <r>
    <x v="90"/>
    <s v="Daniel Filipe Sousa"/>
    <x v="19"/>
    <s v="Al04"/>
    <s v="AHSLG - SOCIEDADE DE GESTÃO DE EMPREENDIMENTOS TURÍSTICOS E DE ALOJAMENTO LOCAL, LDA"/>
    <x v="15"/>
    <x v="1324"/>
    <n v="1"/>
    <n v="50"/>
    <n v="50"/>
  </r>
  <r>
    <x v="135"/>
    <s v="Paula Ramos "/>
    <x v="17"/>
    <s v="Al04"/>
    <s v="AHSLG - SOCIEDADE DE GESTÃO DE EMPREENDIMENTOS TURÍSTICOS E DE ALOJAMENTO LOCAL, LDA"/>
    <x v="15"/>
    <x v="1325"/>
    <n v="9"/>
    <n v="450"/>
    <n v="405"/>
  </r>
  <r>
    <x v="80"/>
    <s v="Inês Maria "/>
    <x v="10"/>
    <s v="Al14"/>
    <s v="ADER-SOUSA - ASSOCIAÇÃO DE DESENVOLVIMENTO RURAL DAS TERRAS DO SOUSA"/>
    <x v="9"/>
    <x v="1326"/>
    <n v="1"/>
    <n v="70"/>
    <n v="70"/>
  </r>
  <r>
    <x v="123"/>
    <s v="Frederico Teresa Pinto"/>
    <x v="17"/>
    <s v="Al05"/>
    <s v="ALOJAMENTO LOCAL - PENSIO BASTOS, LDA"/>
    <x v="14"/>
    <x v="1327"/>
    <n v="1"/>
    <n v="70"/>
    <n v="70"/>
  </r>
  <r>
    <x v="148"/>
    <s v="Carlos Ramalho Fonseca"/>
    <x v="2"/>
    <s v="Al03"/>
    <s v="A.N.E.A.L. - ASSOCIAÇÃO NACIONAL DE ESTABELECIMENTOS DE ALOJAMENTO LOCAL"/>
    <x v="12"/>
    <x v="1328"/>
    <n v="3"/>
    <n v="240"/>
    <n v="228"/>
  </r>
  <r>
    <x v="152"/>
    <s v="Luís Maria Rodrigues"/>
    <x v="7"/>
    <s v="Al05"/>
    <s v="ALOJAMENTO LOCAL - PENSIO BASTOS, LDA"/>
    <x v="14"/>
    <x v="1329"/>
    <n v="2"/>
    <n v="140"/>
    <n v="133"/>
  </r>
  <r>
    <x v="146"/>
    <s v="Maria José Fernandes"/>
    <x v="19"/>
    <s v="Al14"/>
    <s v="ADER-SOUSA - ASSOCIAÇÃO DE DESENVOLVIMENTO RURAL DAS TERRAS DO SOUSA"/>
    <x v="9"/>
    <x v="1330"/>
    <n v="9"/>
    <n v="630"/>
    <n v="567"/>
  </r>
  <r>
    <x v="126"/>
    <s v="Hugo Luísa Lagoá"/>
    <x v="14"/>
    <s v="Al01"/>
    <s v="ALOJAMENTO DO ÓSCAR, UNIPESSOAL, LDA"/>
    <x v="5"/>
    <x v="1331"/>
    <n v="4"/>
    <n v="280"/>
    <n v="266"/>
  </r>
  <r>
    <x v="126"/>
    <s v="Hugo Luísa Lagoá"/>
    <x v="14"/>
    <s v="Al01"/>
    <s v="ALOJAMENTO DO ÓSCAR, UNIPESSOAL, LDA"/>
    <x v="5"/>
    <x v="1332"/>
    <n v="6"/>
    <n v="420"/>
    <n v="378"/>
  </r>
  <r>
    <x v="63"/>
    <s v="Viktoriia Xavier "/>
    <x v="17"/>
    <s v="Al01"/>
    <s v="ALOJAMENTO DO ÓSCAR, UNIPESSOAL, LDA"/>
    <x v="5"/>
    <x v="1333"/>
    <n v="6"/>
    <n v="420"/>
    <n v="378"/>
  </r>
  <r>
    <x v="124"/>
    <s v="André Oliveira Santos"/>
    <x v="9"/>
    <s v="Al14"/>
    <s v="ADER-SOUSA - ASSOCIAÇÃO DE DESENVOLVIMENTO RURAL DAS TERRAS DO SOUSA"/>
    <x v="9"/>
    <x v="1334"/>
    <n v="7"/>
    <n v="490"/>
    <n v="441"/>
  </r>
  <r>
    <x v="150"/>
    <s v="Pedro Miguel Mota"/>
    <x v="2"/>
    <s v="Al14"/>
    <s v="ADER-SOUSA - ASSOCIAÇÃO DE DESENVOLVIMENTO RURAL DAS TERRAS DO SOUSA"/>
    <x v="9"/>
    <x v="1335"/>
    <n v="1"/>
    <n v="70"/>
    <n v="70"/>
  </r>
  <r>
    <x v="152"/>
    <s v="Luís Maria Rodrigues"/>
    <x v="7"/>
    <s v="Al01"/>
    <s v="ALOJAMENTO DO ÓSCAR, UNIPESSOAL, LDA"/>
    <x v="5"/>
    <x v="1336"/>
    <n v="7"/>
    <n v="490"/>
    <n v="441"/>
  </r>
  <r>
    <x v="156"/>
    <s v="João Cudell Aguiar"/>
    <x v="18"/>
    <s v="Al18"/>
    <s v="BIRDS &amp; BOARDS - ALOJAMENTO LOCAL, LDA"/>
    <x v="12"/>
    <x v="1337"/>
    <n v="5"/>
    <n v="450"/>
    <n v="427.5"/>
  </r>
  <r>
    <x v="153"/>
    <s v="Maria Bessa Costa"/>
    <x v="11"/>
    <s v="Al28"/>
    <s v="APPEAL - ASSOCIAÇÃO PORTUGUESA DE PROPRIETÁRIOS DE ESTABELECIMENTOS DE ALOJAMENTO LOCAL"/>
    <x v="9"/>
    <x v="1338"/>
    <n v="4"/>
    <n v="280"/>
    <n v="266"/>
  </r>
  <r>
    <x v="126"/>
    <s v="Hugo Luísa Lagoá"/>
    <x v="14"/>
    <s v="Al14"/>
    <s v="ADER-SOUSA - ASSOCIAÇÃO DE DESENVOLVIMENTO RURAL DAS TERRAS DO SOUSA"/>
    <x v="9"/>
    <x v="1339"/>
    <n v="6"/>
    <n v="420"/>
    <n v="378"/>
  </r>
  <r>
    <x v="152"/>
    <s v="Luís Maria Rodrigues"/>
    <x v="7"/>
    <s v="Al14"/>
    <s v="ADER-SOUSA - ASSOCIAÇÃO DE DESENVOLVIMENTO RURAL DAS TERRAS DO SOUSA"/>
    <x v="9"/>
    <x v="1340"/>
    <n v="8"/>
    <n v="560"/>
    <n v="504"/>
  </r>
  <r>
    <x v="139"/>
    <s v="Rodrigo Marques Carvalho"/>
    <x v="13"/>
    <s v="Al14"/>
    <s v="ADER-SOUSA - ASSOCIAÇÃO DE DESENVOLVIMENTO RURAL DAS TERRAS DO SOUSA"/>
    <x v="9"/>
    <x v="1341"/>
    <n v="8"/>
    <n v="560"/>
    <n v="504"/>
  </r>
  <r>
    <x v="139"/>
    <s v="Rodrigo Marques Carvalho"/>
    <x v="13"/>
    <s v="Al03"/>
    <s v="A.N.E.A.L. - ASSOCIAÇÃO NACIONAL DE ESTABELECIMENTOS DE ALOJAMENTO LOCAL"/>
    <x v="12"/>
    <x v="1342"/>
    <n v="7"/>
    <n v="560"/>
    <n v="504"/>
  </r>
  <r>
    <x v="124"/>
    <s v="André Oliveira Santos"/>
    <x v="9"/>
    <s v="Al14"/>
    <s v="ADER-SOUSA - ASSOCIAÇÃO DE DESENVOLVIMENTO RURAL DAS TERRAS DO SOUSA"/>
    <x v="9"/>
    <x v="1343"/>
    <n v="7"/>
    <n v="490"/>
    <n v="441"/>
  </r>
  <r>
    <x v="123"/>
    <s v="Frederico Teresa Pinto"/>
    <x v="17"/>
    <s v="Al05"/>
    <s v="ALOJAMENTO LOCAL - PENSIO BASTOS, LDA"/>
    <x v="14"/>
    <x v="1344"/>
    <n v="1"/>
    <n v="70"/>
    <n v="70"/>
  </r>
  <r>
    <x v="156"/>
    <s v="João Cudell Aguiar"/>
    <x v="18"/>
    <s v="Al15"/>
    <s v="BEACHCOMBER - ALOJAMENTO LOCAL, UNIPESSOAL, LDA"/>
    <x v="11"/>
    <x v="1345"/>
    <n v="7"/>
    <n v="350"/>
    <n v="315"/>
  </r>
  <r>
    <x v="153"/>
    <s v="Maria Bessa Costa"/>
    <x v="11"/>
    <s v="Al22"/>
    <s v="ALOJAMENTO LOCAL M. ZÍDIA, LDA"/>
    <x v="5"/>
    <x v="1346"/>
    <n v="8"/>
    <n v="400"/>
    <n v="360"/>
  </r>
  <r>
    <x v="150"/>
    <s v="Pedro Miguel Mota"/>
    <x v="2"/>
    <s v="Al14"/>
    <s v="ADER-SOUSA - ASSOCIAÇÃO DE DESENVOLVIMENTO RURAL DAS TERRAS DO SOUSA"/>
    <x v="9"/>
    <x v="1347"/>
    <n v="5"/>
    <n v="350"/>
    <n v="332.5"/>
  </r>
  <r>
    <x v="63"/>
    <s v="Viktoriia Xavier "/>
    <x v="17"/>
    <s v="Al14"/>
    <s v="ADER-SOUSA - ASSOCIAÇÃO DE DESENVOLVIMENTO RURAL DAS TERRAS DO SOUSA"/>
    <x v="9"/>
    <x v="1348"/>
    <n v="5"/>
    <n v="350"/>
    <n v="332.5"/>
  </r>
  <r>
    <x v="153"/>
    <s v="Maria Bessa Costa"/>
    <x v="11"/>
    <s v="Al14"/>
    <s v="ADER-SOUSA - ASSOCIAÇÃO DE DESENVOLVIMENTO RURAL DAS TERRAS DO SOUSA"/>
    <x v="9"/>
    <x v="1349"/>
    <n v="3"/>
    <n v="210"/>
    <n v="199.5"/>
  </r>
  <r>
    <x v="156"/>
    <s v="João Cudell Aguiar"/>
    <x v="18"/>
    <s v="Al02"/>
    <s v="ALOJAMENTO LOCAL &quot;TUGAPLACE&quot;, UNIPESSOAL, LDA"/>
    <x v="2"/>
    <x v="1350"/>
    <n v="5"/>
    <n v="350"/>
    <n v="332.5"/>
  </r>
  <r>
    <x v="153"/>
    <s v="Maria Bessa Costa"/>
    <x v="11"/>
    <s v="Al03"/>
    <s v="A.N.E.A.L. - ASSOCIAÇÃO NACIONAL DE ESTABELECIMENTOS DE ALOJAMENTO LOCAL"/>
    <x v="12"/>
    <x v="1351"/>
    <n v="8"/>
    <n v="640"/>
    <n v="576"/>
  </r>
  <r>
    <x v="63"/>
    <s v="Viktoriia Xavier "/>
    <x v="17"/>
    <s v="Al03"/>
    <s v="A.N.E.A.L. - ASSOCIAÇÃO NACIONAL DE ESTABELECIMENTOS DE ALOJAMENTO LOCAL"/>
    <x v="12"/>
    <x v="1352"/>
    <n v="5"/>
    <n v="400"/>
    <n v="380"/>
  </r>
  <r>
    <x v="153"/>
    <s v="Maria Bessa Costa"/>
    <x v="11"/>
    <s v="Al03"/>
    <s v="A.N.E.A.L. - ASSOCIAÇÃO NACIONAL DE ESTABELECIMENTOS DE ALOJAMENTO LOCAL"/>
    <x v="12"/>
    <x v="1353"/>
    <n v="6"/>
    <n v="480"/>
    <n v="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55940-B3FC-44C4-87AF-328044AE834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1" firstDataRow="2" firstDataCol="1"/>
  <pivotFields count="10">
    <pivotField axis="axisCol" showAll="0">
      <items count="158">
        <item h="1" x="32"/>
        <item h="1" x="83"/>
        <item h="1" x="60"/>
        <item h="1" x="49"/>
        <item h="1" x="150"/>
        <item h="1" x="119"/>
        <item h="1" x="38"/>
        <item h="1" x="37"/>
        <item h="1" x="76"/>
        <item h="1" x="19"/>
        <item h="1" x="131"/>
        <item h="1" x="155"/>
        <item h="1" x="46"/>
        <item h="1" x="35"/>
        <item h="1" x="127"/>
        <item h="1" x="156"/>
        <item h="1" x="123"/>
        <item h="1" x="15"/>
        <item h="1" x="55"/>
        <item h="1" x="84"/>
        <item h="1" x="68"/>
        <item h="1" x="85"/>
        <item h="1" x="95"/>
        <item x="10"/>
        <item h="1" x="147"/>
        <item h="1" x="140"/>
        <item h="1" x="148"/>
        <item h="1" x="0"/>
        <item h="1" x="144"/>
        <item h="1" x="20"/>
        <item h="1" x="33"/>
        <item h="1" x="43"/>
        <item h="1" x="141"/>
        <item h="1" x="99"/>
        <item h="1" x="13"/>
        <item h="1" x="39"/>
        <item h="1" x="94"/>
        <item h="1" x="7"/>
        <item h="1" x="114"/>
        <item h="1" x="48"/>
        <item h="1" x="116"/>
        <item h="1" x="87"/>
        <item h="1" x="1"/>
        <item h="1" x="82"/>
        <item h="1" x="90"/>
        <item h="1" x="115"/>
        <item h="1" x="128"/>
        <item h="1" x="40"/>
        <item h="1" x="97"/>
        <item h="1" x="78"/>
        <item h="1" x="24"/>
        <item h="1" x="21"/>
        <item h="1" x="105"/>
        <item h="1" x="2"/>
        <item h="1" x="135"/>
        <item h="1" x="56"/>
        <item h="1" x="75"/>
        <item h="1" x="61"/>
        <item h="1" x="3"/>
        <item h="1" x="18"/>
        <item h="1" x="31"/>
        <item h="1" x="30"/>
        <item h="1" x="28"/>
        <item h="1" x="71"/>
        <item h="1" x="146"/>
        <item h="1" x="44"/>
        <item h="1" x="108"/>
        <item h="1" x="27"/>
        <item h="1" x="79"/>
        <item h="1" x="137"/>
        <item h="1" x="124"/>
        <item h="1" x="102"/>
        <item h="1" x="9"/>
        <item h="1" x="63"/>
        <item h="1" x="8"/>
        <item h="1" x="58"/>
        <item h="1" x="138"/>
        <item h="1" x="53"/>
        <item h="1" x="59"/>
        <item h="1" x="17"/>
        <item h="1" x="91"/>
        <item h="1" x="4"/>
        <item h="1" x="126"/>
        <item h="1" x="64"/>
        <item h="1" x="57"/>
        <item h="1" x="6"/>
        <item h="1" x="143"/>
        <item h="1" x="93"/>
        <item h="1" x="154"/>
        <item h="1" x="14"/>
        <item h="1" x="111"/>
        <item h="1" x="104"/>
        <item h="1" x="23"/>
        <item h="1" x="12"/>
        <item h="1" x="132"/>
        <item h="1" x="153"/>
        <item h="1" x="107"/>
        <item h="1" x="74"/>
        <item h="1" x="22"/>
        <item h="1" x="77"/>
        <item h="1" x="54"/>
        <item h="1" x="25"/>
        <item h="1" x="133"/>
        <item h="1" x="66"/>
        <item h="1" x="118"/>
        <item h="1" x="51"/>
        <item h="1" x="80"/>
        <item h="1" x="86"/>
        <item h="1" x="62"/>
        <item h="1" x="112"/>
        <item h="1" x="100"/>
        <item h="1" x="88"/>
        <item h="1" x="5"/>
        <item h="1" x="72"/>
        <item h="1" x="34"/>
        <item h="1" x="145"/>
        <item h="1" x="36"/>
        <item h="1" x="103"/>
        <item h="1" x="152"/>
        <item h="1" x="134"/>
        <item h="1" x="70"/>
        <item h="1" x="98"/>
        <item h="1" x="73"/>
        <item h="1" x="121"/>
        <item h="1" x="52"/>
        <item h="1" x="110"/>
        <item h="1" x="11"/>
        <item h="1" x="29"/>
        <item h="1" x="69"/>
        <item h="1" x="101"/>
        <item h="1" x="41"/>
        <item h="1" x="47"/>
        <item h="1" x="16"/>
        <item h="1" x="113"/>
        <item h="1" x="142"/>
        <item h="1" x="149"/>
        <item h="1" x="117"/>
        <item h="1" x="139"/>
        <item h="1" x="129"/>
        <item h="1" x="125"/>
        <item h="1" x="50"/>
        <item h="1" x="26"/>
        <item h="1" x="92"/>
        <item h="1" x="81"/>
        <item h="1" x="109"/>
        <item h="1" x="65"/>
        <item h="1" x="106"/>
        <item h="1" x="45"/>
        <item h="1" x="96"/>
        <item h="1" x="120"/>
        <item h="1" x="130"/>
        <item h="1" x="122"/>
        <item h="1" x="136"/>
        <item h="1" x="151"/>
        <item h="1" x="67"/>
        <item h="1" x="89"/>
        <item h="1" x="42"/>
        <item t="default"/>
      </items>
    </pivotField>
    <pivotField showAll="0"/>
    <pivotField showAll="0" defaultSubtotal="0">
      <items count="20">
        <item x="10"/>
        <item x="19"/>
        <item x="9"/>
        <item x="11"/>
        <item x="15"/>
        <item x="2"/>
        <item x="13"/>
        <item x="16"/>
        <item x="6"/>
        <item x="14"/>
        <item x="18"/>
        <item x="4"/>
        <item x="1"/>
        <item x="3"/>
        <item x="7"/>
        <item x="12"/>
        <item x="0"/>
        <item x="17"/>
        <item x="5"/>
        <item x="8"/>
      </items>
    </pivotField>
    <pivotField showAll="0"/>
    <pivotField showAll="0"/>
    <pivotField showAll="0">
      <items count="17">
        <item x="6"/>
        <item x="11"/>
        <item x="15"/>
        <item x="14"/>
        <item x="13"/>
        <item x="4"/>
        <item x="8"/>
        <item x="12"/>
        <item x="3"/>
        <item x="2"/>
        <item x="5"/>
        <item x="9"/>
        <item x="1"/>
        <item x="7"/>
        <item x="10"/>
        <item x="0"/>
        <item t="default"/>
      </items>
    </pivotField>
    <pivotField numFmtId="14" showAll="0">
      <items count="1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showAll="0"/>
    <pivotField numFmtId="165" showAll="0"/>
    <pivotField numFmtId="165" showAll="0"/>
  </pivotFields>
  <rowItems count="1">
    <i/>
  </rowItems>
  <colFields count="1">
    <field x="0"/>
  </colFields>
  <colItems count="2">
    <i>
      <x v="23"/>
    </i>
    <i t="grand">
      <x/>
    </i>
  </colItems>
  <dataFields count="1">
    <dataField name="Average of Nº dias" fld="7" subtotal="average" baseField="2" baseItem="2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23E3-77C2-4FF0-B09D-8AF442EC0591}">
  <dimension ref="A1"/>
  <sheetViews>
    <sheetView topLeftCell="A4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159"/>
  <sheetViews>
    <sheetView workbookViewId="0">
      <selection activeCell="D11" sqref="D11"/>
    </sheetView>
  </sheetViews>
  <sheetFormatPr defaultColWidth="9.140625" defaultRowHeight="15" x14ac:dyDescent="0.25"/>
  <cols>
    <col min="1" max="1" width="14.42578125" style="17" bestFit="1" customWidth="1"/>
    <col min="2" max="2" width="53" style="17" bestFit="1" customWidth="1"/>
    <col min="3" max="3" width="9"/>
    <col min="4" max="4" width="26.7109375" bestFit="1" customWidth="1"/>
    <col min="5" max="6" width="9"/>
    <col min="7" max="7" width="12" bestFit="1" customWidth="1"/>
    <col min="8" max="8" width="9" customWidth="1"/>
  </cols>
  <sheetData>
    <row r="1" spans="1:14" x14ac:dyDescent="0.25">
      <c r="A1" s="18"/>
      <c r="B1" s="18"/>
    </row>
    <row r="2" spans="1:14" s="7" customFormat="1" x14ac:dyDescent="0.25">
      <c r="A2" s="24" t="s">
        <v>387</v>
      </c>
      <c r="B2" s="24" t="s">
        <v>388</v>
      </c>
      <c r="C2" s="25" t="s">
        <v>409</v>
      </c>
      <c r="D2" s="25" t="s">
        <v>410</v>
      </c>
      <c r="E2"/>
      <c r="F2"/>
      <c r="G2"/>
      <c r="H2"/>
      <c r="I2"/>
      <c r="J2"/>
      <c r="K2"/>
    </row>
    <row r="3" spans="1:14" x14ac:dyDescent="0.25">
      <c r="A3" s="26" t="s">
        <v>198</v>
      </c>
      <c r="B3" s="26" t="s">
        <v>230</v>
      </c>
      <c r="C3" s="26">
        <v>7</v>
      </c>
      <c r="D3" s="23" t="str">
        <f>VLOOKUP(C3,Distrito!$A$2:$B$21,2,0)</f>
        <v>Évora</v>
      </c>
      <c r="L3" s="5"/>
      <c r="M3" s="5"/>
      <c r="N3" s="5"/>
    </row>
    <row r="4" spans="1:14" x14ac:dyDescent="0.25">
      <c r="A4" s="26" t="s">
        <v>149</v>
      </c>
      <c r="B4" s="26" t="s">
        <v>231</v>
      </c>
      <c r="C4" s="26">
        <v>4</v>
      </c>
      <c r="D4" s="23" t="str">
        <f>VLOOKUP(C4,Distrito!$A$2:$B$21,2,0)</f>
        <v>Bragança</v>
      </c>
    </row>
    <row r="5" spans="1:14" x14ac:dyDescent="0.25">
      <c r="A5" s="26" t="s">
        <v>168</v>
      </c>
      <c r="B5" s="26" t="s">
        <v>232</v>
      </c>
      <c r="C5" s="26">
        <v>2</v>
      </c>
      <c r="D5" s="23" t="str">
        <f>VLOOKUP(C5,Distrito!$A$2:$B$21,2,0)</f>
        <v>Beja</v>
      </c>
    </row>
    <row r="6" spans="1:14" x14ac:dyDescent="0.25">
      <c r="A6" s="26" t="s">
        <v>179</v>
      </c>
      <c r="B6" s="26" t="s">
        <v>233</v>
      </c>
      <c r="C6" s="26">
        <v>13</v>
      </c>
      <c r="D6" s="23" t="str">
        <f>VLOOKUP(C6,Distrito!$A$2:$B$21,2,0)</f>
        <v>Porto</v>
      </c>
    </row>
    <row r="7" spans="1:14" x14ac:dyDescent="0.25">
      <c r="A7" s="26" t="s">
        <v>79</v>
      </c>
      <c r="B7" s="26" t="s">
        <v>234</v>
      </c>
      <c r="C7" s="26">
        <v>6</v>
      </c>
      <c r="D7" s="23" t="str">
        <f>VLOOKUP(C7,Distrito!$A$2:$B$21,2,0)</f>
        <v>Coimbra</v>
      </c>
    </row>
    <row r="8" spans="1:14" x14ac:dyDescent="0.25">
      <c r="A8" s="26" t="s">
        <v>107</v>
      </c>
      <c r="B8" s="26" t="s">
        <v>235</v>
      </c>
      <c r="C8" s="26">
        <v>14</v>
      </c>
      <c r="D8" s="23" t="str">
        <f>VLOOKUP(C8,Distrito!$A$2:$B$21,2,0)</f>
        <v>Região Autónoma da Madeira</v>
      </c>
    </row>
    <row r="9" spans="1:14" x14ac:dyDescent="0.25">
      <c r="A9" s="26" t="s">
        <v>193</v>
      </c>
      <c r="B9" s="26" t="s">
        <v>236</v>
      </c>
      <c r="C9" s="26">
        <v>2</v>
      </c>
      <c r="D9" s="23" t="str">
        <f>VLOOKUP(C9,Distrito!$A$2:$B$21,2,0)</f>
        <v>Beja</v>
      </c>
    </row>
    <row r="10" spans="1:14" x14ac:dyDescent="0.25">
      <c r="A10" s="26" t="s">
        <v>191</v>
      </c>
      <c r="B10" s="26" t="s">
        <v>237</v>
      </c>
      <c r="C10" s="26">
        <v>1</v>
      </c>
      <c r="D10" s="23" t="str">
        <f>VLOOKUP(C10,Distrito!$A$2:$B$21,2,0)</f>
        <v>Aveiro</v>
      </c>
    </row>
    <row r="11" spans="1:14" x14ac:dyDescent="0.25">
      <c r="A11" s="26" t="s">
        <v>153</v>
      </c>
      <c r="B11" s="26" t="s">
        <v>238</v>
      </c>
      <c r="C11" s="26">
        <v>15</v>
      </c>
      <c r="D11" s="23" t="str">
        <f>VLOOKUP(C11,Distrito!$A$2:$B$21,2,0)</f>
        <v>Região Autónoma dos Açores</v>
      </c>
    </row>
    <row r="12" spans="1:14" x14ac:dyDescent="0.25">
      <c r="A12" s="26" t="s">
        <v>210</v>
      </c>
      <c r="B12" s="26" t="s">
        <v>239</v>
      </c>
      <c r="C12" s="26">
        <v>5</v>
      </c>
      <c r="D12" s="23" t="str">
        <f>VLOOKUP(C12,Distrito!$A$2:$B$21,2,0)</f>
        <v>Castelo Branco</v>
      </c>
    </row>
    <row r="13" spans="1:14" x14ac:dyDescent="0.25">
      <c r="A13" s="26" t="s">
        <v>100</v>
      </c>
      <c r="B13" s="26" t="s">
        <v>240</v>
      </c>
      <c r="C13" s="26">
        <v>20</v>
      </c>
      <c r="D13" s="23" t="str">
        <f>VLOOKUP(C13,Distrito!$A$2:$B$21,2,0)</f>
        <v>Viseu</v>
      </c>
    </row>
    <row r="14" spans="1:14" x14ac:dyDescent="0.25">
      <c r="A14" s="26" t="s">
        <v>74</v>
      </c>
      <c r="B14" s="26" t="s">
        <v>241</v>
      </c>
      <c r="C14" s="26">
        <v>3</v>
      </c>
      <c r="D14" s="23" t="str">
        <f>VLOOKUP(C14,Distrito!$A$2:$B$21,2,0)</f>
        <v>Braga</v>
      </c>
    </row>
    <row r="15" spans="1:14" x14ac:dyDescent="0.25">
      <c r="A15" s="26" t="s">
        <v>182</v>
      </c>
      <c r="B15" s="26" t="s">
        <v>242</v>
      </c>
      <c r="C15" s="26">
        <v>11</v>
      </c>
      <c r="D15" s="23" t="str">
        <f>VLOOKUP(C15,Distrito!$A$2:$B$21,2,0)</f>
        <v>Lisboa</v>
      </c>
    </row>
    <row r="16" spans="1:14" x14ac:dyDescent="0.25">
      <c r="A16" s="26" t="s">
        <v>195</v>
      </c>
      <c r="B16" s="26" t="s">
        <v>243</v>
      </c>
      <c r="C16" s="26">
        <v>2</v>
      </c>
      <c r="D16" s="23" t="str">
        <f>VLOOKUP(C16,Distrito!$A$2:$B$21,2,0)</f>
        <v>Beja</v>
      </c>
    </row>
    <row r="17" spans="1:4" x14ac:dyDescent="0.25">
      <c r="A17" s="26" t="s">
        <v>102</v>
      </c>
      <c r="B17" s="26" t="s">
        <v>244</v>
      </c>
      <c r="C17" s="26">
        <v>1</v>
      </c>
      <c r="D17" s="23" t="str">
        <f>VLOOKUP(C17,Distrito!$A$2:$B$21,2,0)</f>
        <v>Aveiro</v>
      </c>
    </row>
    <row r="18" spans="1:4" x14ac:dyDescent="0.25">
      <c r="A18" s="26" t="s">
        <v>73</v>
      </c>
      <c r="B18" s="26" t="s">
        <v>245</v>
      </c>
      <c r="C18" s="26">
        <v>11</v>
      </c>
      <c r="D18" s="23" t="str">
        <f>VLOOKUP(C18,Distrito!$A$2:$B$21,2,0)</f>
        <v>Lisboa</v>
      </c>
    </row>
    <row r="19" spans="1:4" x14ac:dyDescent="0.25">
      <c r="A19" s="26" t="s">
        <v>106</v>
      </c>
      <c r="B19" s="26" t="s">
        <v>246</v>
      </c>
      <c r="C19" s="26">
        <v>18</v>
      </c>
      <c r="D19" s="23" t="str">
        <f>VLOOKUP(C19,Distrito!$A$2:$B$21,2,0)</f>
        <v>Viana do Castelo</v>
      </c>
    </row>
    <row r="20" spans="1:4" x14ac:dyDescent="0.25">
      <c r="A20" s="26" t="s">
        <v>215</v>
      </c>
      <c r="B20" s="26" t="s">
        <v>247</v>
      </c>
      <c r="C20" s="26">
        <v>14</v>
      </c>
      <c r="D20" s="23" t="str">
        <f>VLOOKUP(C20,Distrito!$A$2:$B$21,2,0)</f>
        <v>Região Autónoma da Madeira</v>
      </c>
    </row>
    <row r="21" spans="1:4" x14ac:dyDescent="0.25">
      <c r="A21" s="26" t="s">
        <v>175</v>
      </c>
      <c r="B21" s="26" t="s">
        <v>248</v>
      </c>
      <c r="C21" s="26">
        <v>17</v>
      </c>
      <c r="D21" s="23" t="str">
        <f>VLOOKUP(C21,Distrito!$A$2:$B$21,2,0)</f>
        <v>Setúbal</v>
      </c>
    </row>
    <row r="22" spans="1:4" x14ac:dyDescent="0.25">
      <c r="A22" s="26" t="s">
        <v>142</v>
      </c>
      <c r="B22" s="26" t="s">
        <v>249</v>
      </c>
      <c r="C22" s="26">
        <v>11</v>
      </c>
      <c r="D22" s="23" t="str">
        <f>VLOOKUP(C22,Distrito!$A$2:$B$21,2,0)</f>
        <v>Lisboa</v>
      </c>
    </row>
    <row r="23" spans="1:4" x14ac:dyDescent="0.25">
      <c r="A23" s="26" t="s">
        <v>161</v>
      </c>
      <c r="B23" s="26" t="s">
        <v>250</v>
      </c>
      <c r="C23" s="26">
        <v>8</v>
      </c>
      <c r="D23" s="23" t="str">
        <f>VLOOKUP(C23,Distrito!$A$2:$B$21,2,0)</f>
        <v>Faro</v>
      </c>
    </row>
    <row r="24" spans="1:4" x14ac:dyDescent="0.25">
      <c r="A24" s="26" t="s">
        <v>143</v>
      </c>
      <c r="B24" s="26" t="s">
        <v>251</v>
      </c>
      <c r="C24" s="26">
        <v>10</v>
      </c>
      <c r="D24" s="23" t="str">
        <f>VLOOKUP(C24,Distrito!$A$2:$B$21,2,0)</f>
        <v>Leiria</v>
      </c>
    </row>
    <row r="25" spans="1:4" x14ac:dyDescent="0.25">
      <c r="A25" s="26" t="s">
        <v>138</v>
      </c>
      <c r="B25" s="26" t="s">
        <v>252</v>
      </c>
      <c r="C25" s="26">
        <v>20</v>
      </c>
      <c r="D25" s="23" t="str">
        <f>VLOOKUP(C25,Distrito!$A$2:$B$21,2,0)</f>
        <v>Viseu</v>
      </c>
    </row>
    <row r="26" spans="1:4" x14ac:dyDescent="0.25">
      <c r="A26" s="26" t="s">
        <v>219</v>
      </c>
      <c r="B26" s="26" t="s">
        <v>253</v>
      </c>
      <c r="C26" s="26">
        <v>3</v>
      </c>
      <c r="D26" s="23" t="str">
        <f>VLOOKUP(C26,Distrito!$A$2:$B$21,2,0)</f>
        <v>Braga</v>
      </c>
    </row>
    <row r="27" spans="1:4" x14ac:dyDescent="0.25">
      <c r="A27" s="26" t="s">
        <v>82</v>
      </c>
      <c r="B27" s="26" t="s">
        <v>254</v>
      </c>
      <c r="C27" s="26">
        <v>6</v>
      </c>
      <c r="D27" s="23" t="str">
        <f>VLOOKUP(C27,Distrito!$A$2:$B$21,2,0)</f>
        <v>Coimbra</v>
      </c>
    </row>
    <row r="28" spans="1:4" x14ac:dyDescent="0.25">
      <c r="A28" s="26" t="s">
        <v>88</v>
      </c>
      <c r="B28" s="26" t="s">
        <v>255</v>
      </c>
      <c r="C28" s="26">
        <v>19</v>
      </c>
      <c r="D28" s="23" t="str">
        <f>VLOOKUP(C28,Distrito!$A$2:$B$21,2,0)</f>
        <v>Vila Real</v>
      </c>
    </row>
    <row r="29" spans="1:4" x14ac:dyDescent="0.25">
      <c r="A29" s="26" t="s">
        <v>81</v>
      </c>
      <c r="B29" s="26" t="s">
        <v>256</v>
      </c>
      <c r="C29" s="26">
        <v>6</v>
      </c>
      <c r="D29" s="23" t="str">
        <f>VLOOKUP(C29,Distrito!$A$2:$B$21,2,0)</f>
        <v>Coimbra</v>
      </c>
    </row>
    <row r="30" spans="1:4" x14ac:dyDescent="0.25">
      <c r="A30" s="26" t="s">
        <v>229</v>
      </c>
      <c r="B30" s="26" t="s">
        <v>257</v>
      </c>
      <c r="C30" s="26">
        <v>17</v>
      </c>
      <c r="D30" s="23" t="str">
        <f>VLOOKUP(C30,Distrito!$A$2:$B$21,2,0)</f>
        <v>Setúbal</v>
      </c>
    </row>
    <row r="31" spans="1:4" x14ac:dyDescent="0.25">
      <c r="A31" s="26" t="s">
        <v>85</v>
      </c>
      <c r="B31" s="26" t="s">
        <v>258</v>
      </c>
      <c r="C31" s="26">
        <v>10</v>
      </c>
      <c r="D31" s="23" t="str">
        <f>VLOOKUP(C31,Distrito!$A$2:$B$21,2,0)</f>
        <v>Leiria</v>
      </c>
    </row>
    <row r="32" spans="1:4" x14ac:dyDescent="0.25">
      <c r="A32" s="26" t="s">
        <v>209</v>
      </c>
      <c r="B32" s="26" t="s">
        <v>259</v>
      </c>
      <c r="C32" s="26">
        <v>8</v>
      </c>
      <c r="D32" s="23" t="str">
        <f>VLOOKUP(C32,Distrito!$A$2:$B$21,2,0)</f>
        <v>Faro</v>
      </c>
    </row>
    <row r="33" spans="1:4" x14ac:dyDescent="0.25">
      <c r="A33" s="26" t="s">
        <v>196</v>
      </c>
      <c r="B33" s="26" t="s">
        <v>260</v>
      </c>
      <c r="C33" s="26">
        <v>17</v>
      </c>
      <c r="D33" s="23" t="str">
        <f>VLOOKUP(C33,Distrito!$A$2:$B$21,2,0)</f>
        <v>Setúbal</v>
      </c>
    </row>
    <row r="34" spans="1:4" x14ac:dyDescent="0.25">
      <c r="A34" s="26" t="s">
        <v>185</v>
      </c>
      <c r="B34" s="26" t="s">
        <v>261</v>
      </c>
      <c r="C34" s="26">
        <v>6</v>
      </c>
      <c r="D34" s="23" t="str">
        <f>VLOOKUP(C34,Distrito!$A$2:$B$21,2,0)</f>
        <v>Coimbra</v>
      </c>
    </row>
    <row r="35" spans="1:4" x14ac:dyDescent="0.25">
      <c r="A35" s="26" t="s">
        <v>89</v>
      </c>
      <c r="B35" s="26" t="s">
        <v>262</v>
      </c>
      <c r="C35" s="26">
        <v>13</v>
      </c>
      <c r="D35" s="23" t="str">
        <f>VLOOKUP(C35,Distrito!$A$2:$B$21,2,0)</f>
        <v>Porto</v>
      </c>
    </row>
    <row r="36" spans="1:4" x14ac:dyDescent="0.25">
      <c r="A36" s="26" t="s">
        <v>130</v>
      </c>
      <c r="B36" s="26" t="s">
        <v>263</v>
      </c>
      <c r="C36" s="26">
        <v>19</v>
      </c>
      <c r="D36" s="23" t="str">
        <f>VLOOKUP(C36,Distrito!$A$2:$B$21,2,0)</f>
        <v>Vila Real</v>
      </c>
    </row>
    <row r="37" spans="1:4" x14ac:dyDescent="0.25">
      <c r="A37" s="26" t="s">
        <v>216</v>
      </c>
      <c r="B37" s="26" t="s">
        <v>264</v>
      </c>
      <c r="C37" s="26">
        <v>16</v>
      </c>
      <c r="D37" s="23" t="str">
        <f>VLOOKUP(C37,Distrito!$A$2:$B$21,2,0)</f>
        <v>Santarém</v>
      </c>
    </row>
    <row r="38" spans="1:4" x14ac:dyDescent="0.25">
      <c r="A38" s="26" t="s">
        <v>189</v>
      </c>
      <c r="B38" s="26" t="s">
        <v>265</v>
      </c>
      <c r="C38" s="26">
        <v>19</v>
      </c>
      <c r="D38" s="23" t="str">
        <f>VLOOKUP(C38,Distrito!$A$2:$B$21,2,0)</f>
        <v>Vila Real</v>
      </c>
    </row>
    <row r="39" spans="1:4" x14ac:dyDescent="0.25">
      <c r="A39" s="26" t="s">
        <v>135</v>
      </c>
      <c r="B39" s="26" t="s">
        <v>266</v>
      </c>
      <c r="C39" s="26">
        <v>8</v>
      </c>
      <c r="D39" s="23" t="str">
        <f>VLOOKUP(C39,Distrito!$A$2:$B$21,2,0)</f>
        <v>Faro</v>
      </c>
    </row>
    <row r="40" spans="1:4" x14ac:dyDescent="0.25">
      <c r="A40" s="26" t="s">
        <v>222</v>
      </c>
      <c r="B40" s="26" t="s">
        <v>267</v>
      </c>
      <c r="C40" s="26">
        <v>9</v>
      </c>
      <c r="D40" s="23" t="str">
        <f>VLOOKUP(C40,Distrito!$A$2:$B$21,2,0)</f>
        <v>Guarda</v>
      </c>
    </row>
    <row r="41" spans="1:4" x14ac:dyDescent="0.25">
      <c r="A41" s="26" t="s">
        <v>113</v>
      </c>
      <c r="B41" s="26" t="s">
        <v>268</v>
      </c>
      <c r="C41" s="26">
        <v>2</v>
      </c>
      <c r="D41" s="23" t="str">
        <f>VLOOKUP(C41,Distrito!$A$2:$B$21,2,0)</f>
        <v>Beja</v>
      </c>
    </row>
    <row r="42" spans="1:4" x14ac:dyDescent="0.25">
      <c r="A42" s="26" t="s">
        <v>181</v>
      </c>
      <c r="B42" s="26" t="s">
        <v>269</v>
      </c>
      <c r="C42" s="26">
        <v>16</v>
      </c>
      <c r="D42" s="23" t="str">
        <f>VLOOKUP(C42,Distrito!$A$2:$B$21,2,0)</f>
        <v>Santarém</v>
      </c>
    </row>
    <row r="43" spans="1:4" x14ac:dyDescent="0.25">
      <c r="A43" s="26" t="s">
        <v>112</v>
      </c>
      <c r="B43" s="26" t="s">
        <v>270</v>
      </c>
      <c r="C43" s="26">
        <v>13</v>
      </c>
      <c r="D43" s="23" t="str">
        <f>VLOOKUP(C43,Distrito!$A$2:$B$21,2,0)</f>
        <v>Porto</v>
      </c>
    </row>
    <row r="44" spans="1:4" x14ac:dyDescent="0.25">
      <c r="A44" s="26" t="s">
        <v>144</v>
      </c>
      <c r="B44" s="26" t="s">
        <v>271</v>
      </c>
      <c r="C44" s="26">
        <v>11</v>
      </c>
      <c r="D44" s="23" t="str">
        <f>VLOOKUP(C44,Distrito!$A$2:$B$21,2,0)</f>
        <v>Lisboa</v>
      </c>
    </row>
    <row r="45" spans="1:4" x14ac:dyDescent="0.25">
      <c r="A45" s="26" t="s">
        <v>228</v>
      </c>
      <c r="B45" s="26" t="s">
        <v>272</v>
      </c>
      <c r="C45" s="26">
        <v>13</v>
      </c>
      <c r="D45" s="23" t="str">
        <f>VLOOKUP(C45,Distrito!$A$2:$B$21,2,0)</f>
        <v>Porto</v>
      </c>
    </row>
    <row r="46" spans="1:4" x14ac:dyDescent="0.25">
      <c r="A46" s="26" t="s">
        <v>150</v>
      </c>
      <c r="B46" s="26" t="s">
        <v>273</v>
      </c>
      <c r="C46" s="26">
        <v>14</v>
      </c>
      <c r="D46" s="23" t="str">
        <f>VLOOKUP(C46,Distrito!$A$2:$B$21,2,0)</f>
        <v>Região Autónoma da Madeira</v>
      </c>
    </row>
    <row r="47" spans="1:4" x14ac:dyDescent="0.25">
      <c r="A47" s="26" t="s">
        <v>139</v>
      </c>
      <c r="B47" s="26" t="s">
        <v>274</v>
      </c>
      <c r="C47" s="26">
        <v>2</v>
      </c>
      <c r="D47" s="23" t="str">
        <f>VLOOKUP(C47,Distrito!$A$2:$B$21,2,0)</f>
        <v>Beja</v>
      </c>
    </row>
    <row r="48" spans="1:4" x14ac:dyDescent="0.25">
      <c r="A48" s="26" t="s">
        <v>115</v>
      </c>
      <c r="B48" s="26" t="s">
        <v>275</v>
      </c>
      <c r="C48" s="26">
        <v>15</v>
      </c>
      <c r="D48" s="23" t="str">
        <f>VLOOKUP(C48,Distrito!$A$2:$B$21,2,0)</f>
        <v>Região Autónoma dos Açores</v>
      </c>
    </row>
    <row r="49" spans="1:4" x14ac:dyDescent="0.25">
      <c r="A49" s="26" t="s">
        <v>101</v>
      </c>
      <c r="B49" s="26" t="s">
        <v>276</v>
      </c>
      <c r="C49" s="26">
        <v>18</v>
      </c>
      <c r="D49" s="23" t="str">
        <f>VLOOKUP(C49,Distrito!$A$2:$B$21,2,0)</f>
        <v>Viana do Castelo</v>
      </c>
    </row>
    <row r="50" spans="1:4" x14ac:dyDescent="0.25">
      <c r="A50" s="26" t="s">
        <v>190</v>
      </c>
      <c r="B50" s="26" t="s">
        <v>277</v>
      </c>
      <c r="C50" s="26">
        <v>8</v>
      </c>
      <c r="D50" s="23" t="str">
        <f>VLOOKUP(C50,Distrito!$A$2:$B$21,2,0)</f>
        <v>Faro</v>
      </c>
    </row>
    <row r="51" spans="1:4" x14ac:dyDescent="0.25">
      <c r="A51" s="26" t="s">
        <v>131</v>
      </c>
      <c r="B51" s="26" t="s">
        <v>278</v>
      </c>
      <c r="C51" s="26">
        <v>9</v>
      </c>
      <c r="D51" s="23" t="str">
        <f>VLOOKUP(C51,Distrito!$A$2:$B$21,2,0)</f>
        <v>Guarda</v>
      </c>
    </row>
    <row r="52" spans="1:4" x14ac:dyDescent="0.25">
      <c r="A52" s="26" t="s">
        <v>148</v>
      </c>
      <c r="B52" s="26" t="s">
        <v>279</v>
      </c>
      <c r="C52" s="26">
        <v>15</v>
      </c>
      <c r="D52" s="23" t="str">
        <f>VLOOKUP(C52,Distrito!$A$2:$B$21,2,0)</f>
        <v>Região Autónoma dos Açores</v>
      </c>
    </row>
    <row r="53" spans="1:4" x14ac:dyDescent="0.25">
      <c r="A53" s="26" t="s">
        <v>205</v>
      </c>
      <c r="B53" s="26" t="s">
        <v>280</v>
      </c>
      <c r="C53" s="26">
        <v>11</v>
      </c>
      <c r="D53" s="23" t="str">
        <f>VLOOKUP(C53,Distrito!$A$2:$B$21,2,0)</f>
        <v>Lisboa</v>
      </c>
    </row>
    <row r="54" spans="1:4" x14ac:dyDescent="0.25">
      <c r="A54" s="26" t="s">
        <v>207</v>
      </c>
      <c r="B54" s="26" t="s">
        <v>281</v>
      </c>
      <c r="C54" s="26">
        <v>18</v>
      </c>
      <c r="D54" s="23" t="str">
        <f>VLOOKUP(C54,Distrito!$A$2:$B$21,2,0)</f>
        <v>Viana do Castelo</v>
      </c>
    </row>
    <row r="55" spans="1:4" x14ac:dyDescent="0.25">
      <c r="A55" s="26" t="s">
        <v>124</v>
      </c>
      <c r="B55" s="26" t="s">
        <v>282</v>
      </c>
      <c r="C55" s="26">
        <v>12</v>
      </c>
      <c r="D55" s="23" t="str">
        <f>VLOOKUP(C55,Distrito!$A$2:$B$21,2,0)</f>
        <v>Portalegre</v>
      </c>
    </row>
    <row r="56" spans="1:4" x14ac:dyDescent="0.25">
      <c r="A56" s="26" t="s">
        <v>227</v>
      </c>
      <c r="B56" s="26" t="s">
        <v>283</v>
      </c>
      <c r="C56" s="26">
        <v>6</v>
      </c>
      <c r="D56" s="23" t="str">
        <f>VLOOKUP(C56,Distrito!$A$2:$B$21,2,0)</f>
        <v>Coimbra</v>
      </c>
    </row>
    <row r="57" spans="1:4" x14ac:dyDescent="0.25">
      <c r="A57" s="26" t="s">
        <v>94</v>
      </c>
      <c r="B57" s="26" t="s">
        <v>284</v>
      </c>
      <c r="C57" s="26">
        <v>18</v>
      </c>
      <c r="D57" s="23" t="str">
        <f>VLOOKUP(C57,Distrito!$A$2:$B$21,2,0)</f>
        <v>Viana do Castelo</v>
      </c>
    </row>
    <row r="58" spans="1:4" x14ac:dyDescent="0.25">
      <c r="A58" s="26" t="s">
        <v>172</v>
      </c>
      <c r="B58" s="26" t="s">
        <v>285</v>
      </c>
      <c r="C58" s="26">
        <v>9</v>
      </c>
      <c r="D58" s="23" t="str">
        <f>VLOOKUP(C58,Distrito!$A$2:$B$21,2,0)</f>
        <v>Guarda</v>
      </c>
    </row>
    <row r="59" spans="1:4" x14ac:dyDescent="0.25">
      <c r="A59" s="26" t="s">
        <v>155</v>
      </c>
      <c r="B59" s="26" t="s">
        <v>286</v>
      </c>
      <c r="C59" s="26">
        <v>11</v>
      </c>
      <c r="D59" s="23" t="str">
        <f>VLOOKUP(C59,Distrito!$A$2:$B$21,2,0)</f>
        <v>Lisboa</v>
      </c>
    </row>
    <row r="60" spans="1:4" x14ac:dyDescent="0.25">
      <c r="A60" s="26" t="s">
        <v>166</v>
      </c>
      <c r="B60" s="26" t="s">
        <v>287</v>
      </c>
      <c r="C60" s="26">
        <v>5</v>
      </c>
      <c r="D60" s="23" t="str">
        <f>VLOOKUP(C60,Distrito!$A$2:$B$21,2,0)</f>
        <v>Castelo Branco</v>
      </c>
    </row>
    <row r="61" spans="1:4" x14ac:dyDescent="0.25">
      <c r="A61" s="26" t="s">
        <v>226</v>
      </c>
      <c r="B61" s="26" t="s">
        <v>288</v>
      </c>
      <c r="C61" s="26">
        <v>14</v>
      </c>
      <c r="D61" s="23" t="str">
        <f>VLOOKUP(C61,Distrito!$A$2:$B$21,2,0)</f>
        <v>Região Autónoma da Madeira</v>
      </c>
    </row>
    <row r="62" spans="1:4" x14ac:dyDescent="0.25">
      <c r="A62" s="26" t="s">
        <v>211</v>
      </c>
      <c r="B62" s="26" t="s">
        <v>289</v>
      </c>
      <c r="C62" s="26">
        <v>3</v>
      </c>
      <c r="D62" s="23" t="str">
        <f>VLOOKUP(C62,Distrito!$A$2:$B$21,2,0)</f>
        <v>Braga</v>
      </c>
    </row>
    <row r="63" spans="1:4" x14ac:dyDescent="0.25">
      <c r="A63" s="26" t="s">
        <v>197</v>
      </c>
      <c r="B63" s="26" t="s">
        <v>290</v>
      </c>
      <c r="C63" s="26">
        <v>4</v>
      </c>
      <c r="D63" s="23" t="str">
        <f>VLOOKUP(C63,Distrito!$A$2:$B$21,2,0)</f>
        <v>Bragança</v>
      </c>
    </row>
    <row r="64" spans="1:4" x14ac:dyDescent="0.25">
      <c r="A64" s="26" t="s">
        <v>199</v>
      </c>
      <c r="B64" s="26" t="s">
        <v>291</v>
      </c>
      <c r="C64" s="26">
        <v>11</v>
      </c>
      <c r="D64" s="23" t="str">
        <f>VLOOKUP(C64,Distrito!$A$2:$B$21,2,0)</f>
        <v>Lisboa</v>
      </c>
    </row>
    <row r="65" spans="1:4" x14ac:dyDescent="0.25">
      <c r="A65" s="26" t="s">
        <v>201</v>
      </c>
      <c r="B65" s="26" t="s">
        <v>292</v>
      </c>
      <c r="C65" s="26">
        <v>19</v>
      </c>
      <c r="D65" s="23" t="str">
        <f>VLOOKUP(C65,Distrito!$A$2:$B$21,2,0)</f>
        <v>Vila Real</v>
      </c>
    </row>
    <row r="66" spans="1:4" x14ac:dyDescent="0.25">
      <c r="A66" s="26" t="s">
        <v>156</v>
      </c>
      <c r="B66" s="26" t="s">
        <v>293</v>
      </c>
      <c r="C66" s="26">
        <v>14</v>
      </c>
      <c r="D66" s="23" t="str">
        <f>VLOOKUP(C66,Distrito!$A$2:$B$21,2,0)</f>
        <v>Região Autónoma da Madeira</v>
      </c>
    </row>
    <row r="67" spans="1:4" x14ac:dyDescent="0.25">
      <c r="A67" s="26" t="s">
        <v>84</v>
      </c>
      <c r="B67" s="26" t="s">
        <v>294</v>
      </c>
      <c r="C67" s="26">
        <v>2</v>
      </c>
      <c r="D67" s="23" t="str">
        <f>VLOOKUP(C67,Distrito!$A$2:$B$21,2,0)</f>
        <v>Beja</v>
      </c>
    </row>
    <row r="68" spans="1:4" x14ac:dyDescent="0.25">
      <c r="A68" s="26" t="s">
        <v>187</v>
      </c>
      <c r="B68" s="26" t="s">
        <v>295</v>
      </c>
      <c r="C68" s="26">
        <v>19</v>
      </c>
      <c r="D68" s="23" t="str">
        <f>VLOOKUP(C68,Distrito!$A$2:$B$21,2,0)</f>
        <v>Vila Real</v>
      </c>
    </row>
    <row r="69" spans="1:4" x14ac:dyDescent="0.25">
      <c r="A69" s="26" t="s">
        <v>122</v>
      </c>
      <c r="B69" s="26" t="s">
        <v>296</v>
      </c>
      <c r="C69" s="26">
        <v>13</v>
      </c>
      <c r="D69" s="23" t="str">
        <f>VLOOKUP(C69,Distrito!$A$2:$B$21,2,0)</f>
        <v>Porto</v>
      </c>
    </row>
    <row r="70" spans="1:4" x14ac:dyDescent="0.25">
      <c r="A70" s="26" t="s">
        <v>202</v>
      </c>
      <c r="B70" s="26" t="s">
        <v>297</v>
      </c>
      <c r="C70" s="26">
        <v>16</v>
      </c>
      <c r="D70" s="23" t="str">
        <f>VLOOKUP(C70,Distrito!$A$2:$B$21,2,0)</f>
        <v>Santarém</v>
      </c>
    </row>
    <row r="71" spans="1:4" x14ac:dyDescent="0.25">
      <c r="A71" s="26" t="s">
        <v>146</v>
      </c>
      <c r="B71" s="26" t="s">
        <v>298</v>
      </c>
      <c r="C71" s="26">
        <v>9</v>
      </c>
      <c r="D71" s="23" t="str">
        <f>VLOOKUP(C71,Distrito!$A$2:$B$21,2,0)</f>
        <v>Guarda</v>
      </c>
    </row>
    <row r="72" spans="1:4" x14ac:dyDescent="0.25">
      <c r="A72" s="26" t="s">
        <v>92</v>
      </c>
      <c r="B72" s="26" t="s">
        <v>299</v>
      </c>
      <c r="C72" s="26">
        <v>12</v>
      </c>
      <c r="D72" s="23" t="str">
        <f>VLOOKUP(C72,Distrito!$A$2:$B$21,2,0)</f>
        <v>Portalegre</v>
      </c>
    </row>
    <row r="73" spans="1:4" x14ac:dyDescent="0.25">
      <c r="A73" s="26" t="s">
        <v>104</v>
      </c>
      <c r="B73" s="26" t="s">
        <v>300</v>
      </c>
      <c r="C73" s="26">
        <v>3</v>
      </c>
      <c r="D73" s="23" t="str">
        <f>VLOOKUP(C73,Distrito!$A$2:$B$21,2,0)</f>
        <v>Braga</v>
      </c>
    </row>
    <row r="74" spans="1:4" x14ac:dyDescent="0.25">
      <c r="A74" s="26" t="s">
        <v>129</v>
      </c>
      <c r="B74" s="26" t="s">
        <v>301</v>
      </c>
      <c r="C74" s="26">
        <v>13</v>
      </c>
      <c r="D74" s="23" t="str">
        <f>VLOOKUP(C74,Distrito!$A$2:$B$21,2,0)</f>
        <v>Porto</v>
      </c>
    </row>
    <row r="75" spans="1:4" x14ac:dyDescent="0.25">
      <c r="A75" s="26" t="s">
        <v>221</v>
      </c>
      <c r="B75" s="26" t="s">
        <v>302</v>
      </c>
      <c r="C75" s="26">
        <v>20</v>
      </c>
      <c r="D75" s="23" t="str">
        <f>VLOOKUP(C75,Distrito!$A$2:$B$21,2,0)</f>
        <v>Viseu</v>
      </c>
    </row>
    <row r="76" spans="1:4" x14ac:dyDescent="0.25">
      <c r="A76" s="26" t="s">
        <v>167</v>
      </c>
      <c r="B76" s="26" t="s">
        <v>303</v>
      </c>
      <c r="C76" s="26">
        <v>18</v>
      </c>
      <c r="D76" s="23" t="str">
        <f>VLOOKUP(C76,Distrito!$A$2:$B$21,2,0)</f>
        <v>Viana do Castelo</v>
      </c>
    </row>
    <row r="77" spans="1:4" x14ac:dyDescent="0.25">
      <c r="A77" s="26" t="s">
        <v>220</v>
      </c>
      <c r="B77" s="26" t="s">
        <v>304</v>
      </c>
      <c r="C77" s="26">
        <v>15</v>
      </c>
      <c r="D77" s="23" t="str">
        <f>VLOOKUP(C77,Distrito!$A$2:$B$21,2,0)</f>
        <v>Região Autónoma dos Açores</v>
      </c>
    </row>
    <row r="78" spans="1:4" x14ac:dyDescent="0.25">
      <c r="A78" s="26" t="s">
        <v>170</v>
      </c>
      <c r="B78" s="26" t="s">
        <v>305</v>
      </c>
      <c r="C78" s="26">
        <v>8</v>
      </c>
      <c r="D78" s="23" t="str">
        <f>VLOOKUP(C78,Distrito!$A$2:$B$21,2,0)</f>
        <v>Faro</v>
      </c>
    </row>
    <row r="79" spans="1:4" x14ac:dyDescent="0.25">
      <c r="A79" s="26" t="s">
        <v>91</v>
      </c>
      <c r="B79" s="26" t="s">
        <v>306</v>
      </c>
      <c r="C79" s="26">
        <v>6</v>
      </c>
      <c r="D79" s="23" t="str">
        <f>VLOOKUP(C79,Distrito!$A$2:$B$21,2,0)</f>
        <v>Coimbra</v>
      </c>
    </row>
    <row r="80" spans="1:4" x14ac:dyDescent="0.25">
      <c r="A80" s="26" t="s">
        <v>177</v>
      </c>
      <c r="B80" s="26" t="s">
        <v>307</v>
      </c>
      <c r="C80" s="26">
        <v>20</v>
      </c>
      <c r="D80" s="23" t="str">
        <f>VLOOKUP(C80,Distrito!$A$2:$B$21,2,0)</f>
        <v>Viseu</v>
      </c>
    </row>
    <row r="81" spans="1:4" x14ac:dyDescent="0.25">
      <c r="A81" s="26" t="s">
        <v>171</v>
      </c>
      <c r="B81" s="26" t="s">
        <v>308</v>
      </c>
      <c r="C81" s="26">
        <v>10</v>
      </c>
      <c r="D81" s="23" t="str">
        <f>VLOOKUP(C81,Distrito!$A$2:$B$21,2,0)</f>
        <v>Leiria</v>
      </c>
    </row>
    <row r="82" spans="1:4" x14ac:dyDescent="0.25">
      <c r="A82" s="26" t="s">
        <v>212</v>
      </c>
      <c r="B82" s="26" t="s">
        <v>309</v>
      </c>
      <c r="C82" s="26">
        <v>10</v>
      </c>
      <c r="D82" s="23" t="str">
        <f>VLOOKUP(C82,Distrito!$A$2:$B$21,2,0)</f>
        <v>Leiria</v>
      </c>
    </row>
    <row r="83" spans="1:4" x14ac:dyDescent="0.25">
      <c r="A83" s="26" t="s">
        <v>134</v>
      </c>
      <c r="B83" s="26" t="s">
        <v>310</v>
      </c>
      <c r="C83" s="26">
        <v>3</v>
      </c>
      <c r="D83" s="23" t="str">
        <f>VLOOKUP(C83,Distrito!$A$2:$B$21,2,0)</f>
        <v>Braga</v>
      </c>
    </row>
    <row r="84" spans="1:4" x14ac:dyDescent="0.25">
      <c r="A84" s="26" t="s">
        <v>225</v>
      </c>
      <c r="B84" s="26" t="s">
        <v>311</v>
      </c>
      <c r="C84" s="26">
        <v>12</v>
      </c>
      <c r="D84" s="23" t="str">
        <f>VLOOKUP(C84,Distrito!$A$2:$B$21,2,0)</f>
        <v>Portalegre</v>
      </c>
    </row>
    <row r="85" spans="1:4" x14ac:dyDescent="0.25">
      <c r="A85" s="26" t="s">
        <v>103</v>
      </c>
      <c r="B85" s="26" t="s">
        <v>312</v>
      </c>
      <c r="C85" s="26">
        <v>10</v>
      </c>
      <c r="D85" s="23" t="str">
        <f>VLOOKUP(C85,Distrito!$A$2:$B$21,2,0)</f>
        <v>Leiria</v>
      </c>
    </row>
    <row r="86" spans="1:4" x14ac:dyDescent="0.25">
      <c r="A86" s="26" t="s">
        <v>164</v>
      </c>
      <c r="B86" s="26" t="s">
        <v>313</v>
      </c>
      <c r="C86" s="26">
        <v>6</v>
      </c>
      <c r="D86" s="23" t="str">
        <f>VLOOKUP(C86,Distrito!$A$2:$B$21,2,0)</f>
        <v>Coimbra</v>
      </c>
    </row>
    <row r="87" spans="1:4" x14ac:dyDescent="0.25">
      <c r="A87" s="26" t="s">
        <v>173</v>
      </c>
      <c r="B87" s="26" t="s">
        <v>314</v>
      </c>
      <c r="C87" s="26">
        <v>5</v>
      </c>
      <c r="D87" s="23" t="str">
        <f>VLOOKUP(C87,Distrito!$A$2:$B$21,2,0)</f>
        <v>Castelo Branco</v>
      </c>
    </row>
    <row r="88" spans="1:4" x14ac:dyDescent="0.25">
      <c r="A88" s="26" t="s">
        <v>224</v>
      </c>
      <c r="B88" s="26" t="s">
        <v>315</v>
      </c>
      <c r="C88" s="26">
        <v>19</v>
      </c>
      <c r="D88" s="23" t="str">
        <f>VLOOKUP(C88,Distrito!$A$2:$B$21,2,0)</f>
        <v>Vila Real</v>
      </c>
    </row>
    <row r="89" spans="1:4" x14ac:dyDescent="0.25">
      <c r="A89" s="26" t="s">
        <v>86</v>
      </c>
      <c r="B89" s="26" t="s">
        <v>316</v>
      </c>
      <c r="C89" s="26">
        <v>13</v>
      </c>
      <c r="D89" s="23" t="str">
        <f>VLOOKUP(C89,Distrito!$A$2:$B$21,2,0)</f>
        <v>Porto</v>
      </c>
    </row>
    <row r="90" spans="1:4" x14ac:dyDescent="0.25">
      <c r="A90" s="26" t="s">
        <v>136</v>
      </c>
      <c r="B90" s="26" t="s">
        <v>317</v>
      </c>
      <c r="C90" s="26">
        <v>1</v>
      </c>
      <c r="D90" s="23" t="str">
        <f>VLOOKUP(C90,Distrito!$A$2:$B$21,2,0)</f>
        <v>Aveiro</v>
      </c>
    </row>
    <row r="91" spans="1:4" x14ac:dyDescent="0.25">
      <c r="A91" s="26" t="s">
        <v>75</v>
      </c>
      <c r="B91" s="26" t="s">
        <v>318</v>
      </c>
      <c r="C91" s="26">
        <v>18</v>
      </c>
      <c r="D91" s="23" t="str">
        <f>VLOOKUP(C91,Distrito!$A$2:$B$21,2,0)</f>
        <v>Viana do Castelo</v>
      </c>
    </row>
    <row r="92" spans="1:4" x14ac:dyDescent="0.25">
      <c r="A92" s="26" t="s">
        <v>214</v>
      </c>
      <c r="B92" s="26" t="s">
        <v>319</v>
      </c>
      <c r="C92" s="26">
        <v>7</v>
      </c>
      <c r="D92" s="23" t="str">
        <f>VLOOKUP(C92,Distrito!$A$2:$B$21,2,0)</f>
        <v>Évora</v>
      </c>
    </row>
    <row r="93" spans="1:4" x14ac:dyDescent="0.25">
      <c r="A93" s="26" t="s">
        <v>119</v>
      </c>
      <c r="B93" s="26" t="s">
        <v>320</v>
      </c>
      <c r="C93" s="26">
        <v>14</v>
      </c>
      <c r="D93" s="23" t="str">
        <f>VLOOKUP(C93,Distrito!$A$2:$B$21,2,0)</f>
        <v>Região Autónoma da Madeira</v>
      </c>
    </row>
    <row r="94" spans="1:4" x14ac:dyDescent="0.25">
      <c r="A94" s="26" t="s">
        <v>125</v>
      </c>
      <c r="B94" s="26" t="s">
        <v>321</v>
      </c>
      <c r="C94" s="26">
        <v>11</v>
      </c>
      <c r="D94" s="23" t="str">
        <f>VLOOKUP(C94,Distrito!$A$2:$B$21,2,0)</f>
        <v>Lisboa</v>
      </c>
    </row>
    <row r="95" spans="1:4" x14ac:dyDescent="0.25">
      <c r="A95" s="26" t="s">
        <v>206</v>
      </c>
      <c r="B95" s="26" t="s">
        <v>322</v>
      </c>
      <c r="C95" s="26">
        <v>15</v>
      </c>
      <c r="D95" s="23" t="str">
        <f>VLOOKUP(C95,Distrito!$A$2:$B$21,2,0)</f>
        <v>Região Autónoma dos Açores</v>
      </c>
    </row>
    <row r="96" spans="1:4" x14ac:dyDescent="0.25">
      <c r="A96" s="26" t="s">
        <v>217</v>
      </c>
      <c r="B96" s="26" t="s">
        <v>323</v>
      </c>
      <c r="C96" s="26">
        <v>4</v>
      </c>
      <c r="D96" s="23" t="str">
        <f>VLOOKUP(C96,Distrito!$A$2:$B$21,2,0)</f>
        <v>Bragança</v>
      </c>
    </row>
    <row r="97" spans="1:4" x14ac:dyDescent="0.25">
      <c r="A97" s="26" t="s">
        <v>95</v>
      </c>
      <c r="B97" s="26" t="s">
        <v>324</v>
      </c>
      <c r="C97" s="26">
        <v>17</v>
      </c>
      <c r="D97" s="23" t="str">
        <f>VLOOKUP(C97,Distrito!$A$2:$B$21,2,0)</f>
        <v>Setúbal</v>
      </c>
    </row>
    <row r="98" spans="1:4" x14ac:dyDescent="0.25">
      <c r="A98" s="26" t="s">
        <v>76</v>
      </c>
      <c r="B98" s="26" t="s">
        <v>325</v>
      </c>
      <c r="C98" s="26">
        <v>4</v>
      </c>
      <c r="D98" s="23" t="str">
        <f>VLOOKUP(C98,Distrito!$A$2:$B$21,2,0)</f>
        <v>Bragança</v>
      </c>
    </row>
    <row r="99" spans="1:4" x14ac:dyDescent="0.25">
      <c r="A99" s="26" t="s">
        <v>121</v>
      </c>
      <c r="B99" s="26" t="s">
        <v>326</v>
      </c>
      <c r="C99" s="26">
        <v>3</v>
      </c>
      <c r="D99" s="23" t="str">
        <f>VLOOKUP(C99,Distrito!$A$2:$B$21,2,0)</f>
        <v>Braga</v>
      </c>
    </row>
    <row r="100" spans="1:4" x14ac:dyDescent="0.25">
      <c r="A100" s="26" t="s">
        <v>154</v>
      </c>
      <c r="B100" s="26" t="s">
        <v>327</v>
      </c>
      <c r="C100" s="26">
        <v>20</v>
      </c>
      <c r="D100" s="23" t="str">
        <f>VLOOKUP(C100,Distrito!$A$2:$B$21,2,0)</f>
        <v>Viseu</v>
      </c>
    </row>
    <row r="101" spans="1:4" x14ac:dyDescent="0.25">
      <c r="A101" s="26" t="s">
        <v>208</v>
      </c>
      <c r="B101" s="26" t="s">
        <v>328</v>
      </c>
      <c r="C101" s="26">
        <v>16</v>
      </c>
      <c r="D101" s="23" t="str">
        <f>VLOOKUP(C101,Distrito!$A$2:$B$21,2,0)</f>
        <v>Santarém</v>
      </c>
    </row>
    <row r="102" spans="1:4" x14ac:dyDescent="0.25">
      <c r="A102" s="26" t="s">
        <v>152</v>
      </c>
      <c r="B102" s="26" t="s">
        <v>329</v>
      </c>
      <c r="C102" s="26">
        <v>15</v>
      </c>
      <c r="D102" s="23" t="str">
        <f>VLOOKUP(C102,Distrito!$A$2:$B$21,2,0)</f>
        <v>Região Autónoma dos Açores</v>
      </c>
    </row>
    <row r="103" spans="1:4" x14ac:dyDescent="0.25">
      <c r="A103" s="26" t="s">
        <v>174</v>
      </c>
      <c r="B103" s="26" t="s">
        <v>330</v>
      </c>
      <c r="C103" s="26">
        <v>19</v>
      </c>
      <c r="D103" s="23" t="str">
        <f>VLOOKUP(C103,Distrito!$A$2:$B$21,2,0)</f>
        <v>Vila Real</v>
      </c>
    </row>
    <row r="104" spans="1:4" x14ac:dyDescent="0.25">
      <c r="A104" s="26" t="s">
        <v>203</v>
      </c>
      <c r="B104" s="26" t="s">
        <v>331</v>
      </c>
      <c r="C104" s="26">
        <v>13</v>
      </c>
      <c r="D104" s="23" t="str">
        <f>VLOOKUP(C104,Distrito!$A$2:$B$21,2,0)</f>
        <v>Porto</v>
      </c>
    </row>
    <row r="105" spans="1:4" x14ac:dyDescent="0.25">
      <c r="A105" s="26" t="s">
        <v>97</v>
      </c>
      <c r="B105" s="26" t="s">
        <v>332</v>
      </c>
      <c r="C105" s="26">
        <v>16</v>
      </c>
      <c r="D105" s="23" t="str">
        <f>VLOOKUP(C105,Distrito!$A$2:$B$21,2,0)</f>
        <v>Santarém</v>
      </c>
    </row>
    <row r="106" spans="1:4" x14ac:dyDescent="0.25">
      <c r="A106" s="26" t="s">
        <v>163</v>
      </c>
      <c r="B106" s="26" t="s">
        <v>333</v>
      </c>
      <c r="C106" s="26">
        <v>20</v>
      </c>
      <c r="D106" s="23" t="str">
        <f>VLOOKUP(C106,Distrito!$A$2:$B$21,2,0)</f>
        <v>Viseu</v>
      </c>
    </row>
    <row r="107" spans="1:4" x14ac:dyDescent="0.25">
      <c r="A107" s="26" t="s">
        <v>111</v>
      </c>
      <c r="B107" s="26" t="s">
        <v>334</v>
      </c>
      <c r="C107" s="26">
        <v>15</v>
      </c>
      <c r="D107" s="23" t="str">
        <f>VLOOKUP(C107,Distrito!$A$2:$B$21,2,0)</f>
        <v>Região Autónoma dos Açores</v>
      </c>
    </row>
    <row r="108" spans="1:4" x14ac:dyDescent="0.25">
      <c r="A108" s="26" t="s">
        <v>178</v>
      </c>
      <c r="B108" s="26" t="s">
        <v>335</v>
      </c>
      <c r="C108" s="26">
        <v>4</v>
      </c>
      <c r="D108" s="23" t="str">
        <f>VLOOKUP(C108,Distrito!$A$2:$B$21,2,0)</f>
        <v>Bragança</v>
      </c>
    </row>
    <row r="109" spans="1:4" x14ac:dyDescent="0.25">
      <c r="A109" s="26" t="s">
        <v>151</v>
      </c>
      <c r="B109" s="26" t="s">
        <v>336</v>
      </c>
      <c r="C109" s="26">
        <v>1</v>
      </c>
      <c r="D109" s="23" t="str">
        <f>VLOOKUP(C109,Distrito!$A$2:$B$21,2,0)</f>
        <v>Aveiro</v>
      </c>
    </row>
    <row r="110" spans="1:4" x14ac:dyDescent="0.25">
      <c r="A110" s="26" t="s">
        <v>145</v>
      </c>
      <c r="B110" s="26" t="s">
        <v>337</v>
      </c>
      <c r="C110" s="26">
        <v>17</v>
      </c>
      <c r="D110" s="23" t="str">
        <f>VLOOKUP(C110,Distrito!$A$2:$B$21,2,0)</f>
        <v>Setúbal</v>
      </c>
    </row>
    <row r="111" spans="1:4" x14ac:dyDescent="0.25">
      <c r="A111" s="26" t="s">
        <v>169</v>
      </c>
      <c r="B111" s="26" t="s">
        <v>338</v>
      </c>
      <c r="C111" s="26">
        <v>13</v>
      </c>
      <c r="D111" s="23" t="str">
        <f>VLOOKUP(C111,Distrito!$A$2:$B$21,2,0)</f>
        <v>Porto</v>
      </c>
    </row>
    <row r="112" spans="1:4" x14ac:dyDescent="0.25">
      <c r="A112" s="26" t="s">
        <v>116</v>
      </c>
      <c r="B112" s="26" t="s">
        <v>339</v>
      </c>
      <c r="C112" s="26">
        <v>2</v>
      </c>
      <c r="D112" s="23" t="str">
        <f>VLOOKUP(C112,Distrito!$A$2:$B$21,2,0)</f>
        <v>Beja</v>
      </c>
    </row>
    <row r="113" spans="1:4" x14ac:dyDescent="0.25">
      <c r="A113" s="26" t="s">
        <v>128</v>
      </c>
      <c r="B113" s="26" t="s">
        <v>340</v>
      </c>
      <c r="C113" s="26">
        <v>2</v>
      </c>
      <c r="D113" s="23" t="str">
        <f>VLOOKUP(C113,Distrito!$A$2:$B$21,2,0)</f>
        <v>Beja</v>
      </c>
    </row>
    <row r="114" spans="1:4" x14ac:dyDescent="0.25">
      <c r="A114" s="26" t="s">
        <v>140</v>
      </c>
      <c r="B114" s="26" t="s">
        <v>341</v>
      </c>
      <c r="C114" s="26">
        <v>8</v>
      </c>
      <c r="D114" s="23" t="str">
        <f>VLOOKUP(C114,Distrito!$A$2:$B$21,2,0)</f>
        <v>Faro</v>
      </c>
    </row>
    <row r="115" spans="1:4" x14ac:dyDescent="0.25">
      <c r="A115" s="26" t="s">
        <v>223</v>
      </c>
      <c r="B115" s="26" t="s">
        <v>342</v>
      </c>
      <c r="C115" s="26">
        <v>6</v>
      </c>
      <c r="D115" s="23" t="str">
        <f>VLOOKUP(C115,Distrito!$A$2:$B$21,2,0)</f>
        <v>Coimbra</v>
      </c>
    </row>
    <row r="116" spans="1:4" x14ac:dyDescent="0.25">
      <c r="A116" s="26" t="s">
        <v>157</v>
      </c>
      <c r="B116" s="26" t="s">
        <v>343</v>
      </c>
      <c r="C116" s="26">
        <v>13</v>
      </c>
      <c r="D116" s="23" t="str">
        <f>VLOOKUP(C116,Distrito!$A$2:$B$21,2,0)</f>
        <v>Porto</v>
      </c>
    </row>
    <row r="117" spans="1:4" x14ac:dyDescent="0.25">
      <c r="A117" s="26" t="s">
        <v>192</v>
      </c>
      <c r="B117" s="26" t="s">
        <v>344</v>
      </c>
      <c r="C117" s="26">
        <v>10</v>
      </c>
      <c r="D117" s="23" t="str">
        <f>VLOOKUP(C117,Distrito!$A$2:$B$21,2,0)</f>
        <v>Leiria</v>
      </c>
    </row>
    <row r="118" spans="1:4" x14ac:dyDescent="0.25">
      <c r="A118" s="26" t="s">
        <v>83</v>
      </c>
      <c r="B118" s="26" t="s">
        <v>345</v>
      </c>
      <c r="C118" s="26">
        <v>2</v>
      </c>
      <c r="D118" s="23" t="str">
        <f>VLOOKUP(C118,Distrito!$A$2:$B$21,2,0)</f>
        <v>Beja</v>
      </c>
    </row>
    <row r="119" spans="1:4" x14ac:dyDescent="0.25">
      <c r="A119" s="26" t="s">
        <v>194</v>
      </c>
      <c r="B119" s="26" t="s">
        <v>346</v>
      </c>
      <c r="C119" s="26">
        <v>8</v>
      </c>
      <c r="D119" s="23" t="str">
        <f>VLOOKUP(C119,Distrito!$A$2:$B$21,2,0)</f>
        <v>Faro</v>
      </c>
    </row>
    <row r="120" spans="1:4" x14ac:dyDescent="0.25">
      <c r="A120" s="26" t="s">
        <v>126</v>
      </c>
      <c r="B120" s="26" t="s">
        <v>347</v>
      </c>
      <c r="C120" s="26">
        <v>9</v>
      </c>
      <c r="D120" s="23" t="str">
        <f>VLOOKUP(C120,Distrito!$A$2:$B$21,2,0)</f>
        <v>Guarda</v>
      </c>
    </row>
    <row r="121" spans="1:4" x14ac:dyDescent="0.25">
      <c r="A121" s="26" t="s">
        <v>77</v>
      </c>
      <c r="B121" s="26" t="s">
        <v>348</v>
      </c>
      <c r="C121" s="26">
        <v>15</v>
      </c>
      <c r="D121" s="23" t="str">
        <f>VLOOKUP(C121,Distrito!$A$2:$B$21,2,0)</f>
        <v>Região Autónoma dos Açores</v>
      </c>
    </row>
    <row r="122" spans="1:4" x14ac:dyDescent="0.25">
      <c r="A122" s="26" t="s">
        <v>96</v>
      </c>
      <c r="B122" s="26" t="s">
        <v>349</v>
      </c>
      <c r="C122" s="26">
        <v>11</v>
      </c>
      <c r="D122" s="23" t="str">
        <f>VLOOKUP(C122,Distrito!$A$2:$B$21,2,0)</f>
        <v>Lisboa</v>
      </c>
    </row>
    <row r="123" spans="1:4" x14ac:dyDescent="0.25">
      <c r="A123" s="26" t="s">
        <v>159</v>
      </c>
      <c r="B123" s="26" t="s">
        <v>350</v>
      </c>
      <c r="C123" s="26">
        <v>16</v>
      </c>
      <c r="D123" s="23" t="str">
        <f>VLOOKUP(C123,Distrito!$A$2:$B$21,2,0)</f>
        <v>Santarém</v>
      </c>
    </row>
    <row r="124" spans="1:4" x14ac:dyDescent="0.25">
      <c r="A124" s="26" t="s">
        <v>132</v>
      </c>
      <c r="B124" s="26" t="s">
        <v>351</v>
      </c>
      <c r="C124" s="26">
        <v>15</v>
      </c>
      <c r="D124" s="23" t="str">
        <f>VLOOKUP(C124,Distrito!$A$2:$B$21,2,0)</f>
        <v>Região Autónoma dos Açores</v>
      </c>
    </row>
    <row r="125" spans="1:4" x14ac:dyDescent="0.25">
      <c r="A125" s="26" t="s">
        <v>158</v>
      </c>
      <c r="B125" s="26" t="s">
        <v>352</v>
      </c>
      <c r="C125" s="26">
        <v>12</v>
      </c>
      <c r="D125" s="23" t="str">
        <f>VLOOKUP(C125,Distrito!$A$2:$B$21,2,0)</f>
        <v>Portalegre</v>
      </c>
    </row>
    <row r="126" spans="1:4" x14ac:dyDescent="0.25">
      <c r="A126" s="26" t="s">
        <v>109</v>
      </c>
      <c r="B126" s="26" t="s">
        <v>353</v>
      </c>
      <c r="C126" s="26">
        <v>2</v>
      </c>
      <c r="D126" s="23" t="str">
        <f>VLOOKUP(C126,Distrito!$A$2:$B$21,2,0)</f>
        <v>Beja</v>
      </c>
    </row>
    <row r="127" spans="1:4" x14ac:dyDescent="0.25">
      <c r="A127" s="26" t="s">
        <v>176</v>
      </c>
      <c r="B127" s="26" t="s">
        <v>354</v>
      </c>
      <c r="C127" s="26">
        <v>14</v>
      </c>
      <c r="D127" s="23" t="str">
        <f>VLOOKUP(C127,Distrito!$A$2:$B$21,2,0)</f>
        <v>Região Autónoma da Madeira</v>
      </c>
    </row>
    <row r="128" spans="1:4" x14ac:dyDescent="0.25">
      <c r="A128" s="26" t="s">
        <v>118</v>
      </c>
      <c r="B128" s="26" t="s">
        <v>355</v>
      </c>
      <c r="C128" s="26">
        <v>12</v>
      </c>
      <c r="D128" s="23" t="str">
        <f>VLOOKUP(C128,Distrito!$A$2:$B$21,2,0)</f>
        <v>Portalegre</v>
      </c>
    </row>
    <row r="129" spans="1:4" x14ac:dyDescent="0.25">
      <c r="A129" s="26" t="s">
        <v>218</v>
      </c>
      <c r="B129" s="26" t="s">
        <v>356</v>
      </c>
      <c r="C129" s="26">
        <v>1</v>
      </c>
      <c r="D129" s="23" t="str">
        <f>VLOOKUP(C129,Distrito!$A$2:$B$21,2,0)</f>
        <v>Aveiro</v>
      </c>
    </row>
    <row r="130" spans="1:4" x14ac:dyDescent="0.25">
      <c r="A130" s="26" t="s">
        <v>200</v>
      </c>
      <c r="B130" s="26" t="s">
        <v>357</v>
      </c>
      <c r="C130" s="26">
        <v>8</v>
      </c>
      <c r="D130" s="23" t="str">
        <f>VLOOKUP(C130,Distrito!$A$2:$B$21,2,0)</f>
        <v>Faro</v>
      </c>
    </row>
    <row r="131" spans="1:4" x14ac:dyDescent="0.25">
      <c r="A131" s="26" t="s">
        <v>160</v>
      </c>
      <c r="B131" s="26" t="s">
        <v>358</v>
      </c>
      <c r="C131" s="26">
        <v>17</v>
      </c>
      <c r="D131" s="23" t="str">
        <f>VLOOKUP(C131,Distrito!$A$2:$B$21,2,0)</f>
        <v>Setúbal</v>
      </c>
    </row>
    <row r="132" spans="1:4" x14ac:dyDescent="0.25">
      <c r="A132" s="26" t="s">
        <v>127</v>
      </c>
      <c r="B132" s="26" t="s">
        <v>359</v>
      </c>
      <c r="C132" s="26">
        <v>1</v>
      </c>
      <c r="D132" s="23" t="str">
        <f>VLOOKUP(C132,Distrito!$A$2:$B$21,2,0)</f>
        <v>Aveiro</v>
      </c>
    </row>
    <row r="133" spans="1:4" x14ac:dyDescent="0.25">
      <c r="A133" s="26" t="s">
        <v>188</v>
      </c>
      <c r="B133" s="26" t="s">
        <v>360</v>
      </c>
      <c r="C133" s="26">
        <v>19</v>
      </c>
      <c r="D133" s="23" t="str">
        <f>VLOOKUP(C133,Distrito!$A$2:$B$21,2,0)</f>
        <v>Vila Real</v>
      </c>
    </row>
    <row r="134" spans="1:4" x14ac:dyDescent="0.25">
      <c r="A134" s="26" t="s">
        <v>183</v>
      </c>
      <c r="B134" s="26" t="s">
        <v>361</v>
      </c>
      <c r="C134" s="26">
        <v>12</v>
      </c>
      <c r="D134" s="23" t="str">
        <f>VLOOKUP(C134,Distrito!$A$2:$B$21,2,0)</f>
        <v>Portalegre</v>
      </c>
    </row>
    <row r="135" spans="1:4" x14ac:dyDescent="0.25">
      <c r="A135" s="26" t="s">
        <v>213</v>
      </c>
      <c r="B135" s="26" t="s">
        <v>362</v>
      </c>
      <c r="C135" s="26">
        <v>10</v>
      </c>
      <c r="D135" s="23" t="str">
        <f>VLOOKUP(C135,Distrito!$A$2:$B$21,2,0)</f>
        <v>Leiria</v>
      </c>
    </row>
    <row r="136" spans="1:4" x14ac:dyDescent="0.25">
      <c r="A136" s="26" t="s">
        <v>117</v>
      </c>
      <c r="B136" s="26" t="s">
        <v>363</v>
      </c>
      <c r="C136" s="26">
        <v>9</v>
      </c>
      <c r="D136" s="23" t="str">
        <f>VLOOKUP(C136,Distrito!$A$2:$B$21,2,0)</f>
        <v>Guarda</v>
      </c>
    </row>
    <row r="137" spans="1:4" x14ac:dyDescent="0.25">
      <c r="A137" s="26" t="s">
        <v>87</v>
      </c>
      <c r="B137" s="26" t="s">
        <v>364</v>
      </c>
      <c r="C137" s="26">
        <v>12</v>
      </c>
      <c r="D137" s="23" t="str">
        <f>VLOOKUP(C137,Distrito!$A$2:$B$21,2,0)</f>
        <v>Portalegre</v>
      </c>
    </row>
    <row r="138" spans="1:4" x14ac:dyDescent="0.25">
      <c r="A138" s="26" t="s">
        <v>80</v>
      </c>
      <c r="B138" s="26" t="s">
        <v>365</v>
      </c>
      <c r="C138" s="26">
        <v>17</v>
      </c>
      <c r="D138" s="23" t="str">
        <f>VLOOKUP(C138,Distrito!$A$2:$B$21,2,0)</f>
        <v>Setúbal</v>
      </c>
    </row>
    <row r="139" spans="1:4" x14ac:dyDescent="0.25">
      <c r="A139" s="26" t="s">
        <v>114</v>
      </c>
      <c r="B139" s="26" t="s">
        <v>366</v>
      </c>
      <c r="C139" s="26">
        <v>16</v>
      </c>
      <c r="D139" s="23" t="str">
        <f>VLOOKUP(C139,Distrito!$A$2:$B$21,2,0)</f>
        <v>Santarém</v>
      </c>
    </row>
    <row r="140" spans="1:4" x14ac:dyDescent="0.25">
      <c r="A140" s="26" t="s">
        <v>90</v>
      </c>
      <c r="B140" s="26" t="s">
        <v>367</v>
      </c>
      <c r="C140" s="26">
        <v>7</v>
      </c>
      <c r="D140" s="23" t="str">
        <f>VLOOKUP(C140,Distrito!$A$2:$B$21,2,0)</f>
        <v>Évora</v>
      </c>
    </row>
    <row r="141" spans="1:4" x14ac:dyDescent="0.25">
      <c r="A141" s="26" t="s">
        <v>98</v>
      </c>
      <c r="B141" s="26" t="s">
        <v>368</v>
      </c>
      <c r="C141" s="26">
        <v>2</v>
      </c>
      <c r="D141" s="23" t="str">
        <f>VLOOKUP(C141,Distrito!$A$2:$B$21,2,0)</f>
        <v>Beja</v>
      </c>
    </row>
    <row r="142" spans="1:4" x14ac:dyDescent="0.25">
      <c r="A142" s="26" t="s">
        <v>105</v>
      </c>
      <c r="B142" s="26" t="s">
        <v>369</v>
      </c>
      <c r="C142" s="26">
        <v>5</v>
      </c>
      <c r="D142" s="23" t="str">
        <f>VLOOKUP(C142,Distrito!$A$2:$B$21,2,0)</f>
        <v>Castelo Branco</v>
      </c>
    </row>
    <row r="143" spans="1:4" x14ac:dyDescent="0.25">
      <c r="A143" s="26" t="s">
        <v>180</v>
      </c>
      <c r="B143" s="26" t="s">
        <v>370</v>
      </c>
      <c r="C143" s="26">
        <v>7</v>
      </c>
      <c r="D143" s="23" t="str">
        <f>VLOOKUP(C143,Distrito!$A$2:$B$21,2,0)</f>
        <v>Évora</v>
      </c>
    </row>
    <row r="144" spans="1:4" x14ac:dyDescent="0.25">
      <c r="A144" s="26" t="s">
        <v>204</v>
      </c>
      <c r="B144" s="26" t="s">
        <v>371</v>
      </c>
      <c r="C144" s="26">
        <v>11</v>
      </c>
      <c r="D144" s="23" t="str">
        <f>VLOOKUP(C144,Distrito!$A$2:$B$21,2,0)</f>
        <v>Lisboa</v>
      </c>
    </row>
    <row r="145" spans="1:4" x14ac:dyDescent="0.25">
      <c r="A145" s="26" t="s">
        <v>133</v>
      </c>
      <c r="B145" s="26" t="s">
        <v>372</v>
      </c>
      <c r="C145" s="26">
        <v>15</v>
      </c>
      <c r="D145" s="23" t="str">
        <f>VLOOKUP(C145,Distrito!$A$2:$B$21,2,0)</f>
        <v>Região Autónoma dos Açores</v>
      </c>
    </row>
    <row r="146" spans="1:4" x14ac:dyDescent="0.25">
      <c r="A146" s="26" t="s">
        <v>147</v>
      </c>
      <c r="B146" s="26" t="s">
        <v>373</v>
      </c>
      <c r="C146" s="26">
        <v>6</v>
      </c>
      <c r="D146" s="23" t="str">
        <f>VLOOKUP(C146,Distrito!$A$2:$B$21,2,0)</f>
        <v>Coimbra</v>
      </c>
    </row>
    <row r="147" spans="1:4" x14ac:dyDescent="0.25">
      <c r="A147" s="26" t="s">
        <v>120</v>
      </c>
      <c r="B147" s="26" t="s">
        <v>374</v>
      </c>
      <c r="C147" s="26">
        <v>15</v>
      </c>
      <c r="D147" s="23" t="str">
        <f>VLOOKUP(C147,Distrito!$A$2:$B$21,2,0)</f>
        <v>Região Autónoma dos Açores</v>
      </c>
    </row>
    <row r="148" spans="1:4" x14ac:dyDescent="0.25">
      <c r="A148" s="26" t="s">
        <v>165</v>
      </c>
      <c r="B148" s="26" t="s">
        <v>375</v>
      </c>
      <c r="C148" s="26">
        <v>1</v>
      </c>
      <c r="D148" s="23" t="str">
        <f>VLOOKUP(C148,Distrito!$A$2:$B$21,2,0)</f>
        <v>Aveiro</v>
      </c>
    </row>
    <row r="149" spans="1:4" x14ac:dyDescent="0.25">
      <c r="A149" s="26" t="s">
        <v>123</v>
      </c>
      <c r="B149" s="26" t="s">
        <v>376</v>
      </c>
      <c r="C149" s="26">
        <v>9</v>
      </c>
      <c r="D149" s="23" t="str">
        <f>VLOOKUP(C149,Distrito!$A$2:$B$21,2,0)</f>
        <v>Guarda</v>
      </c>
    </row>
    <row r="150" spans="1:4" x14ac:dyDescent="0.25">
      <c r="A150" s="26" t="s">
        <v>184</v>
      </c>
      <c r="B150" s="26" t="s">
        <v>377</v>
      </c>
      <c r="C150" s="26">
        <v>16</v>
      </c>
      <c r="D150" s="23" t="str">
        <f>VLOOKUP(C150,Distrito!$A$2:$B$21,2,0)</f>
        <v>Santarém</v>
      </c>
    </row>
    <row r="151" spans="1:4" x14ac:dyDescent="0.25">
      <c r="A151" s="26" t="s">
        <v>137</v>
      </c>
      <c r="B151" s="26" t="s">
        <v>378</v>
      </c>
      <c r="C151" s="26">
        <v>6</v>
      </c>
      <c r="D151" s="23" t="str">
        <f>VLOOKUP(C151,Distrito!$A$2:$B$21,2,0)</f>
        <v>Coimbra</v>
      </c>
    </row>
    <row r="152" spans="1:4" x14ac:dyDescent="0.25">
      <c r="A152" s="26" t="s">
        <v>108</v>
      </c>
      <c r="B152" s="26" t="s">
        <v>379</v>
      </c>
      <c r="C152" s="26">
        <v>9</v>
      </c>
      <c r="D152" s="23" t="str">
        <f>VLOOKUP(C152,Distrito!$A$2:$B$21,2,0)</f>
        <v>Guarda</v>
      </c>
    </row>
    <row r="153" spans="1:4" x14ac:dyDescent="0.25">
      <c r="A153" s="26" t="s">
        <v>99</v>
      </c>
      <c r="B153" s="26" t="s">
        <v>380</v>
      </c>
      <c r="C153" s="26">
        <v>8</v>
      </c>
      <c r="D153" s="23" t="str">
        <f>VLOOKUP(C153,Distrito!$A$2:$B$21,2,0)</f>
        <v>Faro</v>
      </c>
    </row>
    <row r="154" spans="1:4" x14ac:dyDescent="0.25">
      <c r="A154" s="26" t="s">
        <v>110</v>
      </c>
      <c r="B154" s="26" t="s">
        <v>381</v>
      </c>
      <c r="C154" s="26">
        <v>13</v>
      </c>
      <c r="D154" s="23" t="str">
        <f>VLOOKUP(C154,Distrito!$A$2:$B$21,2,0)</f>
        <v>Porto</v>
      </c>
    </row>
    <row r="155" spans="1:4" x14ac:dyDescent="0.25">
      <c r="A155" s="26" t="s">
        <v>93</v>
      </c>
      <c r="B155" s="26" t="s">
        <v>382</v>
      </c>
      <c r="C155" s="26">
        <v>19</v>
      </c>
      <c r="D155" s="23" t="str">
        <f>VLOOKUP(C155,Distrito!$A$2:$B$21,2,0)</f>
        <v>Vila Real</v>
      </c>
    </row>
    <row r="156" spans="1:4" x14ac:dyDescent="0.25">
      <c r="A156" s="26" t="s">
        <v>78</v>
      </c>
      <c r="B156" s="26" t="s">
        <v>383</v>
      </c>
      <c r="C156" s="26">
        <v>16</v>
      </c>
      <c r="D156" s="23" t="str">
        <f>VLOOKUP(C156,Distrito!$A$2:$B$21,2,0)</f>
        <v>Santarém</v>
      </c>
    </row>
    <row r="157" spans="1:4" x14ac:dyDescent="0.25">
      <c r="A157" s="26" t="s">
        <v>162</v>
      </c>
      <c r="B157" s="26" t="s">
        <v>384</v>
      </c>
      <c r="C157" s="26">
        <v>15</v>
      </c>
      <c r="D157" s="23" t="str">
        <f>VLOOKUP(C157,Distrito!$A$2:$B$21,2,0)</f>
        <v>Região Autónoma dos Açores</v>
      </c>
    </row>
    <row r="158" spans="1:4" x14ac:dyDescent="0.25">
      <c r="A158" s="26" t="s">
        <v>141</v>
      </c>
      <c r="B158" s="26" t="s">
        <v>385</v>
      </c>
      <c r="C158" s="26">
        <v>6</v>
      </c>
      <c r="D158" s="23" t="str">
        <f>VLOOKUP(C158,Distrito!$A$2:$B$21,2,0)</f>
        <v>Coimbra</v>
      </c>
    </row>
    <row r="159" spans="1:4" x14ac:dyDescent="0.25">
      <c r="A159" s="26" t="s">
        <v>186</v>
      </c>
      <c r="B159" s="26" t="s">
        <v>386</v>
      </c>
      <c r="C159" s="26">
        <v>4</v>
      </c>
      <c r="D159" s="23" t="str">
        <f>VLOOKUP(C159,Distrito!$A$2:$B$21,2,0)</f>
        <v>Bragança</v>
      </c>
    </row>
  </sheetData>
  <sortState xmlns:xlrd2="http://schemas.microsoft.com/office/spreadsheetml/2017/richdata2" ref="A3:B159">
    <sortCondition ref="A3:A15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F32"/>
  <sheetViews>
    <sheetView workbookViewId="0">
      <selection activeCell="F3" sqref="F3:F32"/>
    </sheetView>
  </sheetViews>
  <sheetFormatPr defaultRowHeight="15" x14ac:dyDescent="0.25"/>
  <cols>
    <col min="2" max="2" width="85.140625" bestFit="1" customWidth="1"/>
    <col min="4" max="4" width="11.28515625" bestFit="1" customWidth="1"/>
    <col min="6" max="6" width="26.7109375" bestFit="1" customWidth="1"/>
  </cols>
  <sheetData>
    <row r="2" spans="2:6" ht="15.75" x14ac:dyDescent="0.25">
      <c r="B2" s="30" t="s">
        <v>33</v>
      </c>
      <c r="C2" s="30" t="s">
        <v>64</v>
      </c>
      <c r="D2" s="30" t="s">
        <v>67</v>
      </c>
      <c r="E2" s="30" t="s">
        <v>409</v>
      </c>
      <c r="F2" s="30" t="s">
        <v>411</v>
      </c>
    </row>
    <row r="3" spans="2:6" x14ac:dyDescent="0.25">
      <c r="B3" s="28" t="s">
        <v>3</v>
      </c>
      <c r="C3" s="26" t="s">
        <v>36</v>
      </c>
      <c r="D3" s="29">
        <v>80</v>
      </c>
      <c r="E3" s="26">
        <v>11</v>
      </c>
      <c r="F3" s="23" t="str">
        <f>VLOOKUP('Lista Aloj'!E3,Distrito!A:B,2,0)</f>
        <v>Lisboa</v>
      </c>
    </row>
    <row r="4" spans="2:6" x14ac:dyDescent="0.25">
      <c r="B4" s="28" t="s">
        <v>4</v>
      </c>
      <c r="C4" s="26" t="s">
        <v>47</v>
      </c>
      <c r="D4" s="29">
        <v>70</v>
      </c>
      <c r="E4" s="26">
        <v>15</v>
      </c>
      <c r="F4" s="23" t="str">
        <f>VLOOKUP('Lista Aloj'!E4,Distrito!A:B,2,0)</f>
        <v>Região Autónoma dos Açores</v>
      </c>
    </row>
    <row r="5" spans="2:6" x14ac:dyDescent="0.25">
      <c r="B5" s="28" t="s">
        <v>5</v>
      </c>
      <c r="C5" s="26" t="s">
        <v>37</v>
      </c>
      <c r="D5" s="29">
        <v>50</v>
      </c>
      <c r="E5" s="26">
        <v>3</v>
      </c>
      <c r="F5" s="23" t="str">
        <f>VLOOKUP('Lista Aloj'!E5,Distrito!A:B,2,0)</f>
        <v>Braga</v>
      </c>
    </row>
    <row r="6" spans="2:6" x14ac:dyDescent="0.25">
      <c r="B6" s="28" t="s">
        <v>6</v>
      </c>
      <c r="C6" s="26" t="s">
        <v>34</v>
      </c>
      <c r="D6" s="29">
        <v>70</v>
      </c>
      <c r="E6" s="26">
        <v>14</v>
      </c>
      <c r="F6" s="23" t="str">
        <f>VLOOKUP('Lista Aloj'!E6,Distrito!A:B,2,0)</f>
        <v>Região Autónoma da Madeira</v>
      </c>
    </row>
    <row r="7" spans="2:6" x14ac:dyDescent="0.25">
      <c r="B7" s="28" t="s">
        <v>7</v>
      </c>
      <c r="C7" s="26" t="s">
        <v>38</v>
      </c>
      <c r="D7" s="29">
        <v>70</v>
      </c>
      <c r="E7" s="26">
        <v>4</v>
      </c>
      <c r="F7" s="23" t="str">
        <f>VLOOKUP('Lista Aloj'!E7,Distrito!A:B,2,0)</f>
        <v>Bragança</v>
      </c>
    </row>
    <row r="8" spans="2:6" x14ac:dyDescent="0.25">
      <c r="B8" s="28" t="s">
        <v>8</v>
      </c>
      <c r="C8" s="26" t="s">
        <v>35</v>
      </c>
      <c r="D8" s="29">
        <v>70</v>
      </c>
      <c r="E8" s="26">
        <v>13</v>
      </c>
      <c r="F8" s="23" t="str">
        <f>VLOOKUP('Lista Aloj'!E8,Distrito!A:B,2,0)</f>
        <v>Porto</v>
      </c>
    </row>
    <row r="9" spans="2:6" x14ac:dyDescent="0.25">
      <c r="B9" s="28" t="s">
        <v>9</v>
      </c>
      <c r="C9" s="26" t="s">
        <v>55</v>
      </c>
      <c r="D9" s="29">
        <v>50</v>
      </c>
      <c r="E9" s="26">
        <v>14</v>
      </c>
      <c r="F9" s="23" t="str">
        <f>VLOOKUP('Lista Aloj'!E9,Distrito!A:B,2,0)</f>
        <v>Região Autónoma da Madeira</v>
      </c>
    </row>
    <row r="10" spans="2:6" x14ac:dyDescent="0.25">
      <c r="B10" s="28" t="s">
        <v>10</v>
      </c>
      <c r="C10" s="26" t="s">
        <v>61</v>
      </c>
      <c r="D10" s="29">
        <v>70</v>
      </c>
      <c r="E10" s="26">
        <v>15</v>
      </c>
      <c r="F10" s="23" t="str">
        <f>VLOOKUP('Lista Aloj'!E10,Distrito!A:B,2,0)</f>
        <v>Região Autónoma dos Açores</v>
      </c>
    </row>
    <row r="11" spans="2:6" x14ac:dyDescent="0.25">
      <c r="B11" s="28" t="s">
        <v>11</v>
      </c>
      <c r="C11" s="26" t="s">
        <v>43</v>
      </c>
      <c r="D11" s="29">
        <v>80</v>
      </c>
      <c r="E11" s="26">
        <v>13</v>
      </c>
      <c r="F11" s="23" t="str">
        <f>VLOOKUP('Lista Aloj'!E11,Distrito!A:B,2,0)</f>
        <v>Porto</v>
      </c>
    </row>
    <row r="12" spans="2:6" x14ac:dyDescent="0.25">
      <c r="B12" s="28" t="s">
        <v>12</v>
      </c>
      <c r="C12" s="26" t="s">
        <v>48</v>
      </c>
      <c r="D12" s="29">
        <v>50</v>
      </c>
      <c r="E12" s="26">
        <v>2</v>
      </c>
      <c r="F12" s="23" t="str">
        <f>VLOOKUP('Lista Aloj'!E12,Distrito!A:B,2,0)</f>
        <v>Beja</v>
      </c>
    </row>
    <row r="13" spans="2:6" x14ac:dyDescent="0.25">
      <c r="B13" s="28" t="s">
        <v>13</v>
      </c>
      <c r="C13" s="26" t="s">
        <v>51</v>
      </c>
      <c r="D13" s="29">
        <v>90</v>
      </c>
      <c r="E13" s="26">
        <v>11</v>
      </c>
      <c r="F13" s="23" t="str">
        <f>VLOOKUP('Lista Aloj'!E13,Distrito!A:B,2,0)</f>
        <v>Lisboa</v>
      </c>
    </row>
    <row r="14" spans="2:6" x14ac:dyDescent="0.25">
      <c r="B14" s="28" t="s">
        <v>14</v>
      </c>
      <c r="C14" s="26" t="s">
        <v>41</v>
      </c>
      <c r="D14" s="29">
        <v>90</v>
      </c>
      <c r="E14" s="26">
        <v>5</v>
      </c>
      <c r="F14" s="23" t="str">
        <f>VLOOKUP('Lista Aloj'!E14,Distrito!A:B,2,0)</f>
        <v>Castelo Branco</v>
      </c>
    </row>
    <row r="15" spans="2:6" x14ac:dyDescent="0.25">
      <c r="B15" s="28" t="s">
        <v>15</v>
      </c>
      <c r="C15" s="26" t="s">
        <v>52</v>
      </c>
      <c r="D15" s="29">
        <v>70</v>
      </c>
      <c r="E15" s="26">
        <v>10</v>
      </c>
      <c r="F15" s="23" t="str">
        <f>VLOOKUP('Lista Aloj'!E15,Distrito!A:B,2,0)</f>
        <v>Leiria</v>
      </c>
    </row>
    <row r="16" spans="2:6" x14ac:dyDescent="0.25">
      <c r="B16" s="28" t="s">
        <v>16</v>
      </c>
      <c r="C16" s="26" t="s">
        <v>56</v>
      </c>
      <c r="D16" s="29">
        <v>90</v>
      </c>
      <c r="E16" s="26">
        <v>18</v>
      </c>
      <c r="F16" s="23" t="str">
        <f>VLOOKUP('Lista Aloj'!E16,Distrito!A:B,2,0)</f>
        <v>Viana do Castelo</v>
      </c>
    </row>
    <row r="17" spans="2:6" x14ac:dyDescent="0.25">
      <c r="B17" s="28" t="s">
        <v>17</v>
      </c>
      <c r="C17" s="26" t="s">
        <v>44</v>
      </c>
      <c r="D17" s="29">
        <v>80</v>
      </c>
      <c r="E17" s="26">
        <v>13</v>
      </c>
      <c r="F17" s="23" t="str">
        <f>VLOOKUP('Lista Aloj'!E17,Distrito!A:B,2,0)</f>
        <v>Porto</v>
      </c>
    </row>
    <row r="18" spans="2:6" x14ac:dyDescent="0.25">
      <c r="B18" s="28" t="s">
        <v>18</v>
      </c>
      <c r="C18" s="26" t="s">
        <v>59</v>
      </c>
      <c r="D18" s="29">
        <v>60</v>
      </c>
      <c r="E18" s="26">
        <v>18</v>
      </c>
      <c r="F18" s="23" t="str">
        <f>VLOOKUP('Lista Aloj'!E18,Distrito!A:B,2,0)</f>
        <v>Viana do Castelo</v>
      </c>
    </row>
    <row r="19" spans="2:6" x14ac:dyDescent="0.25">
      <c r="B19" s="28" t="s">
        <v>19</v>
      </c>
      <c r="C19" s="26" t="s">
        <v>62</v>
      </c>
      <c r="D19" s="29">
        <v>70</v>
      </c>
      <c r="E19" s="26">
        <v>15</v>
      </c>
      <c r="F19" s="23" t="str">
        <f>VLOOKUP('Lista Aloj'!E19,Distrito!A:B,2,0)</f>
        <v>Região Autónoma dos Açores</v>
      </c>
    </row>
    <row r="20" spans="2:6" x14ac:dyDescent="0.25">
      <c r="B20" s="28" t="s">
        <v>20</v>
      </c>
      <c r="C20" s="26" t="s">
        <v>42</v>
      </c>
      <c r="D20" s="29">
        <v>70</v>
      </c>
      <c r="E20" s="26">
        <v>13</v>
      </c>
      <c r="F20" s="23" t="str">
        <f>VLOOKUP('Lista Aloj'!E20,Distrito!A:B,2,0)</f>
        <v>Porto</v>
      </c>
    </row>
    <row r="21" spans="2:6" x14ac:dyDescent="0.25">
      <c r="B21" s="28" t="s">
        <v>21</v>
      </c>
      <c r="C21" s="26" t="s">
        <v>49</v>
      </c>
      <c r="D21" s="29">
        <v>70</v>
      </c>
      <c r="E21" s="26">
        <v>1</v>
      </c>
      <c r="F21" s="23" t="str">
        <f>VLOOKUP('Lista Aloj'!E21,Distrito!A:B,2,0)</f>
        <v>Aveiro</v>
      </c>
    </row>
    <row r="22" spans="2:6" x14ac:dyDescent="0.25">
      <c r="B22" s="28" t="s">
        <v>22</v>
      </c>
      <c r="C22" s="26" t="s">
        <v>39</v>
      </c>
      <c r="D22" s="29">
        <v>60</v>
      </c>
      <c r="E22" s="26">
        <v>12</v>
      </c>
      <c r="F22" s="23" t="str">
        <f>VLOOKUP('Lista Aloj'!E22,Distrito!A:B,2,0)</f>
        <v>Portalegre</v>
      </c>
    </row>
    <row r="23" spans="2:6" x14ac:dyDescent="0.25">
      <c r="B23" s="28" t="s">
        <v>23</v>
      </c>
      <c r="C23" s="26" t="s">
        <v>45</v>
      </c>
      <c r="D23" s="29">
        <v>90</v>
      </c>
      <c r="E23" s="26">
        <v>16</v>
      </c>
      <c r="F23" s="23" t="str">
        <f>VLOOKUP('Lista Aloj'!E23,Distrito!A:B,2,0)</f>
        <v>Santarém</v>
      </c>
    </row>
    <row r="24" spans="2:6" x14ac:dyDescent="0.25">
      <c r="B24" s="28" t="s">
        <v>24</v>
      </c>
      <c r="C24" s="26" t="s">
        <v>53</v>
      </c>
      <c r="D24" s="29">
        <v>70</v>
      </c>
      <c r="E24" s="26">
        <v>17</v>
      </c>
      <c r="F24" s="23" t="str">
        <f>VLOOKUP('Lista Aloj'!E24,Distrito!A:B,2,0)</f>
        <v>Setúbal</v>
      </c>
    </row>
    <row r="25" spans="2:6" x14ac:dyDescent="0.25">
      <c r="B25" s="28" t="s">
        <v>25</v>
      </c>
      <c r="C25" s="26" t="s">
        <v>46</v>
      </c>
      <c r="D25" s="29">
        <v>80</v>
      </c>
      <c r="E25" s="26">
        <v>14</v>
      </c>
      <c r="F25" s="23" t="str">
        <f>VLOOKUP('Lista Aloj'!E25,Distrito!A:B,2,0)</f>
        <v>Região Autónoma da Madeira</v>
      </c>
    </row>
    <row r="26" spans="2:6" x14ac:dyDescent="0.25">
      <c r="B26" s="28" t="s">
        <v>26</v>
      </c>
      <c r="C26" s="26" t="s">
        <v>54</v>
      </c>
      <c r="D26" s="29">
        <v>90</v>
      </c>
      <c r="E26" s="26">
        <v>9</v>
      </c>
      <c r="F26" s="23" t="str">
        <f>VLOOKUP('Lista Aloj'!E26,Distrito!A:B,2,0)</f>
        <v>Guarda</v>
      </c>
    </row>
    <row r="27" spans="2:6" x14ac:dyDescent="0.25">
      <c r="B27" s="28" t="s">
        <v>27</v>
      </c>
      <c r="C27" s="26" t="s">
        <v>57</v>
      </c>
      <c r="D27" s="29">
        <v>70</v>
      </c>
      <c r="E27" s="26">
        <v>12</v>
      </c>
      <c r="F27" s="23" t="str">
        <f>VLOOKUP('Lista Aloj'!E27,Distrito!A:B,2,0)</f>
        <v>Portalegre</v>
      </c>
    </row>
    <row r="28" spans="2:6" x14ac:dyDescent="0.25">
      <c r="B28" s="28" t="s">
        <v>28</v>
      </c>
      <c r="C28" s="26" t="s">
        <v>58</v>
      </c>
      <c r="D28" s="29">
        <v>50</v>
      </c>
      <c r="E28" s="26">
        <v>12</v>
      </c>
      <c r="F28" s="23" t="str">
        <f>VLOOKUP('Lista Aloj'!E28,Distrito!A:B,2,0)</f>
        <v>Portalegre</v>
      </c>
    </row>
    <row r="29" spans="2:6" x14ac:dyDescent="0.25">
      <c r="B29" s="28" t="s">
        <v>29</v>
      </c>
      <c r="C29" s="26" t="s">
        <v>50</v>
      </c>
      <c r="D29" s="29">
        <v>50</v>
      </c>
      <c r="E29" s="26">
        <v>13</v>
      </c>
      <c r="F29" s="23" t="str">
        <f>VLOOKUP('Lista Aloj'!E29,Distrito!A:B,2,0)</f>
        <v>Porto</v>
      </c>
    </row>
    <row r="30" spans="2:6" x14ac:dyDescent="0.25">
      <c r="B30" s="28" t="s">
        <v>30</v>
      </c>
      <c r="C30" s="26" t="s">
        <v>60</v>
      </c>
      <c r="D30" s="29">
        <v>70</v>
      </c>
      <c r="E30" s="26">
        <v>16</v>
      </c>
      <c r="F30" s="23" t="str">
        <f>VLOOKUP('Lista Aloj'!E30,Distrito!A:B,2,0)</f>
        <v>Santarém</v>
      </c>
    </row>
    <row r="31" spans="2:6" x14ac:dyDescent="0.25">
      <c r="B31" s="28" t="s">
        <v>31</v>
      </c>
      <c r="C31" s="26" t="s">
        <v>63</v>
      </c>
      <c r="D31" s="29">
        <v>50</v>
      </c>
      <c r="E31" s="26">
        <v>20</v>
      </c>
      <c r="F31" s="23" t="str">
        <f>VLOOKUP('Lista Aloj'!E31,Distrito!A:B,2,0)</f>
        <v>Viseu</v>
      </c>
    </row>
    <row r="32" spans="2:6" x14ac:dyDescent="0.25">
      <c r="B32" s="28" t="s">
        <v>32</v>
      </c>
      <c r="C32" s="26" t="s">
        <v>40</v>
      </c>
      <c r="D32" s="29">
        <v>60</v>
      </c>
      <c r="E32" s="26">
        <v>12</v>
      </c>
      <c r="F32" s="23" t="str">
        <f>VLOOKUP('Lista Aloj'!E32,Distrito!A:B,2,0)</f>
        <v>Portalegre</v>
      </c>
    </row>
  </sheetData>
  <sortState xmlns:xlrd2="http://schemas.microsoft.com/office/spreadsheetml/2017/richdata2" ref="B3:C32">
    <sortCondition ref="B3:B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1A7F-2C31-4A46-A925-230704CDD42A}">
  <sheetPr codeName="Sheet6"/>
  <dimension ref="A1:E21"/>
  <sheetViews>
    <sheetView tabSelected="1" workbookViewId="0">
      <selection activeCell="F8" sqref="F8"/>
    </sheetView>
  </sheetViews>
  <sheetFormatPr defaultRowHeight="15" x14ac:dyDescent="0.25"/>
  <cols>
    <col min="2" max="2" width="30.28515625" bestFit="1" customWidth="1"/>
  </cols>
  <sheetData>
    <row r="1" spans="1:5" x14ac:dyDescent="0.25">
      <c r="A1" s="32" t="s">
        <v>409</v>
      </c>
      <c r="B1" s="32" t="s">
        <v>408</v>
      </c>
    </row>
    <row r="2" spans="1:5" x14ac:dyDescent="0.25">
      <c r="A2" s="26">
        <v>1</v>
      </c>
      <c r="B2" s="26" t="s">
        <v>389</v>
      </c>
    </row>
    <row r="3" spans="1:5" x14ac:dyDescent="0.25">
      <c r="A3" s="26">
        <v>2</v>
      </c>
      <c r="B3" s="26" t="s">
        <v>390</v>
      </c>
    </row>
    <row r="4" spans="1:5" x14ac:dyDescent="0.25">
      <c r="A4" s="26">
        <v>3</v>
      </c>
      <c r="B4" s="26" t="s">
        <v>391</v>
      </c>
    </row>
    <row r="5" spans="1:5" x14ac:dyDescent="0.25">
      <c r="A5" s="26">
        <v>4</v>
      </c>
      <c r="B5" s="26" t="s">
        <v>392</v>
      </c>
    </row>
    <row r="6" spans="1:5" x14ac:dyDescent="0.25">
      <c r="A6" s="26">
        <v>5</v>
      </c>
      <c r="B6" s="26" t="s">
        <v>393</v>
      </c>
    </row>
    <row r="7" spans="1:5" x14ac:dyDescent="0.25">
      <c r="A7" s="26">
        <v>6</v>
      </c>
      <c r="B7" s="26" t="s">
        <v>72</v>
      </c>
    </row>
    <row r="8" spans="1:5" x14ac:dyDescent="0.25">
      <c r="A8" s="26">
        <v>7</v>
      </c>
      <c r="B8" s="26" t="s">
        <v>394</v>
      </c>
      <c r="E8">
        <f>$A$8</f>
        <v>7</v>
      </c>
    </row>
    <row r="9" spans="1:5" x14ac:dyDescent="0.25">
      <c r="A9" s="26">
        <v>8</v>
      </c>
      <c r="B9" s="26" t="s">
        <v>395</v>
      </c>
    </row>
    <row r="10" spans="1:5" x14ac:dyDescent="0.25">
      <c r="A10" s="26">
        <v>9</v>
      </c>
      <c r="B10" s="26" t="s">
        <v>396</v>
      </c>
    </row>
    <row r="11" spans="1:5" x14ac:dyDescent="0.25">
      <c r="A11" s="26">
        <v>10</v>
      </c>
      <c r="B11" s="26" t="s">
        <v>397</v>
      </c>
    </row>
    <row r="12" spans="1:5" x14ac:dyDescent="0.25">
      <c r="A12" s="26">
        <v>11</v>
      </c>
      <c r="B12" s="26" t="s">
        <v>398</v>
      </c>
    </row>
    <row r="13" spans="1:5" x14ac:dyDescent="0.25">
      <c r="A13" s="26">
        <v>12</v>
      </c>
      <c r="B13" s="26" t="s">
        <v>399</v>
      </c>
    </row>
    <row r="14" spans="1:5" x14ac:dyDescent="0.25">
      <c r="A14" s="26">
        <v>13</v>
      </c>
      <c r="B14" s="26" t="s">
        <v>400</v>
      </c>
    </row>
    <row r="15" spans="1:5" x14ac:dyDescent="0.25">
      <c r="A15" s="26">
        <v>14</v>
      </c>
      <c r="B15" s="26" t="s">
        <v>401</v>
      </c>
    </row>
    <row r="16" spans="1:5" x14ac:dyDescent="0.25">
      <c r="A16" s="26">
        <v>15</v>
      </c>
      <c r="B16" s="26" t="s">
        <v>402</v>
      </c>
    </row>
    <row r="17" spans="1:2" x14ac:dyDescent="0.25">
      <c r="A17" s="26">
        <v>16</v>
      </c>
      <c r="B17" s="26" t="s">
        <v>403</v>
      </c>
    </row>
    <row r="18" spans="1:2" x14ac:dyDescent="0.25">
      <c r="A18" s="26">
        <v>17</v>
      </c>
      <c r="B18" s="26" t="s">
        <v>404</v>
      </c>
    </row>
    <row r="19" spans="1:2" x14ac:dyDescent="0.25">
      <c r="A19" s="26">
        <v>18</v>
      </c>
      <c r="B19" s="26" t="s">
        <v>405</v>
      </c>
    </row>
    <row r="20" spans="1:2" x14ac:dyDescent="0.25">
      <c r="A20" s="26">
        <v>19</v>
      </c>
      <c r="B20" s="26" t="s">
        <v>406</v>
      </c>
    </row>
    <row r="21" spans="1:2" x14ac:dyDescent="0.25">
      <c r="A21" s="26">
        <v>20</v>
      </c>
      <c r="B21" s="26" t="s">
        <v>407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D971-4EF6-4D20-9062-5DAB7C414AE9}">
  <dimension ref="A3:F12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4" width="11.28515625" bestFit="1" customWidth="1"/>
    <col min="5" max="5" width="27.85546875" bestFit="1" customWidth="1"/>
    <col min="6" max="156" width="7" bestFit="1" customWidth="1"/>
    <col min="157" max="157" width="11.28515625" bestFit="1" customWidth="1"/>
    <col min="158" max="158" width="7" bestFit="1" customWidth="1"/>
    <col min="159" max="159" width="11.28515625" bestFit="1" customWidth="1"/>
  </cols>
  <sheetData>
    <row r="3" spans="1:6" x14ac:dyDescent="0.25">
      <c r="B3" s="34" t="s">
        <v>413</v>
      </c>
    </row>
    <row r="4" spans="1:6" x14ac:dyDescent="0.25">
      <c r="B4" t="s">
        <v>219</v>
      </c>
      <c r="C4" t="s">
        <v>412</v>
      </c>
    </row>
    <row r="5" spans="1:6" x14ac:dyDescent="0.25">
      <c r="A5" t="s">
        <v>414</v>
      </c>
      <c r="B5" s="35">
        <v>4.5999999999999996</v>
      </c>
      <c r="C5" s="35">
        <v>4.5999999999999996</v>
      </c>
    </row>
    <row r="6" spans="1:6" x14ac:dyDescent="0.25">
      <c r="E6">
        <f>GETPIVOTDATA("Nº dias",$A$3)</f>
        <v>4.5999999999999996</v>
      </c>
    </row>
    <row r="11" spans="1:6" x14ac:dyDescent="0.25">
      <c r="F11">
        <f>63-7</f>
        <v>56</v>
      </c>
    </row>
    <row r="12" spans="1:6" x14ac:dyDescent="0.25">
      <c r="F12">
        <f>85-19</f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AF2361"/>
  <sheetViews>
    <sheetView topLeftCell="A230" workbookViewId="0">
      <selection activeCell="B240" sqref="B240"/>
    </sheetView>
  </sheetViews>
  <sheetFormatPr defaultRowHeight="15" x14ac:dyDescent="0.25"/>
  <cols>
    <col min="1" max="1" width="4.42578125" customWidth="1"/>
    <col min="2" max="2" width="14.42578125" bestFit="1" customWidth="1"/>
    <col min="3" max="4" width="32.140625" customWidth="1"/>
    <col min="5" max="5" width="7.5703125" style="8" bestFit="1" customWidth="1"/>
    <col min="6" max="6" width="95.140625" bestFit="1" customWidth="1"/>
    <col min="7" max="7" width="30.85546875" customWidth="1"/>
    <col min="8" max="8" width="10.7109375" bestFit="1" customWidth="1"/>
    <col min="9" max="9" width="6.5703125" bestFit="1" customWidth="1"/>
    <col min="10" max="10" width="14" customWidth="1"/>
    <col min="11" max="12" width="12.5703125" customWidth="1"/>
    <col min="13" max="13" width="12.42578125" customWidth="1"/>
  </cols>
  <sheetData>
    <row r="1" spans="2:32" ht="39" customHeight="1" x14ac:dyDescent="0.25">
      <c r="E1"/>
      <c r="H1" s="33" t="s">
        <v>71</v>
      </c>
      <c r="I1" s="33"/>
      <c r="J1" s="33"/>
    </row>
    <row r="2" spans="2:32" ht="13.5" customHeight="1" x14ac:dyDescent="0.25">
      <c r="E2"/>
      <c r="H2" s="10" t="s">
        <v>1</v>
      </c>
      <c r="I2" s="11" t="s">
        <v>2</v>
      </c>
      <c r="J2" s="12" t="s">
        <v>66</v>
      </c>
    </row>
    <row r="3" spans="2:32" ht="13.5" customHeight="1" x14ac:dyDescent="0.25">
      <c r="E3"/>
      <c r="H3" s="13">
        <v>0</v>
      </c>
      <c r="I3" s="14">
        <f>+H4-1</f>
        <v>1</v>
      </c>
      <c r="J3" s="20">
        <v>0</v>
      </c>
    </row>
    <row r="4" spans="2:32" ht="13.5" customHeight="1" x14ac:dyDescent="0.25">
      <c r="E4"/>
      <c r="H4" s="13">
        <v>2</v>
      </c>
      <c r="I4" s="14">
        <f>+H5-1</f>
        <v>5</v>
      </c>
      <c r="J4" s="20">
        <v>0.05</v>
      </c>
    </row>
    <row r="5" spans="2:32" x14ac:dyDescent="0.25">
      <c r="E5"/>
      <c r="H5" s="13">
        <v>6</v>
      </c>
      <c r="I5" s="14">
        <f>+H6-1</f>
        <v>9</v>
      </c>
      <c r="J5" s="20">
        <v>0.1</v>
      </c>
    </row>
    <row r="6" spans="2:32" ht="15.75" x14ac:dyDescent="0.25">
      <c r="E6"/>
      <c r="H6" s="15">
        <v>10</v>
      </c>
      <c r="I6" s="16" t="s">
        <v>0</v>
      </c>
      <c r="J6" s="21">
        <v>0.2</v>
      </c>
      <c r="K6" s="2"/>
    </row>
    <row r="7" spans="2:32" s="1" customFormat="1" ht="15.75" x14ac:dyDescent="0.25">
      <c r="B7"/>
      <c r="C7"/>
      <c r="D7"/>
      <c r="E7" s="8"/>
      <c r="F7"/>
      <c r="G7"/>
      <c r="H7"/>
      <c r="I7"/>
      <c r="J7"/>
      <c r="K7" s="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2:32" s="31" customFormat="1" ht="45" x14ac:dyDescent="0.25">
      <c r="B8" s="27" t="s">
        <v>387</v>
      </c>
      <c r="C8" s="27" t="s">
        <v>388</v>
      </c>
      <c r="D8" s="27" t="s">
        <v>410</v>
      </c>
      <c r="E8" s="27" t="s">
        <v>64</v>
      </c>
      <c r="F8" s="27" t="s">
        <v>33</v>
      </c>
      <c r="G8" s="27" t="s">
        <v>411</v>
      </c>
      <c r="H8" s="27" t="s">
        <v>65</v>
      </c>
      <c r="I8" s="27" t="s">
        <v>70</v>
      </c>
      <c r="J8" s="27" t="s">
        <v>69</v>
      </c>
      <c r="K8" s="27" t="s">
        <v>68</v>
      </c>
      <c r="L8"/>
      <c r="M8"/>
    </row>
    <row r="9" spans="2:32" ht="16.5" x14ac:dyDescent="0.25">
      <c r="B9" s="3" t="s">
        <v>229</v>
      </c>
      <c r="C9" s="4" t="str">
        <f>VLOOKUP(B9,Clientes!A:B,2,0)</f>
        <v>Mariana Alexandre Martins</v>
      </c>
      <c r="D9" s="4" t="str">
        <f>VLOOKUP(B9,Clientes!A:D,4,0)</f>
        <v>Setúbal</v>
      </c>
      <c r="E9" s="9" t="s">
        <v>63</v>
      </c>
      <c r="F9" s="4" t="str">
        <f>INDEX('Lista Aloj'!B:C,MATCH(E9,'Lista Aloj'!C:C,0),1)</f>
        <v>ROUTE 25 - ALOJAMENTO LOCAL, UNIPESSOAL, LDA</v>
      </c>
      <c r="G9" s="4" t="str">
        <f>VLOOKUP(E9,'Lista Aloj'!C:F,4,0)</f>
        <v>Viseu</v>
      </c>
      <c r="H9" s="19">
        <v>43233</v>
      </c>
      <c r="I9" s="22">
        <v>6</v>
      </c>
      <c r="J9" s="6">
        <f>VLOOKUP(E9,'Lista Aloj'!C:F,2,0)*I9</f>
        <v>300</v>
      </c>
      <c r="K9" s="6">
        <f>J9- VLOOKUP(I9,$H$2:$J$6,3,TRUE)*J9</f>
        <v>270</v>
      </c>
    </row>
    <row r="10" spans="2:32" ht="16.5" x14ac:dyDescent="0.25">
      <c r="B10" s="3" t="s">
        <v>228</v>
      </c>
      <c r="C10" s="4" t="str">
        <f>VLOOKUP(B10,Clientes!A:B,2,0)</f>
        <v>Verónica Maria Correia</v>
      </c>
      <c r="D10" s="4" t="str">
        <f>VLOOKUP(B10,Clientes!A:D,4,0)</f>
        <v>Porto</v>
      </c>
      <c r="E10" s="9" t="s">
        <v>60</v>
      </c>
      <c r="F10" s="4" t="str">
        <f>INDEX('Lista Aloj'!B:C,MATCH(E10,'Lista Aloj'!C:C,0),1)</f>
        <v>RESIDÊNCIAL IMPERIAL DE CARMO &amp; AUGUSTA, UNIPESSOAL, LDA</v>
      </c>
      <c r="G10" s="4" t="str">
        <f>VLOOKUP(E10,'Lista Aloj'!C:F,4,0)</f>
        <v>Santarém</v>
      </c>
      <c r="H10" s="19">
        <v>43237</v>
      </c>
      <c r="I10" s="22">
        <v>3</v>
      </c>
      <c r="J10" s="6">
        <f>VLOOKUP(E10,'Lista Aloj'!C:F,2,0)*I10</f>
        <v>210</v>
      </c>
      <c r="K10" s="6">
        <f t="shared" ref="K10:K73" si="0">J10- VLOOKUP(I10,$H$2:$J$6,3,TRUE)*J10</f>
        <v>199.5</v>
      </c>
    </row>
    <row r="11" spans="2:32" ht="16.5" x14ac:dyDescent="0.25">
      <c r="B11" s="3" t="s">
        <v>227</v>
      </c>
      <c r="C11" s="4" t="str">
        <f>VLOOKUP(B11,Clientes!A:B,2,0)</f>
        <v>Rodrigo Carneiro França</v>
      </c>
      <c r="D11" s="4" t="str">
        <f>VLOOKUP(B11,Clientes!A:D,4,0)</f>
        <v>Coimbra</v>
      </c>
      <c r="E11" s="9" t="s">
        <v>60</v>
      </c>
      <c r="F11" s="4" t="str">
        <f>INDEX('Lista Aloj'!B:C,MATCH(E11,'Lista Aloj'!C:C,0),1)</f>
        <v>RESIDÊNCIAL IMPERIAL DE CARMO &amp; AUGUSTA, UNIPESSOAL, LDA</v>
      </c>
      <c r="G11" s="4" t="str">
        <f>VLOOKUP(E11,'Lista Aloj'!C:F,4,0)</f>
        <v>Santarém</v>
      </c>
      <c r="H11" s="19">
        <v>43242</v>
      </c>
      <c r="I11" s="22">
        <v>6</v>
      </c>
      <c r="J11" s="6">
        <f>VLOOKUP(E11,'Lista Aloj'!C:F,2,0)*I11</f>
        <v>420</v>
      </c>
      <c r="K11" s="6">
        <f t="shared" si="0"/>
        <v>378</v>
      </c>
    </row>
    <row r="12" spans="2:32" ht="16.5" x14ac:dyDescent="0.25">
      <c r="B12" s="3" t="s">
        <v>226</v>
      </c>
      <c r="C12" s="4" t="str">
        <f>VLOOKUP(B12,Clientes!A:B,2,0)</f>
        <v>Francisca Vasconcelos Gonçalves</v>
      </c>
      <c r="D12" s="4" t="str">
        <f>VLOOKUP(B12,Clientes!A:D,4,0)</f>
        <v>Região Autónoma da Madeira</v>
      </c>
      <c r="E12" s="9" t="s">
        <v>50</v>
      </c>
      <c r="F12" s="4" t="str">
        <f>INDEX('Lista Aloj'!B:C,MATCH(E12,'Lista Aloj'!C:C,0),1)</f>
        <v>R.M.G.S. - ALOJAMENTOS DE PORTUGAL - TURISMO RURAL E ALOJAMENTO LOCAL, UNIPESSOAL, LDA</v>
      </c>
      <c r="G12" s="4" t="str">
        <f>VLOOKUP(E12,'Lista Aloj'!C:F,4,0)</f>
        <v>Porto</v>
      </c>
      <c r="H12" s="19">
        <v>43243</v>
      </c>
      <c r="I12" s="22">
        <v>5</v>
      </c>
      <c r="J12" s="6">
        <f>VLOOKUP(E12,'Lista Aloj'!C:F,2,0)*I12</f>
        <v>250</v>
      </c>
      <c r="K12" s="6">
        <f t="shared" si="0"/>
        <v>237.5</v>
      </c>
    </row>
    <row r="13" spans="2:32" ht="16.5" x14ac:dyDescent="0.25">
      <c r="B13" s="3" t="s">
        <v>225</v>
      </c>
      <c r="C13" s="4" t="str">
        <f>VLOOKUP(B13,Clientes!A:B,2,0)</f>
        <v>Sofia André Andrade</v>
      </c>
      <c r="D13" s="4" t="str">
        <f>VLOOKUP(B13,Clientes!A:D,4,0)</f>
        <v>Portalegre</v>
      </c>
      <c r="E13" s="9" t="s">
        <v>60</v>
      </c>
      <c r="F13" s="4" t="str">
        <f>INDEX('Lista Aloj'!B:C,MATCH(E13,'Lista Aloj'!C:C,0),1)</f>
        <v>RESIDÊNCIAL IMPERIAL DE CARMO &amp; AUGUSTA, UNIPESSOAL, LDA</v>
      </c>
      <c r="G13" s="4" t="str">
        <f>VLOOKUP(E13,'Lista Aloj'!C:F,4,0)</f>
        <v>Santarém</v>
      </c>
      <c r="H13" s="19">
        <v>43246</v>
      </c>
      <c r="I13" s="22">
        <v>7</v>
      </c>
      <c r="J13" s="6">
        <f>VLOOKUP(E13,'Lista Aloj'!C:F,2,0)*I13</f>
        <v>490</v>
      </c>
      <c r="K13" s="6">
        <f t="shared" si="0"/>
        <v>441</v>
      </c>
    </row>
    <row r="14" spans="2:32" ht="16.5" x14ac:dyDescent="0.25">
      <c r="B14" s="3" t="s">
        <v>223</v>
      </c>
      <c r="C14" s="4" t="str">
        <f>VLOOKUP(B14,Clientes!A:B,2,0)</f>
        <v>Alexandra Catarina Sousa</v>
      </c>
      <c r="D14" s="4" t="str">
        <f>VLOOKUP(B14,Clientes!A:D,4,0)</f>
        <v>Coimbra</v>
      </c>
      <c r="E14" s="9" t="s">
        <v>40</v>
      </c>
      <c r="F14" s="4" t="str">
        <f>INDEX('Lista Aloj'!B:C,MATCH(E14,'Lista Aloj'!C:C,0),1)</f>
        <v>VAZ, ABREU &amp; RIBEIRO, LDA</v>
      </c>
      <c r="G14" s="4" t="str">
        <f>VLOOKUP(E14,'Lista Aloj'!C:F,4,0)</f>
        <v>Portalegre</v>
      </c>
      <c r="H14" s="19">
        <v>43247</v>
      </c>
      <c r="I14" s="22">
        <v>7</v>
      </c>
      <c r="J14" s="6">
        <f>VLOOKUP(E14,'Lista Aloj'!C:F,2,0)*I14</f>
        <v>420</v>
      </c>
      <c r="K14" s="6">
        <f t="shared" si="0"/>
        <v>378</v>
      </c>
    </row>
    <row r="15" spans="2:32" ht="16.5" x14ac:dyDescent="0.25">
      <c r="B15" s="3" t="s">
        <v>224</v>
      </c>
      <c r="C15" s="4" t="str">
        <f>VLOOKUP(B15,Clientes!A:B,2,0)</f>
        <v>Manuel Ribeiro Rodrigues</v>
      </c>
      <c r="D15" s="4" t="str">
        <f>VLOOKUP(B15,Clientes!A:D,4,0)</f>
        <v>Vila Real</v>
      </c>
      <c r="E15" s="9" t="s">
        <v>50</v>
      </c>
      <c r="F15" s="4" t="str">
        <f>INDEX('Lista Aloj'!B:C,MATCH(E15,'Lista Aloj'!C:C,0),1)</f>
        <v>R.M.G.S. - ALOJAMENTOS DE PORTUGAL - TURISMO RURAL E ALOJAMENTO LOCAL, UNIPESSOAL, LDA</v>
      </c>
      <c r="G15" s="4" t="str">
        <f>VLOOKUP(E15,'Lista Aloj'!C:F,4,0)</f>
        <v>Porto</v>
      </c>
      <c r="H15" s="19">
        <v>43247</v>
      </c>
      <c r="I15" s="22">
        <v>5</v>
      </c>
      <c r="J15" s="6">
        <f>VLOOKUP(E15,'Lista Aloj'!C:F,2,0)*I15</f>
        <v>250</v>
      </c>
      <c r="K15" s="6">
        <f t="shared" si="0"/>
        <v>237.5</v>
      </c>
    </row>
    <row r="16" spans="2:32" ht="16.5" x14ac:dyDescent="0.25">
      <c r="B16" s="3" t="s">
        <v>222</v>
      </c>
      <c r="C16" s="4" t="str">
        <f>VLOOKUP(B16,Clientes!A:B,2,0)</f>
        <v>Paulo Beatriz Araújo</v>
      </c>
      <c r="D16" s="4" t="str">
        <f>VLOOKUP(B16,Clientes!A:D,4,0)</f>
        <v>Guarda</v>
      </c>
      <c r="E16" s="9" t="s">
        <v>50</v>
      </c>
      <c r="F16" s="4" t="str">
        <f>INDEX('Lista Aloj'!B:C,MATCH(E16,'Lista Aloj'!C:C,0),1)</f>
        <v>R.M.G.S. - ALOJAMENTOS DE PORTUGAL - TURISMO RURAL E ALOJAMENTO LOCAL, UNIPESSOAL, LDA</v>
      </c>
      <c r="G16" s="4" t="str">
        <f>VLOOKUP(E16,'Lista Aloj'!C:F,4,0)</f>
        <v>Porto</v>
      </c>
      <c r="H16" s="19">
        <v>43248</v>
      </c>
      <c r="I16" s="22">
        <v>4</v>
      </c>
      <c r="J16" s="6">
        <f>VLOOKUP(E16,'Lista Aloj'!C:F,2,0)*I16</f>
        <v>200</v>
      </c>
      <c r="K16" s="6">
        <f t="shared" si="0"/>
        <v>190</v>
      </c>
    </row>
    <row r="17" spans="2:11" ht="16.5" x14ac:dyDescent="0.25">
      <c r="B17" s="3" t="s">
        <v>220</v>
      </c>
      <c r="C17" s="4" t="str">
        <f>VLOOKUP(B17,Clientes!A:B,2,0)</f>
        <v xml:space="preserve">Bruna Cruz </v>
      </c>
      <c r="D17" s="4" t="str">
        <f>VLOOKUP(B17,Clientes!A:D,4,0)</f>
        <v>Região Autónoma dos Açores</v>
      </c>
      <c r="E17" s="9" t="s">
        <v>40</v>
      </c>
      <c r="F17" s="4" t="str">
        <f>INDEX('Lista Aloj'!B:C,MATCH(E17,'Lista Aloj'!C:C,0),1)</f>
        <v>VAZ, ABREU &amp; RIBEIRO, LDA</v>
      </c>
      <c r="G17" s="4" t="str">
        <f>VLOOKUP(E17,'Lista Aloj'!C:F,4,0)</f>
        <v>Portalegre</v>
      </c>
      <c r="H17" s="19">
        <v>43250</v>
      </c>
      <c r="I17" s="22">
        <v>2</v>
      </c>
      <c r="J17" s="6">
        <f>VLOOKUP(E17,'Lista Aloj'!C:F,2,0)*I17</f>
        <v>120</v>
      </c>
      <c r="K17" s="6">
        <f t="shared" si="0"/>
        <v>114</v>
      </c>
    </row>
    <row r="18" spans="2:11" ht="16.5" x14ac:dyDescent="0.25">
      <c r="B18" s="3" t="s">
        <v>221</v>
      </c>
      <c r="C18" s="4" t="str">
        <f>VLOOKUP(B18,Clientes!A:B,2,0)</f>
        <v xml:space="preserve">Manuel Tkachenko </v>
      </c>
      <c r="D18" s="4" t="str">
        <f>VLOOKUP(B18,Clientes!A:D,4,0)</f>
        <v>Viseu</v>
      </c>
      <c r="E18" s="9" t="s">
        <v>40</v>
      </c>
      <c r="F18" s="4" t="str">
        <f>INDEX('Lista Aloj'!B:C,MATCH(E18,'Lista Aloj'!C:C,0),1)</f>
        <v>VAZ, ABREU &amp; RIBEIRO, LDA</v>
      </c>
      <c r="G18" s="4" t="str">
        <f>VLOOKUP(E18,'Lista Aloj'!C:F,4,0)</f>
        <v>Portalegre</v>
      </c>
      <c r="H18" s="19">
        <v>43250</v>
      </c>
      <c r="I18" s="22">
        <v>2</v>
      </c>
      <c r="J18" s="6">
        <f>VLOOKUP(E18,'Lista Aloj'!C:F,2,0)*I18</f>
        <v>120</v>
      </c>
      <c r="K18" s="6">
        <f t="shared" si="0"/>
        <v>114</v>
      </c>
    </row>
    <row r="19" spans="2:11" ht="16.5" x14ac:dyDescent="0.25">
      <c r="B19" s="3" t="s">
        <v>219</v>
      </c>
      <c r="C19" s="4" t="str">
        <f>VLOOKUP(B19,Clientes!A:B,2,0)</f>
        <v>Alexandre Moreira Grande</v>
      </c>
      <c r="D19" s="4" t="str">
        <f>VLOOKUP(B19,Clientes!A:D,4,0)</f>
        <v>Braga</v>
      </c>
      <c r="E19" s="9" t="s">
        <v>60</v>
      </c>
      <c r="F19" s="4" t="str">
        <f>INDEX('Lista Aloj'!B:C,MATCH(E19,'Lista Aloj'!C:C,0),1)</f>
        <v>RESIDÊNCIAL IMPERIAL DE CARMO &amp; AUGUSTA, UNIPESSOAL, LDA</v>
      </c>
      <c r="G19" s="4" t="str">
        <f>VLOOKUP(E19,'Lista Aloj'!C:F,4,0)</f>
        <v>Santarém</v>
      </c>
      <c r="H19" s="19">
        <v>43252</v>
      </c>
      <c r="I19" s="22">
        <v>5</v>
      </c>
      <c r="J19" s="6">
        <f>VLOOKUP(E19,'Lista Aloj'!C:F,2,0)*I19</f>
        <v>350</v>
      </c>
      <c r="K19" s="6">
        <f t="shared" si="0"/>
        <v>332.5</v>
      </c>
    </row>
    <row r="20" spans="2:11" ht="16.5" x14ac:dyDescent="0.25">
      <c r="B20" s="3" t="s">
        <v>218</v>
      </c>
      <c r="C20" s="4" t="str">
        <f>VLOOKUP(B20,Clientes!A:B,2,0)</f>
        <v>Alícia Luís Castro</v>
      </c>
      <c r="D20" s="4" t="str">
        <f>VLOOKUP(B20,Clientes!A:D,4,0)</f>
        <v>Aveiro</v>
      </c>
      <c r="E20" s="9" t="s">
        <v>40</v>
      </c>
      <c r="F20" s="4" t="str">
        <f>INDEX('Lista Aloj'!B:C,MATCH(E20,'Lista Aloj'!C:C,0),1)</f>
        <v>VAZ, ABREU &amp; RIBEIRO, LDA</v>
      </c>
      <c r="G20" s="4" t="str">
        <f>VLOOKUP(E20,'Lista Aloj'!C:F,4,0)</f>
        <v>Portalegre</v>
      </c>
      <c r="H20" s="19">
        <v>43253</v>
      </c>
      <c r="I20" s="22">
        <v>2</v>
      </c>
      <c r="J20" s="6">
        <f>VLOOKUP(E20,'Lista Aloj'!C:F,2,0)*I20</f>
        <v>120</v>
      </c>
      <c r="K20" s="6">
        <f t="shared" si="0"/>
        <v>114</v>
      </c>
    </row>
    <row r="21" spans="2:11" ht="16.5" x14ac:dyDescent="0.25">
      <c r="B21" s="3" t="s">
        <v>217</v>
      </c>
      <c r="C21" s="4" t="str">
        <f>VLOOKUP(B21,Clientes!A:B,2,0)</f>
        <v>Bárbara Costa Teixeira</v>
      </c>
      <c r="D21" s="4" t="str">
        <f>VLOOKUP(B21,Clientes!A:D,4,0)</f>
        <v>Bragança</v>
      </c>
      <c r="E21" s="9" t="s">
        <v>40</v>
      </c>
      <c r="F21" s="4" t="str">
        <f>INDEX('Lista Aloj'!B:C,MATCH(E21,'Lista Aloj'!C:C,0),1)</f>
        <v>VAZ, ABREU &amp; RIBEIRO, LDA</v>
      </c>
      <c r="G21" s="4" t="str">
        <f>VLOOKUP(E21,'Lista Aloj'!C:F,4,0)</f>
        <v>Portalegre</v>
      </c>
      <c r="H21" s="19">
        <v>43254</v>
      </c>
      <c r="I21" s="22">
        <v>7</v>
      </c>
      <c r="J21" s="6">
        <f>VLOOKUP(E21,'Lista Aloj'!C:F,2,0)*I21</f>
        <v>420</v>
      </c>
      <c r="K21" s="6">
        <f t="shared" si="0"/>
        <v>378</v>
      </c>
    </row>
    <row r="22" spans="2:11" ht="16.5" x14ac:dyDescent="0.25">
      <c r="B22" s="3" t="s">
        <v>216</v>
      </c>
      <c r="C22" s="4" t="str">
        <f>VLOOKUP(B22,Clientes!A:B,2,0)</f>
        <v>Inês Luís Soares</v>
      </c>
      <c r="D22" s="4" t="str">
        <f>VLOOKUP(B22,Clientes!A:D,4,0)</f>
        <v>Santarém</v>
      </c>
      <c r="E22" s="9" t="s">
        <v>40</v>
      </c>
      <c r="F22" s="4" t="str">
        <f>INDEX('Lista Aloj'!B:C,MATCH(E22,'Lista Aloj'!C:C,0),1)</f>
        <v>VAZ, ABREU &amp; RIBEIRO, LDA</v>
      </c>
      <c r="G22" s="4" t="str">
        <f>VLOOKUP(E22,'Lista Aloj'!C:F,4,0)</f>
        <v>Portalegre</v>
      </c>
      <c r="H22" s="19">
        <v>43255</v>
      </c>
      <c r="I22" s="22">
        <v>1</v>
      </c>
      <c r="J22" s="6">
        <f>VLOOKUP(E22,'Lista Aloj'!C:F,2,0)*I22</f>
        <v>60</v>
      </c>
      <c r="K22" s="6">
        <f t="shared" si="0"/>
        <v>60</v>
      </c>
    </row>
    <row r="23" spans="2:11" ht="16.5" x14ac:dyDescent="0.25">
      <c r="B23" s="3" t="s">
        <v>214</v>
      </c>
      <c r="C23" s="4" t="str">
        <f>VLOOKUP(B23,Clientes!A:B,2,0)</f>
        <v>José Silva Pereira</v>
      </c>
      <c r="D23" s="4" t="str">
        <f>VLOOKUP(B23,Clientes!A:D,4,0)</f>
        <v>Évora</v>
      </c>
      <c r="E23" s="9" t="s">
        <v>63</v>
      </c>
      <c r="F23" s="4" t="str">
        <f>INDEX('Lista Aloj'!B:C,MATCH(E23,'Lista Aloj'!C:C,0),1)</f>
        <v>ROUTE 25 - ALOJAMENTO LOCAL, UNIPESSOAL, LDA</v>
      </c>
      <c r="G23" s="4" t="str">
        <f>VLOOKUP(E23,'Lista Aloj'!C:F,4,0)</f>
        <v>Viseu</v>
      </c>
      <c r="H23" s="19">
        <v>43255</v>
      </c>
      <c r="I23" s="22">
        <v>2</v>
      </c>
      <c r="J23" s="6">
        <f>VLOOKUP(E23,'Lista Aloj'!C:F,2,0)*I23</f>
        <v>100</v>
      </c>
      <c r="K23" s="6">
        <f t="shared" si="0"/>
        <v>95</v>
      </c>
    </row>
    <row r="24" spans="2:11" ht="16.5" x14ac:dyDescent="0.25">
      <c r="B24" s="3" t="s">
        <v>215</v>
      </c>
      <c r="C24" s="4" t="str">
        <f>VLOOKUP(B24,Clientes!A:B,2,0)</f>
        <v>Maria Gonçalo Silva</v>
      </c>
      <c r="D24" s="4" t="str">
        <f>VLOOKUP(B24,Clientes!A:D,4,0)</f>
        <v>Região Autónoma da Madeira</v>
      </c>
      <c r="E24" s="9" t="s">
        <v>50</v>
      </c>
      <c r="F24" s="4" t="str">
        <f>INDEX('Lista Aloj'!B:C,MATCH(E24,'Lista Aloj'!C:C,0),1)</f>
        <v>R.M.G.S. - ALOJAMENTOS DE PORTUGAL - TURISMO RURAL E ALOJAMENTO LOCAL, UNIPESSOAL, LDA</v>
      </c>
      <c r="G24" s="4" t="str">
        <f>VLOOKUP(E24,'Lista Aloj'!C:F,4,0)</f>
        <v>Porto</v>
      </c>
      <c r="H24" s="19">
        <v>43255</v>
      </c>
      <c r="I24" s="22">
        <v>9</v>
      </c>
      <c r="J24" s="6">
        <f>VLOOKUP(E24,'Lista Aloj'!C:F,2,0)*I24</f>
        <v>450</v>
      </c>
      <c r="K24" s="6">
        <f t="shared" si="0"/>
        <v>405</v>
      </c>
    </row>
    <row r="25" spans="2:11" ht="16.5" x14ac:dyDescent="0.25">
      <c r="B25" s="3" t="s">
        <v>213</v>
      </c>
      <c r="C25" s="4" t="str">
        <f>VLOOKUP(B25,Clientes!A:B,2,0)</f>
        <v xml:space="preserve">Marta Sofia </v>
      </c>
      <c r="D25" s="4" t="str">
        <f>VLOOKUP(B25,Clientes!A:D,4,0)</f>
        <v>Leiria</v>
      </c>
      <c r="E25" s="9" t="s">
        <v>40</v>
      </c>
      <c r="F25" s="4" t="str">
        <f>INDEX('Lista Aloj'!B:C,MATCH(E25,'Lista Aloj'!C:C,0),1)</f>
        <v>VAZ, ABREU &amp; RIBEIRO, LDA</v>
      </c>
      <c r="G25" s="4" t="str">
        <f>VLOOKUP(E25,'Lista Aloj'!C:F,4,0)</f>
        <v>Portalegre</v>
      </c>
      <c r="H25" s="19">
        <v>43257</v>
      </c>
      <c r="I25" s="22">
        <v>9</v>
      </c>
      <c r="J25" s="6">
        <f>VLOOKUP(E25,'Lista Aloj'!C:F,2,0)*I25</f>
        <v>540</v>
      </c>
      <c r="K25" s="6">
        <f t="shared" si="0"/>
        <v>486</v>
      </c>
    </row>
    <row r="26" spans="2:11" ht="16.5" x14ac:dyDescent="0.25">
      <c r="B26" s="3" t="s">
        <v>212</v>
      </c>
      <c r="C26" s="4" t="str">
        <f>VLOOKUP(B26,Clientes!A:B,2,0)</f>
        <v xml:space="preserve">Sanderson Leite </v>
      </c>
      <c r="D26" s="4" t="str">
        <f>VLOOKUP(B26,Clientes!A:D,4,0)</f>
        <v>Leiria</v>
      </c>
      <c r="E26" s="9" t="s">
        <v>60</v>
      </c>
      <c r="F26" s="4" t="str">
        <f>INDEX('Lista Aloj'!B:C,MATCH(E26,'Lista Aloj'!C:C,0),1)</f>
        <v>RESIDÊNCIAL IMPERIAL DE CARMO &amp; AUGUSTA, UNIPESSOAL, LDA</v>
      </c>
      <c r="G26" s="4" t="str">
        <f>VLOOKUP(E26,'Lista Aloj'!C:F,4,0)</f>
        <v>Santarém</v>
      </c>
      <c r="H26" s="19">
        <v>43257</v>
      </c>
      <c r="I26" s="22">
        <v>3</v>
      </c>
      <c r="J26" s="6">
        <f>VLOOKUP(E26,'Lista Aloj'!C:F,2,0)*I26</f>
        <v>210</v>
      </c>
      <c r="K26" s="6">
        <f t="shared" si="0"/>
        <v>199.5</v>
      </c>
    </row>
    <row r="27" spans="2:11" ht="16.5" x14ac:dyDescent="0.25">
      <c r="B27" s="3" t="s">
        <v>211</v>
      </c>
      <c r="C27" s="4" t="str">
        <f>VLOOKUP(B27,Clientes!A:B,2,0)</f>
        <v>Francisco Moás Fernandes</v>
      </c>
      <c r="D27" s="4" t="str">
        <f>VLOOKUP(B27,Clientes!A:D,4,0)</f>
        <v>Braga</v>
      </c>
      <c r="E27" s="9" t="s">
        <v>57</v>
      </c>
      <c r="F27" s="4" t="str">
        <f>INDEX('Lista Aloj'!B:C,MATCH(E27,'Lista Aloj'!C:C,0),1)</f>
        <v>LOCALSIGN, UNIPESSOAL, LDA</v>
      </c>
      <c r="G27" s="4" t="str">
        <f>VLOOKUP(E27,'Lista Aloj'!C:F,4,0)</f>
        <v>Portalegre</v>
      </c>
      <c r="H27" s="19">
        <v>43258</v>
      </c>
      <c r="I27" s="22">
        <v>3</v>
      </c>
      <c r="J27" s="6">
        <f>VLOOKUP(E27,'Lista Aloj'!C:F,2,0)*I27</f>
        <v>210</v>
      </c>
      <c r="K27" s="6">
        <f t="shared" si="0"/>
        <v>199.5</v>
      </c>
    </row>
    <row r="28" spans="2:11" ht="16.5" x14ac:dyDescent="0.25">
      <c r="B28" s="3" t="s">
        <v>210</v>
      </c>
      <c r="C28" s="4" t="str">
        <f>VLOOKUP(B28,Clientes!A:B,2,0)</f>
        <v>Diogo Jaime Santos</v>
      </c>
      <c r="D28" s="4" t="str">
        <f>VLOOKUP(B28,Clientes!A:D,4,0)</f>
        <v>Castelo Branco</v>
      </c>
      <c r="E28" s="9" t="s">
        <v>57</v>
      </c>
      <c r="F28" s="4" t="str">
        <f>INDEX('Lista Aloj'!B:C,MATCH(E28,'Lista Aloj'!C:C,0),1)</f>
        <v>LOCALSIGN, UNIPESSOAL, LDA</v>
      </c>
      <c r="G28" s="4" t="str">
        <f>VLOOKUP(E28,'Lista Aloj'!C:F,4,0)</f>
        <v>Portalegre</v>
      </c>
      <c r="H28" s="19">
        <v>43259</v>
      </c>
      <c r="I28" s="22">
        <v>6</v>
      </c>
      <c r="J28" s="6">
        <f>VLOOKUP(E28,'Lista Aloj'!C:F,2,0)*I28</f>
        <v>420</v>
      </c>
      <c r="K28" s="6">
        <f t="shared" si="0"/>
        <v>378</v>
      </c>
    </row>
    <row r="29" spans="2:11" ht="16.5" x14ac:dyDescent="0.25">
      <c r="B29" s="3" t="s">
        <v>209</v>
      </c>
      <c r="C29" s="4" t="str">
        <f>VLOOKUP(B29,Clientes!A:B,2,0)</f>
        <v>Hélder Leonor Vasconcelos</v>
      </c>
      <c r="D29" s="4" t="str">
        <f>VLOOKUP(B29,Clientes!A:D,4,0)</f>
        <v>Faro</v>
      </c>
      <c r="E29" s="9" t="s">
        <v>40</v>
      </c>
      <c r="F29" s="4" t="str">
        <f>INDEX('Lista Aloj'!B:C,MATCH(E29,'Lista Aloj'!C:C,0),1)</f>
        <v>VAZ, ABREU &amp; RIBEIRO, LDA</v>
      </c>
      <c r="G29" s="4" t="str">
        <f>VLOOKUP(E29,'Lista Aloj'!C:F,4,0)</f>
        <v>Portalegre</v>
      </c>
      <c r="H29" s="19">
        <v>43259</v>
      </c>
      <c r="I29" s="22">
        <v>8</v>
      </c>
      <c r="J29" s="6">
        <f>VLOOKUP(E29,'Lista Aloj'!C:F,2,0)*I29</f>
        <v>480</v>
      </c>
      <c r="K29" s="6">
        <f t="shared" si="0"/>
        <v>432</v>
      </c>
    </row>
    <row r="30" spans="2:11" ht="16.5" x14ac:dyDescent="0.25">
      <c r="B30" s="3" t="s">
        <v>207</v>
      </c>
      <c r="C30" s="4" t="str">
        <f>VLOOKUP(B30,Clientes!A:B,2,0)</f>
        <v>José Pedro Carvalho</v>
      </c>
      <c r="D30" s="4" t="str">
        <f>VLOOKUP(B30,Clientes!A:D,4,0)</f>
        <v>Viana do Castelo</v>
      </c>
      <c r="E30" s="9" t="s">
        <v>40</v>
      </c>
      <c r="F30" s="4" t="str">
        <f>INDEX('Lista Aloj'!B:C,MATCH(E30,'Lista Aloj'!C:C,0),1)</f>
        <v>VAZ, ABREU &amp; RIBEIRO, LDA</v>
      </c>
      <c r="G30" s="4" t="str">
        <f>VLOOKUP(E30,'Lista Aloj'!C:F,4,0)</f>
        <v>Portalegre</v>
      </c>
      <c r="H30" s="19">
        <v>43260</v>
      </c>
      <c r="I30" s="22">
        <v>8</v>
      </c>
      <c r="J30" s="6">
        <f>VLOOKUP(E30,'Lista Aloj'!C:F,2,0)*I30</f>
        <v>480</v>
      </c>
      <c r="K30" s="6">
        <f t="shared" si="0"/>
        <v>432</v>
      </c>
    </row>
    <row r="31" spans="2:11" ht="16.5" x14ac:dyDescent="0.25">
      <c r="B31" s="3" t="s">
        <v>208</v>
      </c>
      <c r="C31" s="4" t="str">
        <f>VLOOKUP(B31,Clientes!A:B,2,0)</f>
        <v>Miguel Moura Silva</v>
      </c>
      <c r="D31" s="4" t="str">
        <f>VLOOKUP(B31,Clientes!A:D,4,0)</f>
        <v>Santarém</v>
      </c>
      <c r="E31" s="9" t="s">
        <v>63</v>
      </c>
      <c r="F31" s="4" t="str">
        <f>INDEX('Lista Aloj'!B:C,MATCH(E31,'Lista Aloj'!C:C,0),1)</f>
        <v>ROUTE 25 - ALOJAMENTO LOCAL, UNIPESSOAL, LDA</v>
      </c>
      <c r="G31" s="4" t="str">
        <f>VLOOKUP(E31,'Lista Aloj'!C:F,4,0)</f>
        <v>Viseu</v>
      </c>
      <c r="H31" s="19">
        <v>43260</v>
      </c>
      <c r="I31" s="22">
        <v>2</v>
      </c>
      <c r="J31" s="6">
        <f>VLOOKUP(E31,'Lista Aloj'!C:F,2,0)*I31</f>
        <v>100</v>
      </c>
      <c r="K31" s="6">
        <f t="shared" si="0"/>
        <v>95</v>
      </c>
    </row>
    <row r="32" spans="2:11" ht="16.5" x14ac:dyDescent="0.25">
      <c r="B32" s="3" t="s">
        <v>206</v>
      </c>
      <c r="C32" s="4" t="str">
        <f>VLOOKUP(B32,Clientes!A:B,2,0)</f>
        <v xml:space="preserve">Diogo Cristina </v>
      </c>
      <c r="D32" s="4" t="str">
        <f>VLOOKUP(B32,Clientes!A:D,4,0)</f>
        <v>Região Autónoma dos Açores</v>
      </c>
      <c r="E32" s="9" t="s">
        <v>54</v>
      </c>
      <c r="F32" s="4" t="str">
        <f>INDEX('Lista Aloj'!B:C,MATCH(E32,'Lista Aloj'!C:C,0),1)</f>
        <v>LOCALMAIS, UNIPESSOAL, LDA</v>
      </c>
      <c r="G32" s="4" t="str">
        <f>VLOOKUP(E32,'Lista Aloj'!C:F,4,0)</f>
        <v>Guarda</v>
      </c>
      <c r="H32" s="19">
        <v>43261</v>
      </c>
      <c r="I32" s="22">
        <v>2</v>
      </c>
      <c r="J32" s="6">
        <f>VLOOKUP(E32,'Lista Aloj'!C:F,2,0)*I32</f>
        <v>180</v>
      </c>
      <c r="K32" s="6">
        <f t="shared" si="0"/>
        <v>171</v>
      </c>
    </row>
    <row r="33" spans="2:11" ht="16.5" x14ac:dyDescent="0.25">
      <c r="B33" s="3" t="s">
        <v>205</v>
      </c>
      <c r="C33" s="4" t="str">
        <f>VLOOKUP(B33,Clientes!A:B,2,0)</f>
        <v>Francisca João Sousa</v>
      </c>
      <c r="D33" s="4" t="str">
        <f>VLOOKUP(B33,Clientes!A:D,4,0)</f>
        <v>Lisboa</v>
      </c>
      <c r="E33" s="9" t="s">
        <v>63</v>
      </c>
      <c r="F33" s="4" t="str">
        <f>INDEX('Lista Aloj'!B:C,MATCH(E33,'Lista Aloj'!C:C,0),1)</f>
        <v>ROUTE 25 - ALOJAMENTO LOCAL, UNIPESSOAL, LDA</v>
      </c>
      <c r="G33" s="4" t="str">
        <f>VLOOKUP(E33,'Lista Aloj'!C:F,4,0)</f>
        <v>Viseu</v>
      </c>
      <c r="H33" s="19">
        <v>43262</v>
      </c>
      <c r="I33" s="22">
        <v>4</v>
      </c>
      <c r="J33" s="6">
        <f>VLOOKUP(E33,'Lista Aloj'!C:F,2,0)*I33</f>
        <v>200</v>
      </c>
      <c r="K33" s="6">
        <f t="shared" si="0"/>
        <v>190</v>
      </c>
    </row>
    <row r="34" spans="2:11" ht="16.5" x14ac:dyDescent="0.25">
      <c r="B34" s="3" t="s">
        <v>203</v>
      </c>
      <c r="C34" s="4" t="str">
        <f>VLOOKUP(B34,Clientes!A:B,2,0)</f>
        <v>Dalila Alexandre Reis</v>
      </c>
      <c r="D34" s="4" t="str">
        <f>VLOOKUP(B34,Clientes!A:D,4,0)</f>
        <v>Porto</v>
      </c>
      <c r="E34" s="9" t="s">
        <v>40</v>
      </c>
      <c r="F34" s="4" t="str">
        <f>INDEX('Lista Aloj'!B:C,MATCH(E34,'Lista Aloj'!C:C,0),1)</f>
        <v>VAZ, ABREU &amp; RIBEIRO, LDA</v>
      </c>
      <c r="G34" s="4" t="str">
        <f>VLOOKUP(E34,'Lista Aloj'!C:F,4,0)</f>
        <v>Portalegre</v>
      </c>
      <c r="H34" s="19">
        <v>43264</v>
      </c>
      <c r="I34" s="22">
        <v>4</v>
      </c>
      <c r="J34" s="6">
        <f>VLOOKUP(E34,'Lista Aloj'!C:F,2,0)*I34</f>
        <v>240</v>
      </c>
      <c r="K34" s="6">
        <f t="shared" si="0"/>
        <v>228</v>
      </c>
    </row>
    <row r="35" spans="2:11" ht="16.5" x14ac:dyDescent="0.25">
      <c r="B35" s="3" t="s">
        <v>204</v>
      </c>
      <c r="C35" s="4" t="str">
        <f>VLOOKUP(B35,Clientes!A:B,2,0)</f>
        <v>João Caldas Gonçalves</v>
      </c>
      <c r="D35" s="4" t="str">
        <f>VLOOKUP(B35,Clientes!A:D,4,0)</f>
        <v>Lisboa</v>
      </c>
      <c r="E35" s="9" t="s">
        <v>63</v>
      </c>
      <c r="F35" s="4" t="str">
        <f>INDEX('Lista Aloj'!B:C,MATCH(E35,'Lista Aloj'!C:C,0),1)</f>
        <v>ROUTE 25 - ALOJAMENTO LOCAL, UNIPESSOAL, LDA</v>
      </c>
      <c r="G35" s="4" t="str">
        <f>VLOOKUP(E35,'Lista Aloj'!C:F,4,0)</f>
        <v>Viseu</v>
      </c>
      <c r="H35" s="19">
        <v>43264</v>
      </c>
      <c r="I35" s="22">
        <v>8</v>
      </c>
      <c r="J35" s="6">
        <f>VLOOKUP(E35,'Lista Aloj'!C:F,2,0)*I35</f>
        <v>400</v>
      </c>
      <c r="K35" s="6">
        <f t="shared" si="0"/>
        <v>360</v>
      </c>
    </row>
    <row r="36" spans="2:11" ht="16.5" x14ac:dyDescent="0.25">
      <c r="B36" s="3" t="s">
        <v>202</v>
      </c>
      <c r="C36" s="4" t="str">
        <f>VLOOKUP(B36,Clientes!A:B,2,0)</f>
        <v>Mariana Miguel Santos</v>
      </c>
      <c r="D36" s="4" t="str">
        <f>VLOOKUP(B36,Clientes!A:D,4,0)</f>
        <v>Santarém</v>
      </c>
      <c r="E36" s="9" t="s">
        <v>60</v>
      </c>
      <c r="F36" s="4" t="str">
        <f>INDEX('Lista Aloj'!B:C,MATCH(E36,'Lista Aloj'!C:C,0),1)</f>
        <v>RESIDÊNCIAL IMPERIAL DE CARMO &amp; AUGUSTA, UNIPESSOAL, LDA</v>
      </c>
      <c r="G36" s="4" t="str">
        <f>VLOOKUP(E36,'Lista Aloj'!C:F,4,0)</f>
        <v>Santarém</v>
      </c>
      <c r="H36" s="19">
        <v>43265</v>
      </c>
      <c r="I36" s="22">
        <v>5</v>
      </c>
      <c r="J36" s="6">
        <f>VLOOKUP(E36,'Lista Aloj'!C:F,2,0)*I36</f>
        <v>350</v>
      </c>
      <c r="K36" s="6">
        <f t="shared" si="0"/>
        <v>332.5</v>
      </c>
    </row>
    <row r="37" spans="2:11" ht="16.5" x14ac:dyDescent="0.25">
      <c r="B37" s="3" t="s">
        <v>208</v>
      </c>
      <c r="C37" s="4" t="str">
        <f>VLOOKUP(B37,Clientes!A:B,2,0)</f>
        <v>Miguel Moura Silva</v>
      </c>
      <c r="D37" s="4" t="str">
        <f>VLOOKUP(B37,Clientes!A:D,4,0)</f>
        <v>Santarém</v>
      </c>
      <c r="E37" s="9" t="s">
        <v>46</v>
      </c>
      <c r="F37" s="4" t="str">
        <f>INDEX('Lista Aloj'!B:C,MATCH(E37,'Lista Aloj'!C:C,0),1)</f>
        <v>LOCALEASY, LDA</v>
      </c>
      <c r="G37" s="4" t="str">
        <f>VLOOKUP(E37,'Lista Aloj'!C:F,4,0)</f>
        <v>Região Autónoma da Madeira</v>
      </c>
      <c r="H37" s="19">
        <v>43265</v>
      </c>
      <c r="I37" s="22">
        <v>1</v>
      </c>
      <c r="J37" s="6">
        <f>VLOOKUP(E37,'Lista Aloj'!C:F,2,0)*I37</f>
        <v>80</v>
      </c>
      <c r="K37" s="6">
        <f t="shared" si="0"/>
        <v>80</v>
      </c>
    </row>
    <row r="38" spans="2:11" ht="16.5" x14ac:dyDescent="0.25">
      <c r="B38" s="3" t="s">
        <v>201</v>
      </c>
      <c r="C38" s="4" t="str">
        <f>VLOOKUP(B38,Clientes!A:B,2,0)</f>
        <v>André Margarida Pinho</v>
      </c>
      <c r="D38" s="4" t="str">
        <f>VLOOKUP(B38,Clientes!A:D,4,0)</f>
        <v>Vila Real</v>
      </c>
      <c r="E38" s="9" t="s">
        <v>63</v>
      </c>
      <c r="F38" s="4" t="str">
        <f>INDEX('Lista Aloj'!B:C,MATCH(E38,'Lista Aloj'!C:C,0),1)</f>
        <v>ROUTE 25 - ALOJAMENTO LOCAL, UNIPESSOAL, LDA</v>
      </c>
      <c r="G38" s="4" t="str">
        <f>VLOOKUP(E38,'Lista Aloj'!C:F,4,0)</f>
        <v>Viseu</v>
      </c>
      <c r="H38" s="19">
        <v>43266</v>
      </c>
      <c r="I38" s="22">
        <v>6</v>
      </c>
      <c r="J38" s="6">
        <f>VLOOKUP(E38,'Lista Aloj'!C:F,2,0)*I38</f>
        <v>300</v>
      </c>
      <c r="K38" s="6">
        <f t="shared" si="0"/>
        <v>270</v>
      </c>
    </row>
    <row r="39" spans="2:11" ht="16.5" x14ac:dyDescent="0.25">
      <c r="B39" s="3" t="s">
        <v>200</v>
      </c>
      <c r="C39" s="4" t="str">
        <f>VLOOKUP(B39,Clientes!A:B,2,0)</f>
        <v xml:space="preserve">Duarte Guimarães </v>
      </c>
      <c r="D39" s="4" t="str">
        <f>VLOOKUP(B39,Clientes!A:D,4,0)</f>
        <v>Faro</v>
      </c>
      <c r="E39" s="9" t="s">
        <v>40</v>
      </c>
      <c r="F39" s="4" t="str">
        <f>INDEX('Lista Aloj'!B:C,MATCH(E39,'Lista Aloj'!C:C,0),1)</f>
        <v>VAZ, ABREU &amp; RIBEIRO, LDA</v>
      </c>
      <c r="G39" s="4" t="str">
        <f>VLOOKUP(E39,'Lista Aloj'!C:F,4,0)</f>
        <v>Portalegre</v>
      </c>
      <c r="H39" s="19">
        <v>43267</v>
      </c>
      <c r="I39" s="22">
        <v>3</v>
      </c>
      <c r="J39" s="6">
        <f>VLOOKUP(E39,'Lista Aloj'!C:F,2,0)*I39</f>
        <v>180</v>
      </c>
      <c r="K39" s="6">
        <f t="shared" si="0"/>
        <v>171</v>
      </c>
    </row>
    <row r="40" spans="2:11" ht="16.5" x14ac:dyDescent="0.25">
      <c r="B40" s="3" t="s">
        <v>199</v>
      </c>
      <c r="C40" s="4" t="str">
        <f>VLOOKUP(B40,Clientes!A:B,2,0)</f>
        <v>Miguel Fernandes Almendra</v>
      </c>
      <c r="D40" s="4" t="str">
        <f>VLOOKUP(B40,Clientes!A:D,4,0)</f>
        <v>Lisboa</v>
      </c>
      <c r="E40" s="9" t="s">
        <v>63</v>
      </c>
      <c r="F40" s="4" t="str">
        <f>INDEX('Lista Aloj'!B:C,MATCH(E40,'Lista Aloj'!C:C,0),1)</f>
        <v>ROUTE 25 - ALOJAMENTO LOCAL, UNIPESSOAL, LDA</v>
      </c>
      <c r="G40" s="4" t="str">
        <f>VLOOKUP(E40,'Lista Aloj'!C:F,4,0)</f>
        <v>Viseu</v>
      </c>
      <c r="H40" s="19">
        <v>43268</v>
      </c>
      <c r="I40" s="22">
        <v>6</v>
      </c>
      <c r="J40" s="6">
        <f>VLOOKUP(E40,'Lista Aloj'!C:F,2,0)*I40</f>
        <v>300</v>
      </c>
      <c r="K40" s="6">
        <f t="shared" si="0"/>
        <v>270</v>
      </c>
    </row>
    <row r="41" spans="2:11" ht="16.5" x14ac:dyDescent="0.25">
      <c r="B41" s="3" t="s">
        <v>222</v>
      </c>
      <c r="C41" s="4" t="str">
        <f>VLOOKUP(B41,Clientes!A:B,2,0)</f>
        <v>Paulo Beatriz Araújo</v>
      </c>
      <c r="D41" s="4" t="str">
        <f>VLOOKUP(B41,Clientes!A:D,4,0)</f>
        <v>Guarda</v>
      </c>
      <c r="E41" s="9" t="s">
        <v>49</v>
      </c>
      <c r="F41" s="4" t="str">
        <f>INDEX('Lista Aloj'!B:C,MATCH(E41,'Lista Aloj'!C:C,0),1)</f>
        <v>GERES ALBUFEIRA - ALDEIA TURISTICA, LDA</v>
      </c>
      <c r="G41" s="4" t="str">
        <f>VLOOKUP(E41,'Lista Aloj'!C:F,4,0)</f>
        <v>Aveiro</v>
      </c>
      <c r="H41" s="19">
        <v>43268</v>
      </c>
      <c r="I41" s="22">
        <v>2</v>
      </c>
      <c r="J41" s="6">
        <f>VLOOKUP(E41,'Lista Aloj'!C:F,2,0)*I41</f>
        <v>140</v>
      </c>
      <c r="K41" s="6">
        <f t="shared" si="0"/>
        <v>133</v>
      </c>
    </row>
    <row r="42" spans="2:11" ht="16.5" x14ac:dyDescent="0.25">
      <c r="B42" s="3" t="s">
        <v>197</v>
      </c>
      <c r="C42" s="4" t="str">
        <f>VLOOKUP(B42,Clientes!A:B,2,0)</f>
        <v>Luísa Viamonte Carvalho</v>
      </c>
      <c r="D42" s="4" t="str">
        <f>VLOOKUP(B42,Clientes!A:D,4,0)</f>
        <v>Bragança</v>
      </c>
      <c r="E42" s="9" t="s">
        <v>50</v>
      </c>
      <c r="F42" s="4" t="str">
        <f>INDEX('Lista Aloj'!B:C,MATCH(E42,'Lista Aloj'!C:C,0),1)</f>
        <v>R.M.G.S. - ALOJAMENTOS DE PORTUGAL - TURISMO RURAL E ALOJAMENTO LOCAL, UNIPESSOAL, LDA</v>
      </c>
      <c r="G42" s="4" t="str">
        <f>VLOOKUP(E42,'Lista Aloj'!C:F,4,0)</f>
        <v>Porto</v>
      </c>
      <c r="H42" s="19">
        <v>43269</v>
      </c>
      <c r="I42" s="22">
        <v>5</v>
      </c>
      <c r="J42" s="6">
        <f>VLOOKUP(E42,'Lista Aloj'!C:F,2,0)*I42</f>
        <v>250</v>
      </c>
      <c r="K42" s="6">
        <f t="shared" si="0"/>
        <v>237.5</v>
      </c>
    </row>
    <row r="43" spans="2:11" ht="16.5" x14ac:dyDescent="0.25">
      <c r="B43" s="3" t="s">
        <v>198</v>
      </c>
      <c r="C43" s="4" t="str">
        <f>VLOOKUP(B43,Clientes!A:B,2,0)</f>
        <v>Maria Daniela Lopes</v>
      </c>
      <c r="D43" s="4" t="str">
        <f>VLOOKUP(B43,Clientes!A:D,4,0)</f>
        <v>Évora</v>
      </c>
      <c r="E43" s="9" t="s">
        <v>40</v>
      </c>
      <c r="F43" s="4" t="str">
        <f>INDEX('Lista Aloj'!B:C,MATCH(E43,'Lista Aloj'!C:C,0),1)</f>
        <v>VAZ, ABREU &amp; RIBEIRO, LDA</v>
      </c>
      <c r="G43" s="4" t="str">
        <f>VLOOKUP(E43,'Lista Aloj'!C:F,4,0)</f>
        <v>Portalegre</v>
      </c>
      <c r="H43" s="19">
        <v>43269</v>
      </c>
      <c r="I43" s="22">
        <v>1</v>
      </c>
      <c r="J43" s="6">
        <f>VLOOKUP(E43,'Lista Aloj'!C:F,2,0)*I43</f>
        <v>60</v>
      </c>
      <c r="K43" s="6">
        <f t="shared" si="0"/>
        <v>60</v>
      </c>
    </row>
    <row r="44" spans="2:11" ht="16.5" x14ac:dyDescent="0.25">
      <c r="B44" s="3" t="s">
        <v>196</v>
      </c>
      <c r="C44" s="4" t="str">
        <f>VLOOKUP(B44,Clientes!A:B,2,0)</f>
        <v>Maria Carinhas Ribeiro</v>
      </c>
      <c r="D44" s="4" t="str">
        <f>VLOOKUP(B44,Clientes!A:D,4,0)</f>
        <v>Setúbal</v>
      </c>
      <c r="E44" s="9" t="s">
        <v>63</v>
      </c>
      <c r="F44" s="4" t="str">
        <f>INDEX('Lista Aloj'!B:C,MATCH(E44,'Lista Aloj'!C:C,0),1)</f>
        <v>ROUTE 25 - ALOJAMENTO LOCAL, UNIPESSOAL, LDA</v>
      </c>
      <c r="G44" s="4" t="str">
        <f>VLOOKUP(E44,'Lista Aloj'!C:F,4,0)</f>
        <v>Viseu</v>
      </c>
      <c r="H44" s="19">
        <v>43270</v>
      </c>
      <c r="I44" s="22">
        <v>4</v>
      </c>
      <c r="J44" s="6">
        <f>VLOOKUP(E44,'Lista Aloj'!C:F,2,0)*I44</f>
        <v>200</v>
      </c>
      <c r="K44" s="6">
        <f t="shared" si="0"/>
        <v>190</v>
      </c>
    </row>
    <row r="45" spans="2:11" ht="16.5" x14ac:dyDescent="0.25">
      <c r="B45" s="3" t="s">
        <v>192</v>
      </c>
      <c r="C45" s="4" t="str">
        <f>VLOOKUP(B45,Clientes!A:B,2,0)</f>
        <v>Inês Silva Lopes</v>
      </c>
      <c r="D45" s="4" t="str">
        <f>VLOOKUP(B45,Clientes!A:D,4,0)</f>
        <v>Leiria</v>
      </c>
      <c r="E45" s="9" t="s">
        <v>40</v>
      </c>
      <c r="F45" s="4" t="str">
        <f>INDEX('Lista Aloj'!B:C,MATCH(E45,'Lista Aloj'!C:C,0),1)</f>
        <v>VAZ, ABREU &amp; RIBEIRO, LDA</v>
      </c>
      <c r="G45" s="4" t="str">
        <f>VLOOKUP(E45,'Lista Aloj'!C:F,4,0)</f>
        <v>Portalegre</v>
      </c>
      <c r="H45" s="19">
        <v>43271</v>
      </c>
      <c r="I45" s="22">
        <v>4</v>
      </c>
      <c r="J45" s="6">
        <f>VLOOKUP(E45,'Lista Aloj'!C:F,2,0)*I45</f>
        <v>240</v>
      </c>
      <c r="K45" s="6">
        <f t="shared" si="0"/>
        <v>228</v>
      </c>
    </row>
    <row r="46" spans="2:11" ht="16.5" x14ac:dyDescent="0.25">
      <c r="B46" s="3" t="s">
        <v>195</v>
      </c>
      <c r="C46" s="4" t="str">
        <f>VLOOKUP(B46,Clientes!A:B,2,0)</f>
        <v>Isabel Miguel Santos</v>
      </c>
      <c r="D46" s="4" t="str">
        <f>VLOOKUP(B46,Clientes!A:D,4,0)</f>
        <v>Beja</v>
      </c>
      <c r="E46" s="9" t="s">
        <v>60</v>
      </c>
      <c r="F46" s="4" t="str">
        <f>INDEX('Lista Aloj'!B:C,MATCH(E46,'Lista Aloj'!C:C,0),1)</f>
        <v>RESIDÊNCIAL IMPERIAL DE CARMO &amp; AUGUSTA, UNIPESSOAL, LDA</v>
      </c>
      <c r="G46" s="4" t="str">
        <f>VLOOKUP(E46,'Lista Aloj'!C:F,4,0)</f>
        <v>Santarém</v>
      </c>
      <c r="H46" s="19">
        <v>43271</v>
      </c>
      <c r="I46" s="22">
        <v>5</v>
      </c>
      <c r="J46" s="6">
        <f>VLOOKUP(E46,'Lista Aloj'!C:F,2,0)*I46</f>
        <v>350</v>
      </c>
      <c r="K46" s="6">
        <f t="shared" si="0"/>
        <v>332.5</v>
      </c>
    </row>
    <row r="47" spans="2:11" ht="16.5" x14ac:dyDescent="0.25">
      <c r="B47" s="3" t="s">
        <v>194</v>
      </c>
      <c r="C47" s="4" t="str">
        <f>VLOOKUP(B47,Clientes!A:B,2,0)</f>
        <v>João Gonçalo Meireles</v>
      </c>
      <c r="D47" s="4" t="str">
        <f>VLOOKUP(B47,Clientes!A:D,4,0)</f>
        <v>Faro</v>
      </c>
      <c r="E47" s="9" t="s">
        <v>40</v>
      </c>
      <c r="F47" s="4" t="str">
        <f>INDEX('Lista Aloj'!B:C,MATCH(E47,'Lista Aloj'!C:C,0),1)</f>
        <v>VAZ, ABREU &amp; RIBEIRO, LDA</v>
      </c>
      <c r="G47" s="4" t="str">
        <f>VLOOKUP(E47,'Lista Aloj'!C:F,4,0)</f>
        <v>Portalegre</v>
      </c>
      <c r="H47" s="19">
        <v>43271</v>
      </c>
      <c r="I47" s="22">
        <v>7</v>
      </c>
      <c r="J47" s="6">
        <f>VLOOKUP(E47,'Lista Aloj'!C:F,2,0)*I47</f>
        <v>420</v>
      </c>
      <c r="K47" s="6">
        <f t="shared" si="0"/>
        <v>378</v>
      </c>
    </row>
    <row r="48" spans="2:11" ht="16.5" x14ac:dyDescent="0.25">
      <c r="B48" s="3" t="s">
        <v>191</v>
      </c>
      <c r="C48" s="4" t="str">
        <f>VLOOKUP(B48,Clientes!A:B,2,0)</f>
        <v>João Mendes Simões</v>
      </c>
      <c r="D48" s="4" t="str">
        <f>VLOOKUP(B48,Clientes!A:D,4,0)</f>
        <v>Aveiro</v>
      </c>
      <c r="E48" s="9" t="s">
        <v>54</v>
      </c>
      <c r="F48" s="4" t="str">
        <f>INDEX('Lista Aloj'!B:C,MATCH(E48,'Lista Aloj'!C:C,0),1)</f>
        <v>LOCALMAIS, UNIPESSOAL, LDA</v>
      </c>
      <c r="G48" s="4" t="str">
        <f>VLOOKUP(E48,'Lista Aloj'!C:F,4,0)</f>
        <v>Guarda</v>
      </c>
      <c r="H48" s="19">
        <v>43271</v>
      </c>
      <c r="I48" s="22">
        <v>8</v>
      </c>
      <c r="J48" s="6">
        <f>VLOOKUP(E48,'Lista Aloj'!C:F,2,0)*I48</f>
        <v>720</v>
      </c>
      <c r="K48" s="6">
        <f t="shared" si="0"/>
        <v>648</v>
      </c>
    </row>
    <row r="49" spans="2:11" ht="16.5" x14ac:dyDescent="0.25">
      <c r="B49" s="3" t="s">
        <v>193</v>
      </c>
      <c r="C49" s="4" t="str">
        <f>VLOOKUP(B49,Clientes!A:B,2,0)</f>
        <v>Paulo Pedro Pereira</v>
      </c>
      <c r="D49" s="4" t="str">
        <f>VLOOKUP(B49,Clientes!A:D,4,0)</f>
        <v>Beja</v>
      </c>
      <c r="E49" s="9" t="s">
        <v>63</v>
      </c>
      <c r="F49" s="4" t="str">
        <f>INDEX('Lista Aloj'!B:C,MATCH(E49,'Lista Aloj'!C:C,0),1)</f>
        <v>ROUTE 25 - ALOJAMENTO LOCAL, UNIPESSOAL, LDA</v>
      </c>
      <c r="G49" s="4" t="str">
        <f>VLOOKUP(E49,'Lista Aloj'!C:F,4,0)</f>
        <v>Viseu</v>
      </c>
      <c r="H49" s="19">
        <v>43271</v>
      </c>
      <c r="I49" s="22">
        <v>3</v>
      </c>
      <c r="J49" s="6">
        <f>VLOOKUP(E49,'Lista Aloj'!C:F,2,0)*I49</f>
        <v>150</v>
      </c>
      <c r="K49" s="6">
        <f t="shared" si="0"/>
        <v>142.5</v>
      </c>
    </row>
    <row r="50" spans="2:11" ht="16.5" x14ac:dyDescent="0.25">
      <c r="B50" s="3" t="s">
        <v>189</v>
      </c>
      <c r="C50" s="4" t="str">
        <f>VLOOKUP(B50,Clientes!A:B,2,0)</f>
        <v>Manuel Resende Alves</v>
      </c>
      <c r="D50" s="4" t="str">
        <f>VLOOKUP(B50,Clientes!A:D,4,0)</f>
        <v>Vila Real</v>
      </c>
      <c r="E50" s="9" t="s">
        <v>58</v>
      </c>
      <c r="F50" s="4" t="str">
        <f>INDEX('Lista Aloj'!B:C,MATCH(E50,'Lista Aloj'!C:C,0),1)</f>
        <v>NORVERDE - INVESTIMENTOS IMOBILIÁRIOS, S.A.</v>
      </c>
      <c r="G50" s="4" t="str">
        <f>VLOOKUP(E50,'Lista Aloj'!C:F,4,0)</f>
        <v>Portalegre</v>
      </c>
      <c r="H50" s="19">
        <v>43272</v>
      </c>
      <c r="I50" s="22">
        <v>9</v>
      </c>
      <c r="J50" s="6">
        <f>VLOOKUP(E50,'Lista Aloj'!C:F,2,0)*I50</f>
        <v>450</v>
      </c>
      <c r="K50" s="6">
        <f t="shared" si="0"/>
        <v>405</v>
      </c>
    </row>
    <row r="51" spans="2:11" ht="16.5" x14ac:dyDescent="0.25">
      <c r="B51" s="3" t="s">
        <v>190</v>
      </c>
      <c r="C51" s="4" t="str">
        <f>VLOOKUP(B51,Clientes!A:B,2,0)</f>
        <v>Pedro Rua Levorato</v>
      </c>
      <c r="D51" s="4" t="str">
        <f>VLOOKUP(B51,Clientes!A:D,4,0)</f>
        <v>Faro</v>
      </c>
      <c r="E51" s="9" t="s">
        <v>63</v>
      </c>
      <c r="F51" s="4" t="str">
        <f>INDEX('Lista Aloj'!B:C,MATCH(E51,'Lista Aloj'!C:C,0),1)</f>
        <v>ROUTE 25 - ALOJAMENTO LOCAL, UNIPESSOAL, LDA</v>
      </c>
      <c r="G51" s="4" t="str">
        <f>VLOOKUP(E51,'Lista Aloj'!C:F,4,0)</f>
        <v>Viseu</v>
      </c>
      <c r="H51" s="19">
        <v>43272</v>
      </c>
      <c r="I51" s="22">
        <v>2</v>
      </c>
      <c r="J51" s="6">
        <f>VLOOKUP(E51,'Lista Aloj'!C:F,2,0)*I51</f>
        <v>100</v>
      </c>
      <c r="K51" s="6">
        <f t="shared" si="0"/>
        <v>95</v>
      </c>
    </row>
    <row r="52" spans="2:11" ht="16.5" x14ac:dyDescent="0.25">
      <c r="B52" s="3" t="s">
        <v>188</v>
      </c>
      <c r="C52" s="4" t="str">
        <f>VLOOKUP(B52,Clientes!A:B,2,0)</f>
        <v>Tiago Afonso Santos</v>
      </c>
      <c r="D52" s="4" t="str">
        <f>VLOOKUP(B52,Clientes!A:D,4,0)</f>
        <v>Vila Real</v>
      </c>
      <c r="E52" s="9" t="s">
        <v>45</v>
      </c>
      <c r="F52" s="4" t="str">
        <f>INDEX('Lista Aloj'!B:C,MATCH(E52,'Lista Aloj'!C:C,0),1)</f>
        <v>LOCAL - IT, LDA</v>
      </c>
      <c r="G52" s="4" t="str">
        <f>VLOOKUP(E52,'Lista Aloj'!C:F,4,0)</f>
        <v>Santarém</v>
      </c>
      <c r="H52" s="19">
        <v>43273</v>
      </c>
      <c r="I52" s="22">
        <v>9</v>
      </c>
      <c r="J52" s="6">
        <f>VLOOKUP(E52,'Lista Aloj'!C:F,2,0)*I52</f>
        <v>810</v>
      </c>
      <c r="K52" s="6">
        <f t="shared" si="0"/>
        <v>729</v>
      </c>
    </row>
    <row r="53" spans="2:11" ht="16.5" x14ac:dyDescent="0.25">
      <c r="B53" s="3" t="s">
        <v>186</v>
      </c>
      <c r="C53" s="4" t="str">
        <f>VLOOKUP(B53,Clientes!A:B,2,0)</f>
        <v xml:space="preserve">João Gonçalo </v>
      </c>
      <c r="D53" s="4" t="str">
        <f>VLOOKUP(B53,Clientes!A:D,4,0)</f>
        <v>Bragança</v>
      </c>
      <c r="E53" s="9" t="s">
        <v>63</v>
      </c>
      <c r="F53" s="4" t="str">
        <f>INDEX('Lista Aloj'!B:C,MATCH(E53,'Lista Aloj'!C:C,0),1)</f>
        <v>ROUTE 25 - ALOJAMENTO LOCAL, UNIPESSOAL, LDA</v>
      </c>
      <c r="G53" s="4" t="str">
        <f>VLOOKUP(E53,'Lista Aloj'!C:F,4,0)</f>
        <v>Viseu</v>
      </c>
      <c r="H53" s="19">
        <v>43274</v>
      </c>
      <c r="I53" s="22">
        <v>3</v>
      </c>
      <c r="J53" s="6">
        <f>VLOOKUP(E53,'Lista Aloj'!C:F,2,0)*I53</f>
        <v>150</v>
      </c>
      <c r="K53" s="6">
        <f t="shared" si="0"/>
        <v>142.5</v>
      </c>
    </row>
    <row r="54" spans="2:11" ht="16.5" x14ac:dyDescent="0.25">
      <c r="B54" s="3" t="s">
        <v>185</v>
      </c>
      <c r="C54" s="4" t="str">
        <f>VLOOKUP(B54,Clientes!A:B,2,0)</f>
        <v>Pedro Samuel Martins</v>
      </c>
      <c r="D54" s="4" t="str">
        <f>VLOOKUP(B54,Clientes!A:D,4,0)</f>
        <v>Coimbra</v>
      </c>
      <c r="E54" s="9" t="s">
        <v>63</v>
      </c>
      <c r="F54" s="4" t="str">
        <f>INDEX('Lista Aloj'!B:C,MATCH(E54,'Lista Aloj'!C:C,0),1)</f>
        <v>ROUTE 25 - ALOJAMENTO LOCAL, UNIPESSOAL, LDA</v>
      </c>
      <c r="G54" s="4" t="str">
        <f>VLOOKUP(E54,'Lista Aloj'!C:F,4,0)</f>
        <v>Viseu</v>
      </c>
      <c r="H54" s="19">
        <v>43274</v>
      </c>
      <c r="I54" s="22">
        <v>7</v>
      </c>
      <c r="J54" s="6">
        <f>VLOOKUP(E54,'Lista Aloj'!C:F,2,0)*I54</f>
        <v>350</v>
      </c>
      <c r="K54" s="6">
        <f t="shared" si="0"/>
        <v>315</v>
      </c>
    </row>
    <row r="55" spans="2:11" ht="16.5" x14ac:dyDescent="0.25">
      <c r="B55" s="3" t="s">
        <v>187</v>
      </c>
      <c r="C55" s="4" t="str">
        <f>VLOOKUP(B55,Clientes!A:B,2,0)</f>
        <v>Rodrigo da Gonçalves</v>
      </c>
      <c r="D55" s="4" t="str">
        <f>VLOOKUP(B55,Clientes!A:D,4,0)</f>
        <v>Vila Real</v>
      </c>
      <c r="E55" s="9" t="s">
        <v>40</v>
      </c>
      <c r="F55" s="4" t="str">
        <f>INDEX('Lista Aloj'!B:C,MATCH(E55,'Lista Aloj'!C:C,0),1)</f>
        <v>VAZ, ABREU &amp; RIBEIRO, LDA</v>
      </c>
      <c r="G55" s="4" t="str">
        <f>VLOOKUP(E55,'Lista Aloj'!C:F,4,0)</f>
        <v>Portalegre</v>
      </c>
      <c r="H55" s="19">
        <v>43274</v>
      </c>
      <c r="I55" s="22">
        <v>3</v>
      </c>
      <c r="J55" s="6">
        <f>VLOOKUP(E55,'Lista Aloj'!C:F,2,0)*I55</f>
        <v>180</v>
      </c>
      <c r="K55" s="6">
        <f t="shared" si="0"/>
        <v>171</v>
      </c>
    </row>
    <row r="56" spans="2:11" ht="16.5" x14ac:dyDescent="0.25">
      <c r="B56" s="3" t="s">
        <v>184</v>
      </c>
      <c r="C56" s="4" t="str">
        <f>VLOOKUP(B56,Clientes!A:B,2,0)</f>
        <v>Rui de Lopes</v>
      </c>
      <c r="D56" s="4" t="str">
        <f>VLOOKUP(B56,Clientes!A:D,4,0)</f>
        <v>Santarém</v>
      </c>
      <c r="E56" s="9" t="s">
        <v>40</v>
      </c>
      <c r="F56" s="4" t="str">
        <f>INDEX('Lista Aloj'!B:C,MATCH(E56,'Lista Aloj'!C:C,0),1)</f>
        <v>VAZ, ABREU &amp; RIBEIRO, LDA</v>
      </c>
      <c r="G56" s="4" t="str">
        <f>VLOOKUP(E56,'Lista Aloj'!C:F,4,0)</f>
        <v>Portalegre</v>
      </c>
      <c r="H56" s="19">
        <v>43274</v>
      </c>
      <c r="I56" s="22">
        <v>4</v>
      </c>
      <c r="J56" s="6">
        <f>VLOOKUP(E56,'Lista Aloj'!C:F,2,0)*I56</f>
        <v>240</v>
      </c>
      <c r="K56" s="6">
        <f t="shared" si="0"/>
        <v>228</v>
      </c>
    </row>
    <row r="57" spans="2:11" ht="16.5" x14ac:dyDescent="0.25">
      <c r="B57" s="3" t="s">
        <v>182</v>
      </c>
      <c r="C57" s="4" t="str">
        <f>VLOOKUP(B57,Clientes!A:B,2,0)</f>
        <v>Dora Maria Costa</v>
      </c>
      <c r="D57" s="4" t="str">
        <f>VLOOKUP(B57,Clientes!A:D,4,0)</f>
        <v>Lisboa</v>
      </c>
      <c r="E57" s="9" t="s">
        <v>40</v>
      </c>
      <c r="F57" s="4" t="str">
        <f>INDEX('Lista Aloj'!B:C,MATCH(E57,'Lista Aloj'!C:C,0),1)</f>
        <v>VAZ, ABREU &amp; RIBEIRO, LDA</v>
      </c>
      <c r="G57" s="4" t="str">
        <f>VLOOKUP(E57,'Lista Aloj'!C:F,4,0)</f>
        <v>Portalegre</v>
      </c>
      <c r="H57" s="19">
        <v>43275</v>
      </c>
      <c r="I57" s="22">
        <v>7</v>
      </c>
      <c r="J57" s="6">
        <f>VLOOKUP(E57,'Lista Aloj'!C:F,2,0)*I57</f>
        <v>420</v>
      </c>
      <c r="K57" s="6">
        <f t="shared" si="0"/>
        <v>378</v>
      </c>
    </row>
    <row r="58" spans="2:11" ht="16.5" x14ac:dyDescent="0.25">
      <c r="B58" s="3" t="s">
        <v>183</v>
      </c>
      <c r="C58" s="4" t="str">
        <f>VLOOKUP(B58,Clientes!A:B,2,0)</f>
        <v>Pedro Diana Fonseca</v>
      </c>
      <c r="D58" s="4" t="str">
        <f>VLOOKUP(B58,Clientes!A:D,4,0)</f>
        <v>Portalegre</v>
      </c>
      <c r="E58" s="9" t="s">
        <v>57</v>
      </c>
      <c r="F58" s="4" t="str">
        <f>INDEX('Lista Aloj'!B:C,MATCH(E58,'Lista Aloj'!C:C,0),1)</f>
        <v>LOCALSIGN, UNIPESSOAL, LDA</v>
      </c>
      <c r="G58" s="4" t="str">
        <f>VLOOKUP(E58,'Lista Aloj'!C:F,4,0)</f>
        <v>Portalegre</v>
      </c>
      <c r="H58" s="19">
        <v>43275</v>
      </c>
      <c r="I58" s="22">
        <v>9</v>
      </c>
      <c r="J58" s="6">
        <f>VLOOKUP(E58,'Lista Aloj'!C:F,2,0)*I58</f>
        <v>630</v>
      </c>
      <c r="K58" s="6">
        <f t="shared" si="0"/>
        <v>567</v>
      </c>
    </row>
    <row r="59" spans="2:11" ht="16.5" x14ac:dyDescent="0.25">
      <c r="B59" s="3" t="s">
        <v>181</v>
      </c>
      <c r="C59" s="4" t="str">
        <f>VLOOKUP(B59,Clientes!A:B,2,0)</f>
        <v>Ana Alexandra Sousa</v>
      </c>
      <c r="D59" s="4" t="str">
        <f>VLOOKUP(B59,Clientes!A:D,4,0)</f>
        <v>Santarém</v>
      </c>
      <c r="E59" s="9" t="s">
        <v>40</v>
      </c>
      <c r="F59" s="4" t="str">
        <f>INDEX('Lista Aloj'!B:C,MATCH(E59,'Lista Aloj'!C:C,0),1)</f>
        <v>VAZ, ABREU &amp; RIBEIRO, LDA</v>
      </c>
      <c r="G59" s="4" t="str">
        <f>VLOOKUP(E59,'Lista Aloj'!C:F,4,0)</f>
        <v>Portalegre</v>
      </c>
      <c r="H59" s="19">
        <v>43276</v>
      </c>
      <c r="I59" s="22">
        <v>2</v>
      </c>
      <c r="J59" s="6">
        <f>VLOOKUP(E59,'Lista Aloj'!C:F,2,0)*I59</f>
        <v>120</v>
      </c>
      <c r="K59" s="6">
        <f t="shared" si="0"/>
        <v>114</v>
      </c>
    </row>
    <row r="60" spans="2:11" ht="16.5" x14ac:dyDescent="0.25">
      <c r="B60" s="3" t="s">
        <v>179</v>
      </c>
      <c r="C60" s="4" t="str">
        <f>VLOOKUP(B60,Clientes!A:B,2,0)</f>
        <v>Ana Miguel Silva</v>
      </c>
      <c r="D60" s="4" t="str">
        <f>VLOOKUP(B60,Clientes!A:D,4,0)</f>
        <v>Porto</v>
      </c>
      <c r="E60" s="9" t="s">
        <v>40</v>
      </c>
      <c r="F60" s="4" t="str">
        <f>INDEX('Lista Aloj'!B:C,MATCH(E60,'Lista Aloj'!C:C,0),1)</f>
        <v>VAZ, ABREU &amp; RIBEIRO, LDA</v>
      </c>
      <c r="G60" s="4" t="str">
        <f>VLOOKUP(E60,'Lista Aloj'!C:F,4,0)</f>
        <v>Portalegre</v>
      </c>
      <c r="H60" s="19">
        <v>43276</v>
      </c>
      <c r="I60" s="22">
        <v>2</v>
      </c>
      <c r="J60" s="6">
        <f>VLOOKUP(E60,'Lista Aloj'!C:F,2,0)*I60</f>
        <v>120</v>
      </c>
      <c r="K60" s="6">
        <f t="shared" si="0"/>
        <v>114</v>
      </c>
    </row>
    <row r="61" spans="2:11" ht="16.5" x14ac:dyDescent="0.25">
      <c r="B61" s="3" t="s">
        <v>180</v>
      </c>
      <c r="C61" s="4" t="str">
        <f>VLOOKUP(B61,Clientes!A:B,2,0)</f>
        <v xml:space="preserve">Tomas César </v>
      </c>
      <c r="D61" s="4" t="str">
        <f>VLOOKUP(B61,Clientes!A:D,4,0)</f>
        <v>Évora</v>
      </c>
      <c r="E61" s="9" t="s">
        <v>60</v>
      </c>
      <c r="F61" s="4" t="str">
        <f>INDEX('Lista Aloj'!B:C,MATCH(E61,'Lista Aloj'!C:C,0),1)</f>
        <v>RESIDÊNCIAL IMPERIAL DE CARMO &amp; AUGUSTA, UNIPESSOAL, LDA</v>
      </c>
      <c r="G61" s="4" t="str">
        <f>VLOOKUP(E61,'Lista Aloj'!C:F,4,0)</f>
        <v>Santarém</v>
      </c>
      <c r="H61" s="19">
        <v>43276</v>
      </c>
      <c r="I61" s="22">
        <v>7</v>
      </c>
      <c r="J61" s="6">
        <f>VLOOKUP(E61,'Lista Aloj'!C:F,2,0)*I61</f>
        <v>490</v>
      </c>
      <c r="K61" s="6">
        <f t="shared" si="0"/>
        <v>441</v>
      </c>
    </row>
    <row r="62" spans="2:11" ht="16.5" x14ac:dyDescent="0.25">
      <c r="B62" s="3" t="s">
        <v>178</v>
      </c>
      <c r="C62" s="4" t="str">
        <f>VLOOKUP(B62,Clientes!A:B,2,0)</f>
        <v>Francisca Rodrigues Rocha</v>
      </c>
      <c r="D62" s="4" t="str">
        <f>VLOOKUP(B62,Clientes!A:D,4,0)</f>
        <v>Bragança</v>
      </c>
      <c r="E62" s="9" t="s">
        <v>50</v>
      </c>
      <c r="F62" s="4" t="str">
        <f>INDEX('Lista Aloj'!B:C,MATCH(E62,'Lista Aloj'!C:C,0),1)</f>
        <v>R.M.G.S. - ALOJAMENTOS DE PORTUGAL - TURISMO RURAL E ALOJAMENTO LOCAL, UNIPESSOAL, LDA</v>
      </c>
      <c r="G62" s="4" t="str">
        <f>VLOOKUP(E62,'Lista Aloj'!C:F,4,0)</f>
        <v>Porto</v>
      </c>
      <c r="H62" s="19">
        <v>43277</v>
      </c>
      <c r="I62" s="22">
        <v>1</v>
      </c>
      <c r="J62" s="6">
        <f>VLOOKUP(E62,'Lista Aloj'!C:F,2,0)*I62</f>
        <v>50</v>
      </c>
      <c r="K62" s="6">
        <f t="shared" si="0"/>
        <v>50</v>
      </c>
    </row>
    <row r="63" spans="2:11" ht="16.5" x14ac:dyDescent="0.25">
      <c r="B63" s="3" t="s">
        <v>176</v>
      </c>
      <c r="C63" s="4" t="str">
        <f>VLOOKUP(B63,Clientes!A:B,2,0)</f>
        <v>João Filipe Costa</v>
      </c>
      <c r="D63" s="4" t="str">
        <f>VLOOKUP(B63,Clientes!A:D,4,0)</f>
        <v>Região Autónoma da Madeira</v>
      </c>
      <c r="E63" s="9" t="s">
        <v>50</v>
      </c>
      <c r="F63" s="4" t="str">
        <f>INDEX('Lista Aloj'!B:C,MATCH(E63,'Lista Aloj'!C:C,0),1)</f>
        <v>R.M.G.S. - ALOJAMENTOS DE PORTUGAL - TURISMO RURAL E ALOJAMENTO LOCAL, UNIPESSOAL, LDA</v>
      </c>
      <c r="G63" s="4" t="str">
        <f>VLOOKUP(E63,'Lista Aloj'!C:F,4,0)</f>
        <v>Porto</v>
      </c>
      <c r="H63" s="19">
        <v>43277</v>
      </c>
      <c r="I63" s="22">
        <v>6</v>
      </c>
      <c r="J63" s="6">
        <f>VLOOKUP(E63,'Lista Aloj'!C:F,2,0)*I63</f>
        <v>300</v>
      </c>
      <c r="K63" s="6">
        <f t="shared" si="0"/>
        <v>270</v>
      </c>
    </row>
    <row r="64" spans="2:11" ht="16.5" x14ac:dyDescent="0.25">
      <c r="B64" s="3" t="s">
        <v>177</v>
      </c>
      <c r="C64" s="4" t="str">
        <f>VLOOKUP(B64,Clientes!A:B,2,0)</f>
        <v xml:space="preserve">Rennan Rapuano </v>
      </c>
      <c r="D64" s="4" t="str">
        <f>VLOOKUP(B64,Clientes!A:D,4,0)</f>
        <v>Viseu</v>
      </c>
      <c r="E64" s="9" t="s">
        <v>40</v>
      </c>
      <c r="F64" s="4" t="str">
        <f>INDEX('Lista Aloj'!B:C,MATCH(E64,'Lista Aloj'!C:C,0),1)</f>
        <v>VAZ, ABREU &amp; RIBEIRO, LDA</v>
      </c>
      <c r="G64" s="4" t="str">
        <f>VLOOKUP(E64,'Lista Aloj'!C:F,4,0)</f>
        <v>Portalegre</v>
      </c>
      <c r="H64" s="19">
        <v>43277</v>
      </c>
      <c r="I64" s="22">
        <v>8</v>
      </c>
      <c r="J64" s="6">
        <f>VLOOKUP(E64,'Lista Aloj'!C:F,2,0)*I64</f>
        <v>480</v>
      </c>
      <c r="K64" s="6">
        <f t="shared" si="0"/>
        <v>432</v>
      </c>
    </row>
    <row r="65" spans="2:11" ht="16.5" x14ac:dyDescent="0.25">
      <c r="B65" s="3" t="s">
        <v>227</v>
      </c>
      <c r="C65" s="4" t="str">
        <f>VLOOKUP(B65,Clientes!A:B,2,0)</f>
        <v>Rodrigo Carneiro França</v>
      </c>
      <c r="D65" s="4" t="str">
        <f>VLOOKUP(B65,Clientes!A:D,4,0)</f>
        <v>Coimbra</v>
      </c>
      <c r="E65" s="9" t="s">
        <v>50</v>
      </c>
      <c r="F65" s="4" t="str">
        <f>INDEX('Lista Aloj'!B:C,MATCH(E65,'Lista Aloj'!C:C,0),1)</f>
        <v>R.M.G.S. - ALOJAMENTOS DE PORTUGAL - TURISMO RURAL E ALOJAMENTO LOCAL, UNIPESSOAL, LDA</v>
      </c>
      <c r="G65" s="4" t="str">
        <f>VLOOKUP(E65,'Lista Aloj'!C:F,4,0)</f>
        <v>Porto</v>
      </c>
      <c r="H65" s="19">
        <v>43277</v>
      </c>
      <c r="I65" s="22">
        <v>1</v>
      </c>
      <c r="J65" s="6">
        <f>VLOOKUP(E65,'Lista Aloj'!C:F,2,0)*I65</f>
        <v>50</v>
      </c>
      <c r="K65" s="6">
        <f t="shared" si="0"/>
        <v>50</v>
      </c>
    </row>
    <row r="66" spans="2:11" ht="16.5" x14ac:dyDescent="0.25">
      <c r="B66" s="3" t="s">
        <v>174</v>
      </c>
      <c r="C66" s="4" t="str">
        <f>VLOOKUP(B66,Clientes!A:B,2,0)</f>
        <v>André Martina Dias</v>
      </c>
      <c r="D66" s="4" t="str">
        <f>VLOOKUP(B66,Clientes!A:D,4,0)</f>
        <v>Vila Real</v>
      </c>
      <c r="E66" s="9" t="s">
        <v>50</v>
      </c>
      <c r="F66" s="4" t="str">
        <f>INDEX('Lista Aloj'!B:C,MATCH(E66,'Lista Aloj'!C:C,0),1)</f>
        <v>R.M.G.S. - ALOJAMENTOS DE PORTUGAL - TURISMO RURAL E ALOJAMENTO LOCAL, UNIPESSOAL, LDA</v>
      </c>
      <c r="G66" s="4" t="str">
        <f>VLOOKUP(E66,'Lista Aloj'!C:F,4,0)</f>
        <v>Porto</v>
      </c>
      <c r="H66" s="19">
        <v>43278</v>
      </c>
      <c r="I66" s="22">
        <v>4</v>
      </c>
      <c r="J66" s="6">
        <f>VLOOKUP(E66,'Lista Aloj'!C:F,2,0)*I66</f>
        <v>200</v>
      </c>
      <c r="K66" s="6">
        <f t="shared" si="0"/>
        <v>190</v>
      </c>
    </row>
    <row r="67" spans="2:11" ht="16.5" x14ac:dyDescent="0.25">
      <c r="B67" s="3" t="s">
        <v>175</v>
      </c>
      <c r="C67" s="4" t="str">
        <f>VLOOKUP(B67,Clientes!A:B,2,0)</f>
        <v>Beatriz Miguel Silva</v>
      </c>
      <c r="D67" s="4" t="str">
        <f>VLOOKUP(B67,Clientes!A:D,4,0)</f>
        <v>Setúbal</v>
      </c>
      <c r="E67" s="9" t="s">
        <v>63</v>
      </c>
      <c r="F67" s="4" t="str">
        <f>INDEX('Lista Aloj'!B:C,MATCH(E67,'Lista Aloj'!C:C,0),1)</f>
        <v>ROUTE 25 - ALOJAMENTO LOCAL, UNIPESSOAL, LDA</v>
      </c>
      <c r="G67" s="4" t="str">
        <f>VLOOKUP(E67,'Lista Aloj'!C:F,4,0)</f>
        <v>Viseu</v>
      </c>
      <c r="H67" s="19">
        <v>43278</v>
      </c>
      <c r="I67" s="22">
        <v>8</v>
      </c>
      <c r="J67" s="6">
        <f>VLOOKUP(E67,'Lista Aloj'!C:F,2,0)*I67</f>
        <v>400</v>
      </c>
      <c r="K67" s="6">
        <f t="shared" si="0"/>
        <v>360</v>
      </c>
    </row>
    <row r="68" spans="2:11" ht="16.5" x14ac:dyDescent="0.25">
      <c r="B68" s="3" t="s">
        <v>172</v>
      </c>
      <c r="C68" s="4" t="str">
        <f>VLOOKUP(B68,Clientes!A:B,2,0)</f>
        <v>Fabrício Eduardo Igreja</v>
      </c>
      <c r="D68" s="4" t="str">
        <f>VLOOKUP(B68,Clientes!A:D,4,0)</f>
        <v>Guarda</v>
      </c>
      <c r="E68" s="9" t="s">
        <v>50</v>
      </c>
      <c r="F68" s="4" t="str">
        <f>INDEX('Lista Aloj'!B:C,MATCH(E68,'Lista Aloj'!C:C,0),1)</f>
        <v>R.M.G.S. - ALOJAMENTOS DE PORTUGAL - TURISMO RURAL E ALOJAMENTO LOCAL, UNIPESSOAL, LDA</v>
      </c>
      <c r="G68" s="4" t="str">
        <f>VLOOKUP(E68,'Lista Aloj'!C:F,4,0)</f>
        <v>Porto</v>
      </c>
      <c r="H68" s="19">
        <v>43278</v>
      </c>
      <c r="I68" s="22">
        <v>3</v>
      </c>
      <c r="J68" s="6">
        <f>VLOOKUP(E68,'Lista Aloj'!C:F,2,0)*I68</f>
        <v>150</v>
      </c>
      <c r="K68" s="6">
        <f t="shared" si="0"/>
        <v>142.5</v>
      </c>
    </row>
    <row r="69" spans="2:11" ht="16.5" x14ac:dyDescent="0.25">
      <c r="B69" s="3" t="s">
        <v>173</v>
      </c>
      <c r="C69" s="4" t="str">
        <f>VLOOKUP(B69,Clientes!A:B,2,0)</f>
        <v xml:space="preserve">Matilde Vasco </v>
      </c>
      <c r="D69" s="4" t="str">
        <f>VLOOKUP(B69,Clientes!A:D,4,0)</f>
        <v>Castelo Branco</v>
      </c>
      <c r="E69" s="9" t="s">
        <v>50</v>
      </c>
      <c r="F69" s="4" t="str">
        <f>INDEX('Lista Aloj'!B:C,MATCH(E69,'Lista Aloj'!C:C,0),1)</f>
        <v>R.M.G.S. - ALOJAMENTOS DE PORTUGAL - TURISMO RURAL E ALOJAMENTO LOCAL, UNIPESSOAL, LDA</v>
      </c>
      <c r="G69" s="4" t="str">
        <f>VLOOKUP(E69,'Lista Aloj'!C:F,4,0)</f>
        <v>Porto</v>
      </c>
      <c r="H69" s="19">
        <v>43278</v>
      </c>
      <c r="I69" s="22">
        <v>9</v>
      </c>
      <c r="J69" s="6">
        <f>VLOOKUP(E69,'Lista Aloj'!C:F,2,0)*I69</f>
        <v>450</v>
      </c>
      <c r="K69" s="6">
        <f t="shared" si="0"/>
        <v>405</v>
      </c>
    </row>
    <row r="70" spans="2:11" ht="16.5" x14ac:dyDescent="0.25">
      <c r="B70" s="3" t="s">
        <v>170</v>
      </c>
      <c r="C70" s="4" t="str">
        <f>VLOOKUP(B70,Clientes!A:B,2,0)</f>
        <v xml:space="preserve">Caroline Gonzalez </v>
      </c>
      <c r="D70" s="4" t="str">
        <f>VLOOKUP(B70,Clientes!A:D,4,0)</f>
        <v>Faro</v>
      </c>
      <c r="E70" s="9" t="s">
        <v>50</v>
      </c>
      <c r="F70" s="4" t="str">
        <f>INDEX('Lista Aloj'!B:C,MATCH(E70,'Lista Aloj'!C:C,0),1)</f>
        <v>R.M.G.S. - ALOJAMENTOS DE PORTUGAL - TURISMO RURAL E ALOJAMENTO LOCAL, UNIPESSOAL, LDA</v>
      </c>
      <c r="G70" s="4" t="str">
        <f>VLOOKUP(E70,'Lista Aloj'!C:F,4,0)</f>
        <v>Porto</v>
      </c>
      <c r="H70" s="19">
        <v>43279</v>
      </c>
      <c r="I70" s="22">
        <v>3</v>
      </c>
      <c r="J70" s="6">
        <f>VLOOKUP(E70,'Lista Aloj'!C:F,2,0)*I70</f>
        <v>150</v>
      </c>
      <c r="K70" s="6">
        <f t="shared" si="0"/>
        <v>142.5</v>
      </c>
    </row>
    <row r="71" spans="2:11" ht="16.5" x14ac:dyDescent="0.25">
      <c r="B71" s="3" t="s">
        <v>171</v>
      </c>
      <c r="C71" s="4" t="str">
        <f>VLOOKUP(B71,Clientes!A:B,2,0)</f>
        <v xml:space="preserve">Tomás Esteves </v>
      </c>
      <c r="D71" s="4" t="str">
        <f>VLOOKUP(B71,Clientes!A:D,4,0)</f>
        <v>Leiria</v>
      </c>
      <c r="E71" s="9" t="s">
        <v>40</v>
      </c>
      <c r="F71" s="4" t="str">
        <f>INDEX('Lista Aloj'!B:C,MATCH(E71,'Lista Aloj'!C:C,0),1)</f>
        <v>VAZ, ABREU &amp; RIBEIRO, LDA</v>
      </c>
      <c r="G71" s="4" t="str">
        <f>VLOOKUP(E71,'Lista Aloj'!C:F,4,0)</f>
        <v>Portalegre</v>
      </c>
      <c r="H71" s="19">
        <v>43279</v>
      </c>
      <c r="I71" s="22">
        <v>3</v>
      </c>
      <c r="J71" s="6">
        <f>VLOOKUP(E71,'Lista Aloj'!C:F,2,0)*I71</f>
        <v>180</v>
      </c>
      <c r="K71" s="6">
        <f t="shared" si="0"/>
        <v>171</v>
      </c>
    </row>
    <row r="72" spans="2:11" ht="16.5" x14ac:dyDescent="0.25">
      <c r="B72" s="3" t="s">
        <v>168</v>
      </c>
      <c r="C72" s="4" t="str">
        <f>VLOOKUP(B72,Clientes!A:B,2,0)</f>
        <v>Ana Catarina Maia</v>
      </c>
      <c r="D72" s="4" t="str">
        <f>VLOOKUP(B72,Clientes!A:D,4,0)</f>
        <v>Beja</v>
      </c>
      <c r="E72" s="9" t="s">
        <v>40</v>
      </c>
      <c r="F72" s="4" t="str">
        <f>INDEX('Lista Aloj'!B:C,MATCH(E72,'Lista Aloj'!C:C,0),1)</f>
        <v>VAZ, ABREU &amp; RIBEIRO, LDA</v>
      </c>
      <c r="G72" s="4" t="str">
        <f>VLOOKUP(E72,'Lista Aloj'!C:F,4,0)</f>
        <v>Portalegre</v>
      </c>
      <c r="H72" s="19">
        <v>43280</v>
      </c>
      <c r="I72" s="22">
        <v>2</v>
      </c>
      <c r="J72" s="6">
        <f>VLOOKUP(E72,'Lista Aloj'!C:F,2,0)*I72</f>
        <v>120</v>
      </c>
      <c r="K72" s="6">
        <f t="shared" si="0"/>
        <v>114</v>
      </c>
    </row>
    <row r="73" spans="2:11" ht="16.5" x14ac:dyDescent="0.25">
      <c r="B73" s="3" t="s">
        <v>166</v>
      </c>
      <c r="C73" s="4" t="str">
        <f>VLOOKUP(B73,Clientes!A:B,2,0)</f>
        <v>Carlos Lopes Magalhães</v>
      </c>
      <c r="D73" s="4" t="str">
        <f>VLOOKUP(B73,Clientes!A:D,4,0)</f>
        <v>Castelo Branco</v>
      </c>
      <c r="E73" s="9" t="s">
        <v>40</v>
      </c>
      <c r="F73" s="4" t="str">
        <f>INDEX('Lista Aloj'!B:C,MATCH(E73,'Lista Aloj'!C:C,0),1)</f>
        <v>VAZ, ABREU &amp; RIBEIRO, LDA</v>
      </c>
      <c r="G73" s="4" t="str">
        <f>VLOOKUP(E73,'Lista Aloj'!C:F,4,0)</f>
        <v>Portalegre</v>
      </c>
      <c r="H73" s="19">
        <v>43280</v>
      </c>
      <c r="I73" s="22">
        <v>4</v>
      </c>
      <c r="J73" s="6">
        <f>VLOOKUP(E73,'Lista Aloj'!C:F,2,0)*I73</f>
        <v>240</v>
      </c>
      <c r="K73" s="6">
        <f t="shared" si="0"/>
        <v>228</v>
      </c>
    </row>
    <row r="74" spans="2:11" ht="16.5" x14ac:dyDescent="0.25">
      <c r="B74" s="3" t="s">
        <v>169</v>
      </c>
      <c r="C74" s="4" t="str">
        <f>VLOOKUP(B74,Clientes!A:B,2,0)</f>
        <v xml:space="preserve">Inês Carvalho </v>
      </c>
      <c r="D74" s="4" t="str">
        <f>VLOOKUP(B74,Clientes!A:D,4,0)</f>
        <v>Porto</v>
      </c>
      <c r="E74" s="9" t="s">
        <v>50</v>
      </c>
      <c r="F74" s="4" t="str">
        <f>INDEX('Lista Aloj'!B:C,MATCH(E74,'Lista Aloj'!C:C,0),1)</f>
        <v>R.M.G.S. - ALOJAMENTOS DE PORTUGAL - TURISMO RURAL E ALOJAMENTO LOCAL, UNIPESSOAL, LDA</v>
      </c>
      <c r="G74" s="4" t="str">
        <f>VLOOKUP(E74,'Lista Aloj'!C:F,4,0)</f>
        <v>Porto</v>
      </c>
      <c r="H74" s="19">
        <v>43280</v>
      </c>
      <c r="I74" s="22">
        <v>2</v>
      </c>
      <c r="J74" s="6">
        <f>VLOOKUP(E74,'Lista Aloj'!C:F,2,0)*I74</f>
        <v>100</v>
      </c>
      <c r="K74" s="6">
        <f t="shared" ref="K74:K137" si="1">J74- VLOOKUP(I74,$H$2:$J$6,3,TRUE)*J74</f>
        <v>95</v>
      </c>
    </row>
    <row r="75" spans="2:11" ht="16.5" x14ac:dyDescent="0.25">
      <c r="B75" s="3" t="s">
        <v>190</v>
      </c>
      <c r="C75" s="4" t="str">
        <f>VLOOKUP(B75,Clientes!A:B,2,0)</f>
        <v>Pedro Rua Levorato</v>
      </c>
      <c r="D75" s="4" t="str">
        <f>VLOOKUP(B75,Clientes!A:D,4,0)</f>
        <v>Faro</v>
      </c>
      <c r="E75" s="9" t="s">
        <v>58</v>
      </c>
      <c r="F75" s="4" t="str">
        <f>INDEX('Lista Aloj'!B:C,MATCH(E75,'Lista Aloj'!C:C,0),1)</f>
        <v>NORVERDE - INVESTIMENTOS IMOBILIÁRIOS, S.A.</v>
      </c>
      <c r="G75" s="4" t="str">
        <f>VLOOKUP(E75,'Lista Aloj'!C:F,4,0)</f>
        <v>Portalegre</v>
      </c>
      <c r="H75" s="19">
        <v>43280</v>
      </c>
      <c r="I75" s="22">
        <v>3</v>
      </c>
      <c r="J75" s="6">
        <f>VLOOKUP(E75,'Lista Aloj'!C:F,2,0)*I75</f>
        <v>150</v>
      </c>
      <c r="K75" s="6">
        <f t="shared" si="1"/>
        <v>142.5</v>
      </c>
    </row>
    <row r="76" spans="2:11" ht="16.5" x14ac:dyDescent="0.25">
      <c r="B76" s="3" t="s">
        <v>167</v>
      </c>
      <c r="C76" s="4" t="str">
        <f>VLOOKUP(B76,Clientes!A:B,2,0)</f>
        <v xml:space="preserve">Viktoriia Xavier </v>
      </c>
      <c r="D76" s="4" t="str">
        <f>VLOOKUP(B76,Clientes!A:D,4,0)</f>
        <v>Viana do Castelo</v>
      </c>
      <c r="E76" s="9" t="s">
        <v>40</v>
      </c>
      <c r="F76" s="4" t="str">
        <f>INDEX('Lista Aloj'!B:C,MATCH(E76,'Lista Aloj'!C:C,0),1)</f>
        <v>VAZ, ABREU &amp; RIBEIRO, LDA</v>
      </c>
      <c r="G76" s="4" t="str">
        <f>VLOOKUP(E76,'Lista Aloj'!C:F,4,0)</f>
        <v>Portalegre</v>
      </c>
      <c r="H76" s="19">
        <v>43280</v>
      </c>
      <c r="I76" s="22">
        <v>1</v>
      </c>
      <c r="J76" s="6">
        <f>VLOOKUP(E76,'Lista Aloj'!C:F,2,0)*I76</f>
        <v>60</v>
      </c>
      <c r="K76" s="6">
        <f t="shared" si="1"/>
        <v>60</v>
      </c>
    </row>
    <row r="77" spans="2:11" ht="16.5" x14ac:dyDescent="0.25">
      <c r="B77" s="3" t="s">
        <v>164</v>
      </c>
      <c r="C77" s="4" t="str">
        <f>VLOOKUP(B77,Clientes!A:B,2,0)</f>
        <v>Ana Pinto Carvalho</v>
      </c>
      <c r="D77" s="4" t="str">
        <f>VLOOKUP(B77,Clientes!A:D,4,0)</f>
        <v>Coimbra</v>
      </c>
      <c r="E77" s="9" t="s">
        <v>63</v>
      </c>
      <c r="F77" s="4" t="str">
        <f>INDEX('Lista Aloj'!B:C,MATCH(E77,'Lista Aloj'!C:C,0),1)</f>
        <v>ROUTE 25 - ALOJAMENTO LOCAL, UNIPESSOAL, LDA</v>
      </c>
      <c r="G77" s="4" t="str">
        <f>VLOOKUP(E77,'Lista Aloj'!C:F,4,0)</f>
        <v>Viseu</v>
      </c>
      <c r="H77" s="19">
        <v>43282</v>
      </c>
      <c r="I77" s="22">
        <v>6</v>
      </c>
      <c r="J77" s="6">
        <f>VLOOKUP(E77,'Lista Aloj'!C:F,2,0)*I77</f>
        <v>300</v>
      </c>
      <c r="K77" s="6">
        <f t="shared" si="1"/>
        <v>270</v>
      </c>
    </row>
    <row r="78" spans="2:11" ht="16.5" x14ac:dyDescent="0.25">
      <c r="B78" s="3" t="s">
        <v>165</v>
      </c>
      <c r="C78" s="4" t="str">
        <f>VLOOKUP(B78,Clientes!A:B,2,0)</f>
        <v>Hugo Franz Oliveira</v>
      </c>
      <c r="D78" s="4" t="str">
        <f>VLOOKUP(B78,Clientes!A:D,4,0)</f>
        <v>Aveiro</v>
      </c>
      <c r="E78" s="9" t="s">
        <v>40</v>
      </c>
      <c r="F78" s="4" t="str">
        <f>INDEX('Lista Aloj'!B:C,MATCH(E78,'Lista Aloj'!C:C,0),1)</f>
        <v>VAZ, ABREU &amp; RIBEIRO, LDA</v>
      </c>
      <c r="G78" s="4" t="str">
        <f>VLOOKUP(E78,'Lista Aloj'!C:F,4,0)</f>
        <v>Portalegre</v>
      </c>
      <c r="H78" s="19">
        <v>43282</v>
      </c>
      <c r="I78" s="22">
        <v>8</v>
      </c>
      <c r="J78" s="6">
        <f>VLOOKUP(E78,'Lista Aloj'!C:F,2,0)*I78</f>
        <v>480</v>
      </c>
      <c r="K78" s="6">
        <f t="shared" si="1"/>
        <v>432</v>
      </c>
    </row>
    <row r="79" spans="2:11" ht="16.5" x14ac:dyDescent="0.25">
      <c r="B79" s="3" t="s">
        <v>163</v>
      </c>
      <c r="C79" s="4" t="str">
        <f>VLOOKUP(B79,Clientes!A:B,2,0)</f>
        <v>Leonor Pedro Queirós</v>
      </c>
      <c r="D79" s="4" t="str">
        <f>VLOOKUP(B79,Clientes!A:D,4,0)</f>
        <v>Viseu</v>
      </c>
      <c r="E79" s="9" t="s">
        <v>40</v>
      </c>
      <c r="F79" s="4" t="str">
        <f>INDEX('Lista Aloj'!B:C,MATCH(E79,'Lista Aloj'!C:C,0),1)</f>
        <v>VAZ, ABREU &amp; RIBEIRO, LDA</v>
      </c>
      <c r="G79" s="4" t="str">
        <f>VLOOKUP(E79,'Lista Aloj'!C:F,4,0)</f>
        <v>Portalegre</v>
      </c>
      <c r="H79" s="19">
        <v>43282</v>
      </c>
      <c r="I79" s="22">
        <v>5</v>
      </c>
      <c r="J79" s="6">
        <f>VLOOKUP(E79,'Lista Aloj'!C:F,2,0)*I79</f>
        <v>300</v>
      </c>
      <c r="K79" s="6">
        <f t="shared" si="1"/>
        <v>285</v>
      </c>
    </row>
    <row r="80" spans="2:11" ht="16.5" x14ac:dyDescent="0.25">
      <c r="B80" s="3" t="s">
        <v>162</v>
      </c>
      <c r="C80" s="4" t="str">
        <f>VLOOKUP(B80,Clientes!A:B,2,0)</f>
        <v>Carolina Carolina Moreira</v>
      </c>
      <c r="D80" s="4" t="str">
        <f>VLOOKUP(B80,Clientes!A:D,4,0)</f>
        <v>Região Autónoma dos Açores</v>
      </c>
      <c r="E80" s="9" t="s">
        <v>40</v>
      </c>
      <c r="F80" s="4" t="str">
        <f>INDEX('Lista Aloj'!B:C,MATCH(E80,'Lista Aloj'!C:C,0),1)</f>
        <v>VAZ, ABREU &amp; RIBEIRO, LDA</v>
      </c>
      <c r="G80" s="4" t="str">
        <f>VLOOKUP(E80,'Lista Aloj'!C:F,4,0)</f>
        <v>Portalegre</v>
      </c>
      <c r="H80" s="19">
        <v>43283</v>
      </c>
      <c r="I80" s="22">
        <v>7</v>
      </c>
      <c r="J80" s="6">
        <f>VLOOKUP(E80,'Lista Aloj'!C:F,2,0)*I80</f>
        <v>420</v>
      </c>
      <c r="K80" s="6">
        <f t="shared" si="1"/>
        <v>378</v>
      </c>
    </row>
    <row r="81" spans="2:11" ht="16.5" x14ac:dyDescent="0.25">
      <c r="B81" s="3" t="s">
        <v>161</v>
      </c>
      <c r="C81" s="4" t="str">
        <f>VLOOKUP(B81,Clientes!A:B,2,0)</f>
        <v>Francisco Afonso Caldeira</v>
      </c>
      <c r="D81" s="4" t="str">
        <f>VLOOKUP(B81,Clientes!A:D,4,0)</f>
        <v>Faro</v>
      </c>
      <c r="E81" s="9" t="s">
        <v>40</v>
      </c>
      <c r="F81" s="4" t="str">
        <f>INDEX('Lista Aloj'!B:C,MATCH(E81,'Lista Aloj'!C:C,0),1)</f>
        <v>VAZ, ABREU &amp; RIBEIRO, LDA</v>
      </c>
      <c r="G81" s="4" t="str">
        <f>VLOOKUP(E81,'Lista Aloj'!C:F,4,0)</f>
        <v>Portalegre</v>
      </c>
      <c r="H81" s="19">
        <v>43283</v>
      </c>
      <c r="I81" s="22">
        <v>4</v>
      </c>
      <c r="J81" s="6">
        <f>VLOOKUP(E81,'Lista Aloj'!C:F,2,0)*I81</f>
        <v>240</v>
      </c>
      <c r="K81" s="6">
        <f t="shared" si="1"/>
        <v>228</v>
      </c>
    </row>
    <row r="82" spans="2:11" ht="16.5" x14ac:dyDescent="0.25">
      <c r="B82" s="3" t="s">
        <v>185</v>
      </c>
      <c r="C82" s="4" t="str">
        <f>VLOOKUP(B82,Clientes!A:B,2,0)</f>
        <v>Pedro Samuel Martins</v>
      </c>
      <c r="D82" s="4" t="str">
        <f>VLOOKUP(B82,Clientes!A:D,4,0)</f>
        <v>Coimbra</v>
      </c>
      <c r="E82" s="9" t="s">
        <v>57</v>
      </c>
      <c r="F82" s="4" t="str">
        <f>INDEX('Lista Aloj'!B:C,MATCH(E82,'Lista Aloj'!C:C,0),1)</f>
        <v>LOCALSIGN, UNIPESSOAL, LDA</v>
      </c>
      <c r="G82" s="4" t="str">
        <f>VLOOKUP(E82,'Lista Aloj'!C:F,4,0)</f>
        <v>Portalegre</v>
      </c>
      <c r="H82" s="19">
        <v>43283</v>
      </c>
      <c r="I82" s="22">
        <v>4</v>
      </c>
      <c r="J82" s="6">
        <f>VLOOKUP(E82,'Lista Aloj'!C:F,2,0)*I82</f>
        <v>280</v>
      </c>
      <c r="K82" s="6">
        <f t="shared" si="1"/>
        <v>266</v>
      </c>
    </row>
    <row r="83" spans="2:11" ht="16.5" x14ac:dyDescent="0.25">
      <c r="B83" s="3" t="s">
        <v>160</v>
      </c>
      <c r="C83" s="4" t="str">
        <f>VLOOKUP(B83,Clientes!A:B,2,0)</f>
        <v>Rodrigo Martins Tavares</v>
      </c>
      <c r="D83" s="4" t="str">
        <f>VLOOKUP(B83,Clientes!A:D,4,0)</f>
        <v>Setúbal</v>
      </c>
      <c r="E83" s="9" t="s">
        <v>63</v>
      </c>
      <c r="F83" s="4" t="str">
        <f>INDEX('Lista Aloj'!B:C,MATCH(E83,'Lista Aloj'!C:C,0),1)</f>
        <v>ROUTE 25 - ALOJAMENTO LOCAL, UNIPESSOAL, LDA</v>
      </c>
      <c r="G83" s="4" t="str">
        <f>VLOOKUP(E83,'Lista Aloj'!C:F,4,0)</f>
        <v>Viseu</v>
      </c>
      <c r="H83" s="19">
        <v>43284</v>
      </c>
      <c r="I83" s="22">
        <v>3</v>
      </c>
      <c r="J83" s="6">
        <f>VLOOKUP(E83,'Lista Aloj'!C:F,2,0)*I83</f>
        <v>150</v>
      </c>
      <c r="K83" s="6">
        <f t="shared" si="1"/>
        <v>142.5</v>
      </c>
    </row>
    <row r="84" spans="2:11" ht="16.5" x14ac:dyDescent="0.25">
      <c r="B84" s="3" t="s">
        <v>159</v>
      </c>
      <c r="C84" s="4" t="str">
        <f>VLOOKUP(B84,Clientes!A:B,2,0)</f>
        <v>Bela Francisco Pinto</v>
      </c>
      <c r="D84" s="4" t="str">
        <f>VLOOKUP(B84,Clientes!A:D,4,0)</f>
        <v>Santarém</v>
      </c>
      <c r="E84" s="9" t="s">
        <v>40</v>
      </c>
      <c r="F84" s="4" t="str">
        <f>INDEX('Lista Aloj'!B:C,MATCH(E84,'Lista Aloj'!C:C,0),1)</f>
        <v>VAZ, ABREU &amp; RIBEIRO, LDA</v>
      </c>
      <c r="G84" s="4" t="str">
        <f>VLOOKUP(E84,'Lista Aloj'!C:F,4,0)</f>
        <v>Portalegre</v>
      </c>
      <c r="H84" s="19">
        <v>43285</v>
      </c>
      <c r="I84" s="22">
        <v>6</v>
      </c>
      <c r="J84" s="6">
        <f>VLOOKUP(E84,'Lista Aloj'!C:F,2,0)*I84</f>
        <v>360</v>
      </c>
      <c r="K84" s="6">
        <f t="shared" si="1"/>
        <v>324</v>
      </c>
    </row>
    <row r="85" spans="2:11" ht="16.5" x14ac:dyDescent="0.25">
      <c r="B85" s="3" t="s">
        <v>156</v>
      </c>
      <c r="C85" s="4" t="str">
        <f>VLOOKUP(B85,Clientes!A:B,2,0)</f>
        <v>Ana Francisca Ferreira</v>
      </c>
      <c r="D85" s="4" t="str">
        <f>VLOOKUP(B85,Clientes!A:D,4,0)</f>
        <v>Região Autónoma da Madeira</v>
      </c>
      <c r="E85" s="9" t="s">
        <v>50</v>
      </c>
      <c r="F85" s="4" t="str">
        <f>INDEX('Lista Aloj'!B:C,MATCH(E85,'Lista Aloj'!C:C,0),1)</f>
        <v>R.M.G.S. - ALOJAMENTOS DE PORTUGAL - TURISMO RURAL E ALOJAMENTO LOCAL, UNIPESSOAL, LDA</v>
      </c>
      <c r="G85" s="4" t="str">
        <f>VLOOKUP(E85,'Lista Aloj'!C:F,4,0)</f>
        <v>Porto</v>
      </c>
      <c r="H85" s="19">
        <v>43286</v>
      </c>
      <c r="I85" s="22">
        <v>3</v>
      </c>
      <c r="J85" s="6">
        <f>VLOOKUP(E85,'Lista Aloj'!C:F,2,0)*I85</f>
        <v>150</v>
      </c>
      <c r="K85" s="6">
        <f t="shared" si="1"/>
        <v>142.5</v>
      </c>
    </row>
    <row r="86" spans="2:11" ht="16.5" x14ac:dyDescent="0.25">
      <c r="B86" s="3" t="s">
        <v>157</v>
      </c>
      <c r="C86" s="4" t="str">
        <f>VLOOKUP(B86,Clientes!A:B,2,0)</f>
        <v>Helena Miranda Sousa</v>
      </c>
      <c r="D86" s="4" t="str">
        <f>VLOOKUP(B86,Clientes!A:D,4,0)</f>
        <v>Porto</v>
      </c>
      <c r="E86" s="9" t="s">
        <v>40</v>
      </c>
      <c r="F86" s="4" t="str">
        <f>INDEX('Lista Aloj'!B:C,MATCH(E86,'Lista Aloj'!C:C,0),1)</f>
        <v>VAZ, ABREU &amp; RIBEIRO, LDA</v>
      </c>
      <c r="G86" s="4" t="str">
        <f>VLOOKUP(E86,'Lista Aloj'!C:F,4,0)</f>
        <v>Portalegre</v>
      </c>
      <c r="H86" s="19">
        <v>43286</v>
      </c>
      <c r="I86" s="22">
        <v>3</v>
      </c>
      <c r="J86" s="6">
        <f>VLOOKUP(E86,'Lista Aloj'!C:F,2,0)*I86</f>
        <v>180</v>
      </c>
      <c r="K86" s="6">
        <f t="shared" si="1"/>
        <v>171</v>
      </c>
    </row>
    <row r="87" spans="2:11" ht="16.5" x14ac:dyDescent="0.25">
      <c r="B87" s="3" t="s">
        <v>158</v>
      </c>
      <c r="C87" s="4" t="str">
        <f>VLOOKUP(B87,Clientes!A:B,2,0)</f>
        <v>Mariana Cabral Costa</v>
      </c>
      <c r="D87" s="4" t="str">
        <f>VLOOKUP(B87,Clientes!A:D,4,0)</f>
        <v>Portalegre</v>
      </c>
      <c r="E87" s="9" t="s">
        <v>63</v>
      </c>
      <c r="F87" s="4" t="str">
        <f>INDEX('Lista Aloj'!B:C,MATCH(E87,'Lista Aloj'!C:C,0),1)</f>
        <v>ROUTE 25 - ALOJAMENTO LOCAL, UNIPESSOAL, LDA</v>
      </c>
      <c r="G87" s="4" t="str">
        <f>VLOOKUP(E87,'Lista Aloj'!C:F,4,0)</f>
        <v>Viseu</v>
      </c>
      <c r="H87" s="19">
        <v>43286</v>
      </c>
      <c r="I87" s="22">
        <v>6</v>
      </c>
      <c r="J87" s="6">
        <f>VLOOKUP(E87,'Lista Aloj'!C:F,2,0)*I87</f>
        <v>300</v>
      </c>
      <c r="K87" s="6">
        <f t="shared" si="1"/>
        <v>270</v>
      </c>
    </row>
    <row r="88" spans="2:11" ht="16.5" x14ac:dyDescent="0.25">
      <c r="B88" s="3" t="s">
        <v>154</v>
      </c>
      <c r="C88" s="4" t="str">
        <f>VLOOKUP(B88,Clientes!A:B,2,0)</f>
        <v>Luís Nascimento Batista</v>
      </c>
      <c r="D88" s="4" t="str">
        <f>VLOOKUP(B88,Clientes!A:D,4,0)</f>
        <v>Viseu</v>
      </c>
      <c r="E88" s="9" t="s">
        <v>40</v>
      </c>
      <c r="F88" s="4" t="str">
        <f>INDEX('Lista Aloj'!B:C,MATCH(E88,'Lista Aloj'!C:C,0),1)</f>
        <v>VAZ, ABREU &amp; RIBEIRO, LDA</v>
      </c>
      <c r="G88" s="4" t="str">
        <f>VLOOKUP(E88,'Lista Aloj'!C:F,4,0)</f>
        <v>Portalegre</v>
      </c>
      <c r="H88" s="19">
        <v>43287</v>
      </c>
      <c r="I88" s="22">
        <v>3</v>
      </c>
      <c r="J88" s="6">
        <f>VLOOKUP(E88,'Lista Aloj'!C:F,2,0)*I88</f>
        <v>180</v>
      </c>
      <c r="K88" s="6">
        <f t="shared" si="1"/>
        <v>171</v>
      </c>
    </row>
    <row r="89" spans="2:11" ht="16.5" x14ac:dyDescent="0.25">
      <c r="B89" s="3" t="s">
        <v>155</v>
      </c>
      <c r="C89" s="4" t="str">
        <f>VLOOKUP(B89,Clientes!A:B,2,0)</f>
        <v>Pedro Eduardo Oliveira</v>
      </c>
      <c r="D89" s="4" t="str">
        <f>VLOOKUP(B89,Clientes!A:D,4,0)</f>
        <v>Lisboa</v>
      </c>
      <c r="E89" s="9" t="s">
        <v>63</v>
      </c>
      <c r="F89" s="4" t="str">
        <f>INDEX('Lista Aloj'!B:C,MATCH(E89,'Lista Aloj'!C:C,0),1)</f>
        <v>ROUTE 25 - ALOJAMENTO LOCAL, UNIPESSOAL, LDA</v>
      </c>
      <c r="G89" s="4" t="str">
        <f>VLOOKUP(E89,'Lista Aloj'!C:F,4,0)</f>
        <v>Viseu</v>
      </c>
      <c r="H89" s="19">
        <v>43287</v>
      </c>
      <c r="I89" s="22">
        <v>1</v>
      </c>
      <c r="J89" s="6">
        <f>VLOOKUP(E89,'Lista Aloj'!C:F,2,0)*I89</f>
        <v>50</v>
      </c>
      <c r="K89" s="6">
        <f t="shared" si="1"/>
        <v>50</v>
      </c>
    </row>
    <row r="90" spans="2:11" ht="16.5" x14ac:dyDescent="0.25">
      <c r="B90" s="3" t="s">
        <v>153</v>
      </c>
      <c r="C90" s="4" t="str">
        <f>VLOOKUP(B90,Clientes!A:B,2,0)</f>
        <v>Henrique Coelho Branco</v>
      </c>
      <c r="D90" s="4" t="str">
        <f>VLOOKUP(B90,Clientes!A:D,4,0)</f>
        <v>Região Autónoma dos Açores</v>
      </c>
      <c r="E90" s="9" t="s">
        <v>40</v>
      </c>
      <c r="F90" s="4" t="str">
        <f>INDEX('Lista Aloj'!B:C,MATCH(E90,'Lista Aloj'!C:C,0),1)</f>
        <v>VAZ, ABREU &amp; RIBEIRO, LDA</v>
      </c>
      <c r="G90" s="4" t="str">
        <f>VLOOKUP(E90,'Lista Aloj'!C:F,4,0)</f>
        <v>Portalegre</v>
      </c>
      <c r="H90" s="19">
        <v>43288</v>
      </c>
      <c r="I90" s="22">
        <v>2</v>
      </c>
      <c r="J90" s="6">
        <f>VLOOKUP(E90,'Lista Aloj'!C:F,2,0)*I90</f>
        <v>120</v>
      </c>
      <c r="K90" s="6">
        <f t="shared" si="1"/>
        <v>114</v>
      </c>
    </row>
    <row r="91" spans="2:11" ht="16.5" x14ac:dyDescent="0.25">
      <c r="B91" s="3" t="s">
        <v>198</v>
      </c>
      <c r="C91" s="4" t="str">
        <f>VLOOKUP(B91,Clientes!A:B,2,0)</f>
        <v>Maria Daniela Lopes</v>
      </c>
      <c r="D91" s="4" t="str">
        <f>VLOOKUP(B91,Clientes!A:D,4,0)</f>
        <v>Évora</v>
      </c>
      <c r="E91" s="9" t="s">
        <v>63</v>
      </c>
      <c r="F91" s="4" t="str">
        <f>INDEX('Lista Aloj'!B:C,MATCH(E91,'Lista Aloj'!C:C,0),1)</f>
        <v>ROUTE 25 - ALOJAMENTO LOCAL, UNIPESSOAL, LDA</v>
      </c>
      <c r="G91" s="4" t="str">
        <f>VLOOKUP(E91,'Lista Aloj'!C:F,4,0)</f>
        <v>Viseu</v>
      </c>
      <c r="H91" s="19">
        <v>43288</v>
      </c>
      <c r="I91" s="22">
        <v>3</v>
      </c>
      <c r="J91" s="6">
        <f>VLOOKUP(E91,'Lista Aloj'!C:F,2,0)*I91</f>
        <v>150</v>
      </c>
      <c r="K91" s="6">
        <f t="shared" si="1"/>
        <v>142.5</v>
      </c>
    </row>
    <row r="92" spans="2:11" ht="16.5" x14ac:dyDescent="0.25">
      <c r="B92" s="3" t="s">
        <v>152</v>
      </c>
      <c r="C92" s="4" t="str">
        <f>VLOOKUP(B92,Clientes!A:B,2,0)</f>
        <v>Ricardo Bronze Ribeiro</v>
      </c>
      <c r="D92" s="4" t="str">
        <f>VLOOKUP(B92,Clientes!A:D,4,0)</f>
        <v>Região Autónoma dos Açores</v>
      </c>
      <c r="E92" s="9" t="s">
        <v>50</v>
      </c>
      <c r="F92" s="4" t="str">
        <f>INDEX('Lista Aloj'!B:C,MATCH(E92,'Lista Aloj'!C:C,0),1)</f>
        <v>R.M.G.S. - ALOJAMENTOS DE PORTUGAL - TURISMO RURAL E ALOJAMENTO LOCAL, UNIPESSOAL, LDA</v>
      </c>
      <c r="G92" s="4" t="str">
        <f>VLOOKUP(E92,'Lista Aloj'!C:F,4,0)</f>
        <v>Porto</v>
      </c>
      <c r="H92" s="19">
        <v>43288</v>
      </c>
      <c r="I92" s="22">
        <v>5</v>
      </c>
      <c r="J92" s="6">
        <f>VLOOKUP(E92,'Lista Aloj'!C:F,2,0)*I92</f>
        <v>250</v>
      </c>
      <c r="K92" s="6">
        <f t="shared" si="1"/>
        <v>237.5</v>
      </c>
    </row>
    <row r="93" spans="2:11" ht="16.5" x14ac:dyDescent="0.25">
      <c r="B93" s="3" t="s">
        <v>148</v>
      </c>
      <c r="C93" s="4" t="str">
        <f>VLOOKUP(B93,Clientes!A:B,2,0)</f>
        <v>Bruno Baía Silva</v>
      </c>
      <c r="D93" s="4" t="str">
        <f>VLOOKUP(B93,Clientes!A:D,4,0)</f>
        <v>Região Autónoma dos Açores</v>
      </c>
      <c r="E93" s="9" t="s">
        <v>40</v>
      </c>
      <c r="F93" s="4" t="str">
        <f>INDEX('Lista Aloj'!B:C,MATCH(E93,'Lista Aloj'!C:C,0),1)</f>
        <v>VAZ, ABREU &amp; RIBEIRO, LDA</v>
      </c>
      <c r="G93" s="4" t="str">
        <f>VLOOKUP(E93,'Lista Aloj'!C:F,4,0)</f>
        <v>Portalegre</v>
      </c>
      <c r="H93" s="19">
        <v>43289</v>
      </c>
      <c r="I93" s="22">
        <v>9</v>
      </c>
      <c r="J93" s="6">
        <f>VLOOKUP(E93,'Lista Aloj'!C:F,2,0)*I93</f>
        <v>540</v>
      </c>
      <c r="K93" s="6">
        <f t="shared" si="1"/>
        <v>486</v>
      </c>
    </row>
    <row r="94" spans="2:11" ht="16.5" x14ac:dyDescent="0.25">
      <c r="B94" s="3" t="s">
        <v>146</v>
      </c>
      <c r="C94" s="4" t="str">
        <f>VLOOKUP(B94,Clientes!A:B,2,0)</f>
        <v>Gonçalo Alessandra Pinto</v>
      </c>
      <c r="D94" s="4" t="str">
        <f>VLOOKUP(B94,Clientes!A:D,4,0)</f>
        <v>Guarda</v>
      </c>
      <c r="E94" s="9" t="s">
        <v>63</v>
      </c>
      <c r="F94" s="4" t="str">
        <f>INDEX('Lista Aloj'!B:C,MATCH(E94,'Lista Aloj'!C:C,0),1)</f>
        <v>ROUTE 25 - ALOJAMENTO LOCAL, UNIPESSOAL, LDA</v>
      </c>
      <c r="G94" s="4" t="str">
        <f>VLOOKUP(E94,'Lista Aloj'!C:F,4,0)</f>
        <v>Viseu</v>
      </c>
      <c r="H94" s="19">
        <v>43289</v>
      </c>
      <c r="I94" s="22">
        <v>2</v>
      </c>
      <c r="J94" s="6">
        <f>VLOOKUP(E94,'Lista Aloj'!C:F,2,0)*I94</f>
        <v>100</v>
      </c>
      <c r="K94" s="6">
        <f t="shared" si="1"/>
        <v>95</v>
      </c>
    </row>
    <row r="95" spans="2:11" ht="16.5" x14ac:dyDescent="0.25">
      <c r="B95" s="3" t="s">
        <v>169</v>
      </c>
      <c r="C95" s="4" t="str">
        <f>VLOOKUP(B95,Clientes!A:B,2,0)</f>
        <v xml:space="preserve">Inês Carvalho </v>
      </c>
      <c r="D95" s="4" t="str">
        <f>VLOOKUP(B95,Clientes!A:D,4,0)</f>
        <v>Porto</v>
      </c>
      <c r="E95" s="9" t="s">
        <v>57</v>
      </c>
      <c r="F95" s="4" t="str">
        <f>INDEX('Lista Aloj'!B:C,MATCH(E95,'Lista Aloj'!C:C,0),1)</f>
        <v>LOCALSIGN, UNIPESSOAL, LDA</v>
      </c>
      <c r="G95" s="4" t="str">
        <f>VLOOKUP(E95,'Lista Aloj'!C:F,4,0)</f>
        <v>Portalegre</v>
      </c>
      <c r="H95" s="19">
        <v>43289</v>
      </c>
      <c r="I95" s="22">
        <v>2</v>
      </c>
      <c r="J95" s="6">
        <f>VLOOKUP(E95,'Lista Aloj'!C:F,2,0)*I95</f>
        <v>140</v>
      </c>
      <c r="K95" s="6">
        <f t="shared" si="1"/>
        <v>133</v>
      </c>
    </row>
    <row r="96" spans="2:11" ht="16.5" x14ac:dyDescent="0.25">
      <c r="B96" s="3" t="s">
        <v>151</v>
      </c>
      <c r="C96" s="4" t="str">
        <f>VLOOKUP(B96,Clientes!A:B,2,0)</f>
        <v xml:space="preserve">Inês Maria </v>
      </c>
      <c r="D96" s="4" t="str">
        <f>VLOOKUP(B96,Clientes!A:D,4,0)</f>
        <v>Aveiro</v>
      </c>
      <c r="E96" s="9" t="s">
        <v>40</v>
      </c>
      <c r="F96" s="4" t="str">
        <f>INDEX('Lista Aloj'!B:C,MATCH(E96,'Lista Aloj'!C:C,0),1)</f>
        <v>VAZ, ABREU &amp; RIBEIRO, LDA</v>
      </c>
      <c r="G96" s="4" t="str">
        <f>VLOOKUP(E96,'Lista Aloj'!C:F,4,0)</f>
        <v>Portalegre</v>
      </c>
      <c r="H96" s="19">
        <v>43289</v>
      </c>
      <c r="I96" s="22">
        <v>3</v>
      </c>
      <c r="J96" s="6">
        <f>VLOOKUP(E96,'Lista Aloj'!C:F,2,0)*I96</f>
        <v>180</v>
      </c>
      <c r="K96" s="6">
        <f t="shared" si="1"/>
        <v>171</v>
      </c>
    </row>
    <row r="97" spans="2:11" ht="16.5" x14ac:dyDescent="0.25">
      <c r="B97" s="3" t="s">
        <v>147</v>
      </c>
      <c r="C97" s="4" t="str">
        <f>VLOOKUP(B97,Clientes!A:B,2,0)</f>
        <v>João Amaro Novais</v>
      </c>
      <c r="D97" s="4" t="str">
        <f>VLOOKUP(B97,Clientes!A:D,4,0)</f>
        <v>Coimbra</v>
      </c>
      <c r="E97" s="9" t="s">
        <v>63</v>
      </c>
      <c r="F97" s="4" t="str">
        <f>INDEX('Lista Aloj'!B:C,MATCH(E97,'Lista Aloj'!C:C,0),1)</f>
        <v>ROUTE 25 - ALOJAMENTO LOCAL, UNIPESSOAL, LDA</v>
      </c>
      <c r="G97" s="4" t="str">
        <f>VLOOKUP(E97,'Lista Aloj'!C:F,4,0)</f>
        <v>Viseu</v>
      </c>
      <c r="H97" s="19">
        <v>43289</v>
      </c>
      <c r="I97" s="22">
        <v>7</v>
      </c>
      <c r="J97" s="6">
        <f>VLOOKUP(E97,'Lista Aloj'!C:F,2,0)*I97</f>
        <v>350</v>
      </c>
      <c r="K97" s="6">
        <f t="shared" si="1"/>
        <v>315</v>
      </c>
    </row>
    <row r="98" spans="2:11" ht="16.5" x14ac:dyDescent="0.25">
      <c r="B98" s="3" t="s">
        <v>150</v>
      </c>
      <c r="C98" s="4" t="str">
        <f>VLOOKUP(B98,Clientes!A:B,2,0)</f>
        <v>Jose Amadeu Faria</v>
      </c>
      <c r="D98" s="4" t="str">
        <f>VLOOKUP(B98,Clientes!A:D,4,0)</f>
        <v>Região Autónoma da Madeira</v>
      </c>
      <c r="E98" s="9" t="s">
        <v>60</v>
      </c>
      <c r="F98" s="4" t="str">
        <f>INDEX('Lista Aloj'!B:C,MATCH(E98,'Lista Aloj'!C:C,0),1)</f>
        <v>RESIDÊNCIAL IMPERIAL DE CARMO &amp; AUGUSTA, UNIPESSOAL, LDA</v>
      </c>
      <c r="G98" s="4" t="str">
        <f>VLOOKUP(E98,'Lista Aloj'!C:F,4,0)</f>
        <v>Santarém</v>
      </c>
      <c r="H98" s="19">
        <v>43289</v>
      </c>
      <c r="I98" s="22">
        <v>8</v>
      </c>
      <c r="J98" s="6">
        <f>VLOOKUP(E98,'Lista Aloj'!C:F,2,0)*I98</f>
        <v>560</v>
      </c>
      <c r="K98" s="6">
        <f t="shared" si="1"/>
        <v>504</v>
      </c>
    </row>
    <row r="99" spans="2:11" ht="16.5" x14ac:dyDescent="0.25">
      <c r="B99" s="3" t="s">
        <v>149</v>
      </c>
      <c r="C99" s="4" t="str">
        <f>VLOOKUP(B99,Clientes!A:B,2,0)</f>
        <v>Tânia João Dias</v>
      </c>
      <c r="D99" s="4" t="str">
        <f>VLOOKUP(B99,Clientes!A:D,4,0)</f>
        <v>Bragança</v>
      </c>
      <c r="E99" s="9" t="s">
        <v>57</v>
      </c>
      <c r="F99" s="4" t="str">
        <f>INDEX('Lista Aloj'!B:C,MATCH(E99,'Lista Aloj'!C:C,0),1)</f>
        <v>LOCALSIGN, UNIPESSOAL, LDA</v>
      </c>
      <c r="G99" s="4" t="str">
        <f>VLOOKUP(E99,'Lista Aloj'!C:F,4,0)</f>
        <v>Portalegre</v>
      </c>
      <c r="H99" s="19">
        <v>43289</v>
      </c>
      <c r="I99" s="22">
        <v>5</v>
      </c>
      <c r="J99" s="6">
        <f>VLOOKUP(E99,'Lista Aloj'!C:F,2,0)*I99</f>
        <v>350</v>
      </c>
      <c r="K99" s="6">
        <f t="shared" si="1"/>
        <v>332.5</v>
      </c>
    </row>
    <row r="100" spans="2:11" ht="16.5" x14ac:dyDescent="0.25">
      <c r="B100" s="3" t="s">
        <v>142</v>
      </c>
      <c r="C100" s="4" t="str">
        <f>VLOOKUP(B100,Clientes!A:B,2,0)</f>
        <v>Bruno Ribeiro Xavier</v>
      </c>
      <c r="D100" s="4" t="str">
        <f>VLOOKUP(B100,Clientes!A:D,4,0)</f>
        <v>Lisboa</v>
      </c>
      <c r="E100" s="9" t="s">
        <v>63</v>
      </c>
      <c r="F100" s="4" t="str">
        <f>INDEX('Lista Aloj'!B:C,MATCH(E100,'Lista Aloj'!C:C,0),1)</f>
        <v>ROUTE 25 - ALOJAMENTO LOCAL, UNIPESSOAL, LDA</v>
      </c>
      <c r="G100" s="4" t="str">
        <f>VLOOKUP(E100,'Lista Aloj'!C:F,4,0)</f>
        <v>Viseu</v>
      </c>
      <c r="H100" s="19">
        <v>43290</v>
      </c>
      <c r="I100" s="22">
        <v>3</v>
      </c>
      <c r="J100" s="6">
        <f>VLOOKUP(E100,'Lista Aloj'!C:F,2,0)*I100</f>
        <v>150</v>
      </c>
      <c r="K100" s="6">
        <f t="shared" si="1"/>
        <v>142.5</v>
      </c>
    </row>
    <row r="101" spans="2:11" ht="16.5" x14ac:dyDescent="0.25">
      <c r="B101" s="3" t="s">
        <v>143</v>
      </c>
      <c r="C101" s="4" t="str">
        <f>VLOOKUP(B101,Clientes!A:B,2,0)</f>
        <v>João Alexandre Araújo</v>
      </c>
      <c r="D101" s="4" t="str">
        <f>VLOOKUP(B101,Clientes!A:D,4,0)</f>
        <v>Leiria</v>
      </c>
      <c r="E101" s="9" t="s">
        <v>40</v>
      </c>
      <c r="F101" s="4" t="str">
        <f>INDEX('Lista Aloj'!B:C,MATCH(E101,'Lista Aloj'!C:C,0),1)</f>
        <v>VAZ, ABREU &amp; RIBEIRO, LDA</v>
      </c>
      <c r="G101" s="4" t="str">
        <f>VLOOKUP(E101,'Lista Aloj'!C:F,4,0)</f>
        <v>Portalegre</v>
      </c>
      <c r="H101" s="19">
        <v>43290</v>
      </c>
      <c r="I101" s="22">
        <v>8</v>
      </c>
      <c r="J101" s="6">
        <f>VLOOKUP(E101,'Lista Aloj'!C:F,2,0)*I101</f>
        <v>480</v>
      </c>
      <c r="K101" s="6">
        <f t="shared" si="1"/>
        <v>432</v>
      </c>
    </row>
    <row r="102" spans="2:11" ht="16.5" x14ac:dyDescent="0.25">
      <c r="B102" s="3" t="s">
        <v>145</v>
      </c>
      <c r="C102" s="4" t="str">
        <f>VLOOKUP(B102,Clientes!A:B,2,0)</f>
        <v>João Machado Sousa</v>
      </c>
      <c r="D102" s="4" t="str">
        <f>VLOOKUP(B102,Clientes!A:D,4,0)</f>
        <v>Setúbal</v>
      </c>
      <c r="E102" s="9" t="s">
        <v>40</v>
      </c>
      <c r="F102" s="4" t="str">
        <f>INDEX('Lista Aloj'!B:C,MATCH(E102,'Lista Aloj'!C:C,0),1)</f>
        <v>VAZ, ABREU &amp; RIBEIRO, LDA</v>
      </c>
      <c r="G102" s="4" t="str">
        <f>VLOOKUP(E102,'Lista Aloj'!C:F,4,0)</f>
        <v>Portalegre</v>
      </c>
      <c r="H102" s="19">
        <v>43290</v>
      </c>
      <c r="I102" s="22">
        <v>2</v>
      </c>
      <c r="J102" s="6">
        <f>VLOOKUP(E102,'Lista Aloj'!C:F,2,0)*I102</f>
        <v>120</v>
      </c>
      <c r="K102" s="6">
        <f t="shared" si="1"/>
        <v>114</v>
      </c>
    </row>
    <row r="103" spans="2:11" ht="16.5" x14ac:dyDescent="0.25">
      <c r="B103" s="3" t="s">
        <v>144</v>
      </c>
      <c r="C103" s="4" t="str">
        <f>VLOOKUP(B103,Clientes!A:B,2,0)</f>
        <v>João Sofia Cunha</v>
      </c>
      <c r="D103" s="4" t="str">
        <f>VLOOKUP(B103,Clientes!A:D,4,0)</f>
        <v>Lisboa</v>
      </c>
      <c r="E103" s="9" t="s">
        <v>63</v>
      </c>
      <c r="F103" s="4" t="str">
        <f>INDEX('Lista Aloj'!B:C,MATCH(E103,'Lista Aloj'!C:C,0),1)</f>
        <v>ROUTE 25 - ALOJAMENTO LOCAL, UNIPESSOAL, LDA</v>
      </c>
      <c r="G103" s="4" t="str">
        <f>VLOOKUP(E103,'Lista Aloj'!C:F,4,0)</f>
        <v>Viseu</v>
      </c>
      <c r="H103" s="19">
        <v>43290</v>
      </c>
      <c r="I103" s="22">
        <v>1</v>
      </c>
      <c r="J103" s="6">
        <f>VLOOKUP(E103,'Lista Aloj'!C:F,2,0)*I103</f>
        <v>50</v>
      </c>
      <c r="K103" s="6">
        <f t="shared" si="1"/>
        <v>50</v>
      </c>
    </row>
    <row r="104" spans="2:11" ht="16.5" x14ac:dyDescent="0.25">
      <c r="B104" s="3" t="s">
        <v>140</v>
      </c>
      <c r="C104" s="4" t="str">
        <f>VLOOKUP(B104,Clientes!A:B,2,0)</f>
        <v>Catarina Catarina Coelho</v>
      </c>
      <c r="D104" s="4" t="str">
        <f>VLOOKUP(B104,Clientes!A:D,4,0)</f>
        <v>Faro</v>
      </c>
      <c r="E104" s="9" t="s">
        <v>60</v>
      </c>
      <c r="F104" s="4" t="str">
        <f>INDEX('Lista Aloj'!B:C,MATCH(E104,'Lista Aloj'!C:C,0),1)</f>
        <v>RESIDÊNCIAL IMPERIAL DE CARMO &amp; AUGUSTA, UNIPESSOAL, LDA</v>
      </c>
      <c r="G104" s="4" t="str">
        <f>VLOOKUP(E104,'Lista Aloj'!C:F,4,0)</f>
        <v>Santarém</v>
      </c>
      <c r="H104" s="19">
        <v>43291</v>
      </c>
      <c r="I104" s="22">
        <v>4</v>
      </c>
      <c r="J104" s="6">
        <f>VLOOKUP(E104,'Lista Aloj'!C:F,2,0)*I104</f>
        <v>280</v>
      </c>
      <c r="K104" s="6">
        <f t="shared" si="1"/>
        <v>266</v>
      </c>
    </row>
    <row r="105" spans="2:11" ht="16.5" x14ac:dyDescent="0.25">
      <c r="B105" s="3" t="s">
        <v>141</v>
      </c>
      <c r="C105" s="4" t="str">
        <f>VLOOKUP(B105,Clientes!A:B,2,0)</f>
        <v>Mariana Nuno Faustino</v>
      </c>
      <c r="D105" s="4" t="str">
        <f>VLOOKUP(B105,Clientes!A:D,4,0)</f>
        <v>Coimbra</v>
      </c>
      <c r="E105" s="9" t="s">
        <v>40</v>
      </c>
      <c r="F105" s="4" t="str">
        <f>INDEX('Lista Aloj'!B:C,MATCH(E105,'Lista Aloj'!C:C,0),1)</f>
        <v>VAZ, ABREU &amp; RIBEIRO, LDA</v>
      </c>
      <c r="G105" s="4" t="str">
        <f>VLOOKUP(E105,'Lista Aloj'!C:F,4,0)</f>
        <v>Portalegre</v>
      </c>
      <c r="H105" s="19">
        <v>43291</v>
      </c>
      <c r="I105" s="22">
        <v>3</v>
      </c>
      <c r="J105" s="6">
        <f>VLOOKUP(E105,'Lista Aloj'!C:F,2,0)*I105</f>
        <v>180</v>
      </c>
      <c r="K105" s="6">
        <f t="shared" si="1"/>
        <v>171</v>
      </c>
    </row>
    <row r="106" spans="2:11" ht="16.5" x14ac:dyDescent="0.25">
      <c r="B106" s="3" t="s">
        <v>139</v>
      </c>
      <c r="C106" s="4" t="str">
        <f>VLOOKUP(B106,Clientes!A:B,2,0)</f>
        <v>Daniel Filipe Sousa</v>
      </c>
      <c r="D106" s="4" t="str">
        <f>VLOOKUP(B106,Clientes!A:D,4,0)</f>
        <v>Beja</v>
      </c>
      <c r="E106" s="9" t="s">
        <v>40</v>
      </c>
      <c r="F106" s="4" t="str">
        <f>INDEX('Lista Aloj'!B:C,MATCH(E106,'Lista Aloj'!C:C,0),1)</f>
        <v>VAZ, ABREU &amp; RIBEIRO, LDA</v>
      </c>
      <c r="G106" s="4" t="str">
        <f>VLOOKUP(E106,'Lista Aloj'!C:F,4,0)</f>
        <v>Portalegre</v>
      </c>
      <c r="H106" s="19">
        <v>43292</v>
      </c>
      <c r="I106" s="22">
        <v>3</v>
      </c>
      <c r="J106" s="6">
        <f>VLOOKUP(E106,'Lista Aloj'!C:F,2,0)*I106</f>
        <v>180</v>
      </c>
      <c r="K106" s="6">
        <f t="shared" si="1"/>
        <v>171</v>
      </c>
    </row>
    <row r="107" spans="2:11" ht="16.5" x14ac:dyDescent="0.25">
      <c r="B107" s="3" t="s">
        <v>134</v>
      </c>
      <c r="C107" s="4" t="str">
        <f>VLOOKUP(B107,Clientes!A:B,2,0)</f>
        <v>Eduardo Leite Martins</v>
      </c>
      <c r="D107" s="4" t="str">
        <f>VLOOKUP(B107,Clientes!A:D,4,0)</f>
        <v>Braga</v>
      </c>
      <c r="E107" s="9" t="s">
        <v>50</v>
      </c>
      <c r="F107" s="4" t="str">
        <f>INDEX('Lista Aloj'!B:C,MATCH(E107,'Lista Aloj'!C:C,0),1)</f>
        <v>R.M.G.S. - ALOJAMENTOS DE PORTUGAL - TURISMO RURAL E ALOJAMENTO LOCAL, UNIPESSOAL, LDA</v>
      </c>
      <c r="G107" s="4" t="str">
        <f>VLOOKUP(E107,'Lista Aloj'!C:F,4,0)</f>
        <v>Porto</v>
      </c>
      <c r="H107" s="19">
        <v>43292</v>
      </c>
      <c r="I107" s="22">
        <v>7</v>
      </c>
      <c r="J107" s="6">
        <f>VLOOKUP(E107,'Lista Aloj'!C:F,2,0)*I107</f>
        <v>350</v>
      </c>
      <c r="K107" s="6">
        <f t="shared" si="1"/>
        <v>315</v>
      </c>
    </row>
    <row r="108" spans="2:11" ht="16.5" x14ac:dyDescent="0.25">
      <c r="B108" s="3" t="s">
        <v>133</v>
      </c>
      <c r="C108" s="4" t="str">
        <f>VLOOKUP(B108,Clientes!A:B,2,0)</f>
        <v>Eduardo Rafael Sousa</v>
      </c>
      <c r="D108" s="4" t="str">
        <f>VLOOKUP(B108,Clientes!A:D,4,0)</f>
        <v>Região Autónoma dos Açores</v>
      </c>
      <c r="E108" s="9" t="s">
        <v>63</v>
      </c>
      <c r="F108" s="4" t="str">
        <f>INDEX('Lista Aloj'!B:C,MATCH(E108,'Lista Aloj'!C:C,0),1)</f>
        <v>ROUTE 25 - ALOJAMENTO LOCAL, UNIPESSOAL, LDA</v>
      </c>
      <c r="G108" s="4" t="str">
        <f>VLOOKUP(E108,'Lista Aloj'!C:F,4,0)</f>
        <v>Viseu</v>
      </c>
      <c r="H108" s="19">
        <v>43292</v>
      </c>
      <c r="I108" s="22">
        <v>7</v>
      </c>
      <c r="J108" s="6">
        <f>VLOOKUP(E108,'Lista Aloj'!C:F,2,0)*I108</f>
        <v>350</v>
      </c>
      <c r="K108" s="6">
        <f t="shared" si="1"/>
        <v>315</v>
      </c>
    </row>
    <row r="109" spans="2:11" ht="16.5" x14ac:dyDescent="0.25">
      <c r="B109" s="3" t="s">
        <v>136</v>
      </c>
      <c r="C109" s="4" t="str">
        <f>VLOOKUP(B109,Clientes!A:B,2,0)</f>
        <v>Eurico João Pinto</v>
      </c>
      <c r="D109" s="4" t="str">
        <f>VLOOKUP(B109,Clientes!A:D,4,0)</f>
        <v>Aveiro</v>
      </c>
      <c r="E109" s="9" t="s">
        <v>60</v>
      </c>
      <c r="F109" s="4" t="str">
        <f>INDEX('Lista Aloj'!B:C,MATCH(E109,'Lista Aloj'!C:C,0),1)</f>
        <v>RESIDÊNCIAL IMPERIAL DE CARMO &amp; AUGUSTA, UNIPESSOAL, LDA</v>
      </c>
      <c r="G109" s="4" t="str">
        <f>VLOOKUP(E109,'Lista Aloj'!C:F,4,0)</f>
        <v>Santarém</v>
      </c>
      <c r="H109" s="19">
        <v>43292</v>
      </c>
      <c r="I109" s="22">
        <v>4</v>
      </c>
      <c r="J109" s="6">
        <f>VLOOKUP(E109,'Lista Aloj'!C:F,2,0)*I109</f>
        <v>280</v>
      </c>
      <c r="K109" s="6">
        <f t="shared" si="1"/>
        <v>266</v>
      </c>
    </row>
    <row r="110" spans="2:11" ht="16.5" x14ac:dyDescent="0.25">
      <c r="B110" s="3" t="s">
        <v>202</v>
      </c>
      <c r="C110" s="4" t="str">
        <f>VLOOKUP(B110,Clientes!A:B,2,0)</f>
        <v>Mariana Miguel Santos</v>
      </c>
      <c r="D110" s="4" t="str">
        <f>VLOOKUP(B110,Clientes!A:D,4,0)</f>
        <v>Santarém</v>
      </c>
      <c r="E110" s="9" t="s">
        <v>53</v>
      </c>
      <c r="F110" s="4" t="str">
        <f>INDEX('Lista Aloj'!B:C,MATCH(E110,'Lista Aloj'!C:C,0),1)</f>
        <v>LOCAL GÁS, UNIPESSOAL, LDA</v>
      </c>
      <c r="G110" s="4" t="str">
        <f>VLOOKUP(E110,'Lista Aloj'!C:F,4,0)</f>
        <v>Setúbal</v>
      </c>
      <c r="H110" s="19">
        <v>43292</v>
      </c>
      <c r="I110" s="22">
        <v>5</v>
      </c>
      <c r="J110" s="6">
        <f>VLOOKUP(E110,'Lista Aloj'!C:F,2,0)*I110</f>
        <v>350</v>
      </c>
      <c r="K110" s="6">
        <f t="shared" si="1"/>
        <v>332.5</v>
      </c>
    </row>
    <row r="111" spans="2:11" ht="16.5" x14ac:dyDescent="0.25">
      <c r="B111" s="3" t="s">
        <v>135</v>
      </c>
      <c r="C111" s="4" t="str">
        <f>VLOOKUP(B111,Clientes!A:B,2,0)</f>
        <v>Mariana Miguel Sousa</v>
      </c>
      <c r="D111" s="4" t="str">
        <f>VLOOKUP(B111,Clientes!A:D,4,0)</f>
        <v>Faro</v>
      </c>
      <c r="E111" s="9" t="s">
        <v>60</v>
      </c>
      <c r="F111" s="4" t="str">
        <f>INDEX('Lista Aloj'!B:C,MATCH(E111,'Lista Aloj'!C:C,0),1)</f>
        <v>RESIDÊNCIAL IMPERIAL DE CARMO &amp; AUGUSTA, UNIPESSOAL, LDA</v>
      </c>
      <c r="G111" s="4" t="str">
        <f>VLOOKUP(E111,'Lista Aloj'!C:F,4,0)</f>
        <v>Santarém</v>
      </c>
      <c r="H111" s="19">
        <v>43292</v>
      </c>
      <c r="I111" s="22">
        <v>2</v>
      </c>
      <c r="J111" s="6">
        <f>VLOOKUP(E111,'Lista Aloj'!C:F,2,0)*I111</f>
        <v>140</v>
      </c>
      <c r="K111" s="6">
        <f t="shared" si="1"/>
        <v>133</v>
      </c>
    </row>
    <row r="112" spans="2:11" ht="16.5" x14ac:dyDescent="0.25">
      <c r="B112" s="3" t="s">
        <v>138</v>
      </c>
      <c r="C112" s="4" t="str">
        <f>VLOOKUP(B112,Clientes!A:B,2,0)</f>
        <v>Nuno Sinde Silva</v>
      </c>
      <c r="D112" s="4" t="str">
        <f>VLOOKUP(B112,Clientes!A:D,4,0)</f>
        <v>Viseu</v>
      </c>
      <c r="E112" s="9" t="s">
        <v>60</v>
      </c>
      <c r="F112" s="4" t="str">
        <f>INDEX('Lista Aloj'!B:C,MATCH(E112,'Lista Aloj'!C:C,0),1)</f>
        <v>RESIDÊNCIAL IMPERIAL DE CARMO &amp; AUGUSTA, UNIPESSOAL, LDA</v>
      </c>
      <c r="G112" s="4" t="str">
        <f>VLOOKUP(E112,'Lista Aloj'!C:F,4,0)</f>
        <v>Santarém</v>
      </c>
      <c r="H112" s="19">
        <v>43292</v>
      </c>
      <c r="I112" s="22">
        <v>2</v>
      </c>
      <c r="J112" s="6">
        <f>VLOOKUP(E112,'Lista Aloj'!C:F,2,0)*I112</f>
        <v>140</v>
      </c>
      <c r="K112" s="6">
        <f t="shared" si="1"/>
        <v>133</v>
      </c>
    </row>
    <row r="113" spans="2:11" ht="16.5" x14ac:dyDescent="0.25">
      <c r="B113" s="3" t="s">
        <v>171</v>
      </c>
      <c r="C113" s="4" t="str">
        <f>VLOOKUP(B113,Clientes!A:B,2,0)</f>
        <v xml:space="preserve">Tomás Esteves </v>
      </c>
      <c r="D113" s="4" t="str">
        <f>VLOOKUP(B113,Clientes!A:D,4,0)</f>
        <v>Leiria</v>
      </c>
      <c r="E113" s="9" t="s">
        <v>63</v>
      </c>
      <c r="F113" s="4" t="str">
        <f>INDEX('Lista Aloj'!B:C,MATCH(E113,'Lista Aloj'!C:C,0),1)</f>
        <v>ROUTE 25 - ALOJAMENTO LOCAL, UNIPESSOAL, LDA</v>
      </c>
      <c r="G113" s="4" t="str">
        <f>VLOOKUP(E113,'Lista Aloj'!C:F,4,0)</f>
        <v>Viseu</v>
      </c>
      <c r="H113" s="19">
        <v>43292</v>
      </c>
      <c r="I113" s="22">
        <v>5</v>
      </c>
      <c r="J113" s="6">
        <f>VLOOKUP(E113,'Lista Aloj'!C:F,2,0)*I113</f>
        <v>250</v>
      </c>
      <c r="K113" s="6">
        <f t="shared" si="1"/>
        <v>237.5</v>
      </c>
    </row>
    <row r="114" spans="2:11" ht="16.5" x14ac:dyDescent="0.25">
      <c r="B114" s="3" t="s">
        <v>137</v>
      </c>
      <c r="C114" s="4" t="str">
        <f>VLOOKUP(B114,Clientes!A:B,2,0)</f>
        <v xml:space="preserve">Tomás Raquel </v>
      </c>
      <c r="D114" s="4" t="str">
        <f>VLOOKUP(B114,Clientes!A:D,4,0)</f>
        <v>Coimbra</v>
      </c>
      <c r="E114" s="9" t="s">
        <v>50</v>
      </c>
      <c r="F114" s="4" t="str">
        <f>INDEX('Lista Aloj'!B:C,MATCH(E114,'Lista Aloj'!C:C,0),1)</f>
        <v>R.M.G.S. - ALOJAMENTOS DE PORTUGAL - TURISMO RURAL E ALOJAMENTO LOCAL, UNIPESSOAL, LDA</v>
      </c>
      <c r="G114" s="4" t="str">
        <f>VLOOKUP(E114,'Lista Aloj'!C:F,4,0)</f>
        <v>Porto</v>
      </c>
      <c r="H114" s="19">
        <v>43292</v>
      </c>
      <c r="I114" s="22">
        <v>7</v>
      </c>
      <c r="J114" s="6">
        <f>VLOOKUP(E114,'Lista Aloj'!C:F,2,0)*I114</f>
        <v>350</v>
      </c>
      <c r="K114" s="6">
        <f t="shared" si="1"/>
        <v>315</v>
      </c>
    </row>
    <row r="115" spans="2:11" ht="16.5" x14ac:dyDescent="0.25">
      <c r="B115" s="3" t="s">
        <v>131</v>
      </c>
      <c r="C115" s="4" t="str">
        <f>VLOOKUP(B115,Clientes!A:B,2,0)</f>
        <v xml:space="preserve">João de </v>
      </c>
      <c r="D115" s="4" t="str">
        <f>VLOOKUP(B115,Clientes!A:D,4,0)</f>
        <v>Guarda</v>
      </c>
      <c r="E115" s="9" t="s">
        <v>54</v>
      </c>
      <c r="F115" s="4" t="str">
        <f>INDEX('Lista Aloj'!B:C,MATCH(E115,'Lista Aloj'!C:C,0),1)</f>
        <v>LOCALMAIS, UNIPESSOAL, LDA</v>
      </c>
      <c r="G115" s="4" t="str">
        <f>VLOOKUP(E115,'Lista Aloj'!C:F,4,0)</f>
        <v>Guarda</v>
      </c>
      <c r="H115" s="19">
        <v>43295</v>
      </c>
      <c r="I115" s="22">
        <v>5</v>
      </c>
      <c r="J115" s="6">
        <f>VLOOKUP(E115,'Lista Aloj'!C:F,2,0)*I115</f>
        <v>450</v>
      </c>
      <c r="K115" s="6">
        <f t="shared" si="1"/>
        <v>427.5</v>
      </c>
    </row>
    <row r="116" spans="2:11" ht="16.5" x14ac:dyDescent="0.25">
      <c r="B116" s="3" t="s">
        <v>132</v>
      </c>
      <c r="C116" s="4" t="str">
        <f>VLOOKUP(B116,Clientes!A:B,2,0)</f>
        <v>José Brandão Fernandes</v>
      </c>
      <c r="D116" s="4" t="str">
        <f>VLOOKUP(B116,Clientes!A:D,4,0)</f>
        <v>Região Autónoma dos Açores</v>
      </c>
      <c r="E116" s="9" t="s">
        <v>40</v>
      </c>
      <c r="F116" s="4" t="str">
        <f>INDEX('Lista Aloj'!B:C,MATCH(E116,'Lista Aloj'!C:C,0),1)</f>
        <v>VAZ, ABREU &amp; RIBEIRO, LDA</v>
      </c>
      <c r="G116" s="4" t="str">
        <f>VLOOKUP(E116,'Lista Aloj'!C:F,4,0)</f>
        <v>Portalegre</v>
      </c>
      <c r="H116" s="19">
        <v>43295</v>
      </c>
      <c r="I116" s="22">
        <v>2</v>
      </c>
      <c r="J116" s="6">
        <f>VLOOKUP(E116,'Lista Aloj'!C:F,2,0)*I116</f>
        <v>120</v>
      </c>
      <c r="K116" s="6">
        <f t="shared" si="1"/>
        <v>114</v>
      </c>
    </row>
    <row r="117" spans="2:11" ht="16.5" x14ac:dyDescent="0.25">
      <c r="B117" s="3" t="s">
        <v>130</v>
      </c>
      <c r="C117" s="4" t="str">
        <f>VLOOKUP(B117,Clientes!A:B,2,0)</f>
        <v>Rui de Correia</v>
      </c>
      <c r="D117" s="4" t="str">
        <f>VLOOKUP(B117,Clientes!A:D,4,0)</f>
        <v>Vila Real</v>
      </c>
      <c r="E117" s="9" t="s">
        <v>40</v>
      </c>
      <c r="F117" s="4" t="str">
        <f>INDEX('Lista Aloj'!B:C,MATCH(E117,'Lista Aloj'!C:C,0),1)</f>
        <v>VAZ, ABREU &amp; RIBEIRO, LDA</v>
      </c>
      <c r="G117" s="4" t="str">
        <f>VLOOKUP(E117,'Lista Aloj'!C:F,4,0)</f>
        <v>Portalegre</v>
      </c>
      <c r="H117" s="19">
        <v>43295</v>
      </c>
      <c r="I117" s="22">
        <v>7</v>
      </c>
      <c r="J117" s="6">
        <f>VLOOKUP(E117,'Lista Aloj'!C:F,2,0)*I117</f>
        <v>420</v>
      </c>
      <c r="K117" s="6">
        <f t="shared" si="1"/>
        <v>378</v>
      </c>
    </row>
    <row r="118" spans="2:11" ht="16.5" x14ac:dyDescent="0.25">
      <c r="B118" s="3" t="s">
        <v>128</v>
      </c>
      <c r="C118" s="4" t="str">
        <f>VLOOKUP(B118,Clientes!A:B,2,0)</f>
        <v>António Maria Coutinho</v>
      </c>
      <c r="D118" s="4" t="str">
        <f>VLOOKUP(B118,Clientes!A:D,4,0)</f>
        <v>Beja</v>
      </c>
      <c r="E118" s="9" t="s">
        <v>63</v>
      </c>
      <c r="F118" s="4" t="str">
        <f>INDEX('Lista Aloj'!B:C,MATCH(E118,'Lista Aloj'!C:C,0),1)</f>
        <v>ROUTE 25 - ALOJAMENTO LOCAL, UNIPESSOAL, LDA</v>
      </c>
      <c r="G118" s="4" t="str">
        <f>VLOOKUP(E118,'Lista Aloj'!C:F,4,0)</f>
        <v>Viseu</v>
      </c>
      <c r="H118" s="19">
        <v>43296</v>
      </c>
      <c r="I118" s="22">
        <v>6</v>
      </c>
      <c r="J118" s="6">
        <f>VLOOKUP(E118,'Lista Aloj'!C:F,2,0)*I118</f>
        <v>300</v>
      </c>
      <c r="K118" s="6">
        <f t="shared" si="1"/>
        <v>270</v>
      </c>
    </row>
    <row r="119" spans="2:11" ht="16.5" x14ac:dyDescent="0.25">
      <c r="B119" s="3" t="s">
        <v>127</v>
      </c>
      <c r="C119" s="4" t="str">
        <f>VLOOKUP(B119,Clientes!A:B,2,0)</f>
        <v>Daniel Manuel Diaz-Arguelles</v>
      </c>
      <c r="D119" s="4" t="str">
        <f>VLOOKUP(B119,Clientes!A:D,4,0)</f>
        <v>Aveiro</v>
      </c>
      <c r="E119" s="9" t="s">
        <v>40</v>
      </c>
      <c r="F119" s="4" t="str">
        <f>INDEX('Lista Aloj'!B:C,MATCH(E119,'Lista Aloj'!C:C,0),1)</f>
        <v>VAZ, ABREU &amp; RIBEIRO, LDA</v>
      </c>
      <c r="G119" s="4" t="str">
        <f>VLOOKUP(E119,'Lista Aloj'!C:F,4,0)</f>
        <v>Portalegre</v>
      </c>
      <c r="H119" s="19">
        <v>43296</v>
      </c>
      <c r="I119" s="22">
        <v>3</v>
      </c>
      <c r="J119" s="6">
        <f>VLOOKUP(E119,'Lista Aloj'!C:F,2,0)*I119</f>
        <v>180</v>
      </c>
      <c r="K119" s="6">
        <f t="shared" si="1"/>
        <v>171</v>
      </c>
    </row>
    <row r="120" spans="2:11" ht="16.5" x14ac:dyDescent="0.25">
      <c r="B120" s="3" t="s">
        <v>129</v>
      </c>
      <c r="C120" s="4" t="str">
        <f>VLOOKUP(B120,Clientes!A:B,2,0)</f>
        <v xml:space="preserve">Francisco Taveira </v>
      </c>
      <c r="D120" s="4" t="str">
        <f>VLOOKUP(B120,Clientes!A:D,4,0)</f>
        <v>Porto</v>
      </c>
      <c r="E120" s="9" t="s">
        <v>50</v>
      </c>
      <c r="F120" s="4" t="str">
        <f>INDEX('Lista Aloj'!B:C,MATCH(E120,'Lista Aloj'!C:C,0),1)</f>
        <v>R.M.G.S. - ALOJAMENTOS DE PORTUGAL - TURISMO RURAL E ALOJAMENTO LOCAL, UNIPESSOAL, LDA</v>
      </c>
      <c r="G120" s="4" t="str">
        <f>VLOOKUP(E120,'Lista Aloj'!C:F,4,0)</f>
        <v>Porto</v>
      </c>
      <c r="H120" s="19">
        <v>43296</v>
      </c>
      <c r="I120" s="22">
        <v>5</v>
      </c>
      <c r="J120" s="6">
        <f>VLOOKUP(E120,'Lista Aloj'!C:F,2,0)*I120</f>
        <v>250</v>
      </c>
      <c r="K120" s="6">
        <f t="shared" si="1"/>
        <v>237.5</v>
      </c>
    </row>
    <row r="121" spans="2:11" ht="16.5" x14ac:dyDescent="0.25">
      <c r="B121" s="3" t="s">
        <v>126</v>
      </c>
      <c r="C121" s="4" t="str">
        <f>VLOOKUP(B121,Clientes!A:B,2,0)</f>
        <v>José Miguel Amorim</v>
      </c>
      <c r="D121" s="4" t="str">
        <f>VLOOKUP(B121,Clientes!A:D,4,0)</f>
        <v>Guarda</v>
      </c>
      <c r="E121" s="9" t="s">
        <v>60</v>
      </c>
      <c r="F121" s="4" t="str">
        <f>INDEX('Lista Aloj'!B:C,MATCH(E121,'Lista Aloj'!C:C,0),1)</f>
        <v>RESIDÊNCIAL IMPERIAL DE CARMO &amp; AUGUSTA, UNIPESSOAL, LDA</v>
      </c>
      <c r="G121" s="4" t="str">
        <f>VLOOKUP(E121,'Lista Aloj'!C:F,4,0)</f>
        <v>Santarém</v>
      </c>
      <c r="H121" s="19">
        <v>43296</v>
      </c>
      <c r="I121" s="22">
        <v>6</v>
      </c>
      <c r="J121" s="6">
        <f>VLOOKUP(E121,'Lista Aloj'!C:F,2,0)*I121</f>
        <v>420</v>
      </c>
      <c r="K121" s="6">
        <f t="shared" si="1"/>
        <v>378</v>
      </c>
    </row>
    <row r="122" spans="2:11" ht="16.5" x14ac:dyDescent="0.25">
      <c r="B122" s="3" t="s">
        <v>125</v>
      </c>
      <c r="C122" s="4" t="str">
        <f>VLOOKUP(B122,Clientes!A:B,2,0)</f>
        <v>Marta Almeida Silva</v>
      </c>
      <c r="D122" s="4" t="str">
        <f>VLOOKUP(B122,Clientes!A:D,4,0)</f>
        <v>Lisboa</v>
      </c>
      <c r="E122" s="9" t="s">
        <v>50</v>
      </c>
      <c r="F122" s="4" t="str">
        <f>INDEX('Lista Aloj'!B:C,MATCH(E122,'Lista Aloj'!C:C,0),1)</f>
        <v>R.M.G.S. - ALOJAMENTOS DE PORTUGAL - TURISMO RURAL E ALOJAMENTO LOCAL, UNIPESSOAL, LDA</v>
      </c>
      <c r="G122" s="4" t="str">
        <f>VLOOKUP(E122,'Lista Aloj'!C:F,4,0)</f>
        <v>Porto</v>
      </c>
      <c r="H122" s="19">
        <v>43297</v>
      </c>
      <c r="I122" s="22">
        <v>3</v>
      </c>
      <c r="J122" s="6">
        <f>VLOOKUP(E122,'Lista Aloj'!C:F,2,0)*I122</f>
        <v>150</v>
      </c>
      <c r="K122" s="6">
        <f t="shared" si="1"/>
        <v>142.5</v>
      </c>
    </row>
    <row r="123" spans="2:11" ht="16.5" x14ac:dyDescent="0.25">
      <c r="B123" s="3" t="s">
        <v>124</v>
      </c>
      <c r="C123" s="4" t="str">
        <f>VLOOKUP(B123,Clientes!A:B,2,0)</f>
        <v>João Filipe Carneiro</v>
      </c>
      <c r="D123" s="4" t="str">
        <f>VLOOKUP(B123,Clientes!A:D,4,0)</f>
        <v>Portalegre</v>
      </c>
      <c r="E123" s="9" t="s">
        <v>40</v>
      </c>
      <c r="F123" s="4" t="str">
        <f>INDEX('Lista Aloj'!B:C,MATCH(E123,'Lista Aloj'!C:C,0),1)</f>
        <v>VAZ, ABREU &amp; RIBEIRO, LDA</v>
      </c>
      <c r="G123" s="4" t="str">
        <f>VLOOKUP(E123,'Lista Aloj'!C:F,4,0)</f>
        <v>Portalegre</v>
      </c>
      <c r="H123" s="19">
        <v>43298</v>
      </c>
      <c r="I123" s="22">
        <v>4</v>
      </c>
      <c r="J123" s="6">
        <f>VLOOKUP(E123,'Lista Aloj'!C:F,2,0)*I123</f>
        <v>240</v>
      </c>
      <c r="K123" s="6">
        <f t="shared" si="1"/>
        <v>228</v>
      </c>
    </row>
    <row r="124" spans="2:11" ht="16.5" x14ac:dyDescent="0.25">
      <c r="B124" s="3" t="s">
        <v>170</v>
      </c>
      <c r="C124" s="4" t="str">
        <f>VLOOKUP(B124,Clientes!A:B,2,0)</f>
        <v xml:space="preserve">Caroline Gonzalez </v>
      </c>
      <c r="D124" s="4" t="str">
        <f>VLOOKUP(B124,Clientes!A:D,4,0)</f>
        <v>Faro</v>
      </c>
      <c r="E124" s="9" t="s">
        <v>50</v>
      </c>
      <c r="F124" s="4" t="str">
        <f>INDEX('Lista Aloj'!B:C,MATCH(E124,'Lista Aloj'!C:C,0),1)</f>
        <v>R.M.G.S. - ALOJAMENTOS DE PORTUGAL - TURISMO RURAL E ALOJAMENTO LOCAL, UNIPESSOAL, LDA</v>
      </c>
      <c r="G124" s="4" t="str">
        <f>VLOOKUP(E124,'Lista Aloj'!C:F,4,0)</f>
        <v>Porto</v>
      </c>
      <c r="H124" s="19">
        <v>43299</v>
      </c>
      <c r="I124" s="22">
        <v>1</v>
      </c>
      <c r="J124" s="6">
        <f>VLOOKUP(E124,'Lista Aloj'!C:F,2,0)*I124</f>
        <v>50</v>
      </c>
      <c r="K124" s="6">
        <f t="shared" si="1"/>
        <v>50</v>
      </c>
    </row>
    <row r="125" spans="2:11" ht="16.5" x14ac:dyDescent="0.25">
      <c r="B125" s="3" t="s">
        <v>123</v>
      </c>
      <c r="C125" s="4" t="str">
        <f>VLOOKUP(B125,Clientes!A:B,2,0)</f>
        <v>Leonardo Manuel Marrana</v>
      </c>
      <c r="D125" s="4" t="str">
        <f>VLOOKUP(B125,Clientes!A:D,4,0)</f>
        <v>Guarda</v>
      </c>
      <c r="E125" s="9" t="s">
        <v>63</v>
      </c>
      <c r="F125" s="4" t="str">
        <f>INDEX('Lista Aloj'!B:C,MATCH(E125,'Lista Aloj'!C:C,0),1)</f>
        <v>ROUTE 25 - ALOJAMENTO LOCAL, UNIPESSOAL, LDA</v>
      </c>
      <c r="G125" s="4" t="str">
        <f>VLOOKUP(E125,'Lista Aloj'!C:F,4,0)</f>
        <v>Viseu</v>
      </c>
      <c r="H125" s="19">
        <v>43299</v>
      </c>
      <c r="I125" s="22">
        <v>6</v>
      </c>
      <c r="J125" s="6">
        <f>VLOOKUP(E125,'Lista Aloj'!C:F,2,0)*I125</f>
        <v>300</v>
      </c>
      <c r="K125" s="6">
        <f t="shared" si="1"/>
        <v>270</v>
      </c>
    </row>
    <row r="126" spans="2:11" ht="16.5" x14ac:dyDescent="0.25">
      <c r="B126" s="3" t="s">
        <v>121</v>
      </c>
      <c r="C126" s="4" t="str">
        <f>VLOOKUP(B126,Clientes!A:B,2,0)</f>
        <v>Catarina Miguel Fonseca</v>
      </c>
      <c r="D126" s="4" t="str">
        <f>VLOOKUP(B126,Clientes!A:D,4,0)</f>
        <v>Braga</v>
      </c>
      <c r="E126" s="9" t="s">
        <v>50</v>
      </c>
      <c r="F126" s="4" t="str">
        <f>INDEX('Lista Aloj'!B:C,MATCH(E126,'Lista Aloj'!C:C,0),1)</f>
        <v>R.M.G.S. - ALOJAMENTOS DE PORTUGAL - TURISMO RURAL E ALOJAMENTO LOCAL, UNIPESSOAL, LDA</v>
      </c>
      <c r="G126" s="4" t="str">
        <f>VLOOKUP(E126,'Lista Aloj'!C:F,4,0)</f>
        <v>Porto</v>
      </c>
      <c r="H126" s="19">
        <v>43300</v>
      </c>
      <c r="I126" s="22">
        <v>6</v>
      </c>
      <c r="J126" s="6">
        <f>VLOOKUP(E126,'Lista Aloj'!C:F,2,0)*I126</f>
        <v>300</v>
      </c>
      <c r="K126" s="6">
        <f t="shared" si="1"/>
        <v>270</v>
      </c>
    </row>
    <row r="127" spans="2:11" ht="16.5" x14ac:dyDescent="0.25">
      <c r="B127" s="3" t="s">
        <v>122</v>
      </c>
      <c r="C127" s="4" t="str">
        <f>VLOOKUP(B127,Clientes!A:B,2,0)</f>
        <v>Juliana José Ferreira</v>
      </c>
      <c r="D127" s="4" t="str">
        <f>VLOOKUP(B127,Clientes!A:D,4,0)</f>
        <v>Porto</v>
      </c>
      <c r="E127" s="9" t="s">
        <v>50</v>
      </c>
      <c r="F127" s="4" t="str">
        <f>INDEX('Lista Aloj'!B:C,MATCH(E127,'Lista Aloj'!C:C,0),1)</f>
        <v>R.M.G.S. - ALOJAMENTOS DE PORTUGAL - TURISMO RURAL E ALOJAMENTO LOCAL, UNIPESSOAL, LDA</v>
      </c>
      <c r="G127" s="4" t="str">
        <f>VLOOKUP(E127,'Lista Aloj'!C:F,4,0)</f>
        <v>Porto</v>
      </c>
      <c r="H127" s="19">
        <v>43300</v>
      </c>
      <c r="I127" s="22">
        <v>9</v>
      </c>
      <c r="J127" s="6">
        <f>VLOOKUP(E127,'Lista Aloj'!C:F,2,0)*I127</f>
        <v>450</v>
      </c>
      <c r="K127" s="6">
        <f t="shared" si="1"/>
        <v>405</v>
      </c>
    </row>
    <row r="128" spans="2:11" ht="16.5" x14ac:dyDescent="0.25">
      <c r="B128" s="3" t="s">
        <v>120</v>
      </c>
      <c r="C128" s="4" t="str">
        <f>VLOOKUP(B128,Clientes!A:B,2,0)</f>
        <v>Mariana Miguel Borges</v>
      </c>
      <c r="D128" s="4" t="str">
        <f>VLOOKUP(B128,Clientes!A:D,4,0)</f>
        <v>Região Autónoma dos Açores</v>
      </c>
      <c r="E128" s="9" t="s">
        <v>40</v>
      </c>
      <c r="F128" s="4" t="str">
        <f>INDEX('Lista Aloj'!B:C,MATCH(E128,'Lista Aloj'!C:C,0),1)</f>
        <v>VAZ, ABREU &amp; RIBEIRO, LDA</v>
      </c>
      <c r="G128" s="4" t="str">
        <f>VLOOKUP(E128,'Lista Aloj'!C:F,4,0)</f>
        <v>Portalegre</v>
      </c>
      <c r="H128" s="19">
        <v>43300</v>
      </c>
      <c r="I128" s="22">
        <v>1</v>
      </c>
      <c r="J128" s="6">
        <f>VLOOKUP(E128,'Lista Aloj'!C:F,2,0)*I128</f>
        <v>60</v>
      </c>
      <c r="K128" s="6">
        <f t="shared" si="1"/>
        <v>60</v>
      </c>
    </row>
    <row r="129" spans="2:11" ht="16.5" x14ac:dyDescent="0.25">
      <c r="B129" s="3" t="s">
        <v>208</v>
      </c>
      <c r="C129" s="4" t="str">
        <f>VLOOKUP(B129,Clientes!A:B,2,0)</f>
        <v>Miguel Moura Silva</v>
      </c>
      <c r="D129" s="4" t="str">
        <f>VLOOKUP(B129,Clientes!A:D,4,0)</f>
        <v>Santarém</v>
      </c>
      <c r="E129" s="9" t="s">
        <v>53</v>
      </c>
      <c r="F129" s="4" t="str">
        <f>INDEX('Lista Aloj'!B:C,MATCH(E129,'Lista Aloj'!C:C,0),1)</f>
        <v>LOCAL GÁS, UNIPESSOAL, LDA</v>
      </c>
      <c r="G129" s="4" t="str">
        <f>VLOOKUP(E129,'Lista Aloj'!C:F,4,0)</f>
        <v>Setúbal</v>
      </c>
      <c r="H129" s="19">
        <v>43300</v>
      </c>
      <c r="I129" s="22">
        <v>3</v>
      </c>
      <c r="J129" s="6">
        <f>VLOOKUP(E129,'Lista Aloj'!C:F,2,0)*I129</f>
        <v>210</v>
      </c>
      <c r="K129" s="6">
        <f t="shared" si="1"/>
        <v>199.5</v>
      </c>
    </row>
    <row r="130" spans="2:11" ht="16.5" x14ac:dyDescent="0.25">
      <c r="B130" s="3" t="s">
        <v>118</v>
      </c>
      <c r="C130" s="4" t="str">
        <f>VLOOKUP(B130,Clientes!A:B,2,0)</f>
        <v>Daniel da Araújo</v>
      </c>
      <c r="D130" s="4" t="str">
        <f>VLOOKUP(B130,Clientes!A:D,4,0)</f>
        <v>Portalegre</v>
      </c>
      <c r="E130" s="9" t="s">
        <v>40</v>
      </c>
      <c r="F130" s="4" t="str">
        <f>INDEX('Lista Aloj'!B:C,MATCH(E130,'Lista Aloj'!C:C,0),1)</f>
        <v>VAZ, ABREU &amp; RIBEIRO, LDA</v>
      </c>
      <c r="G130" s="4" t="str">
        <f>VLOOKUP(E130,'Lista Aloj'!C:F,4,0)</f>
        <v>Portalegre</v>
      </c>
      <c r="H130" s="19">
        <v>43302</v>
      </c>
      <c r="I130" s="22">
        <v>6</v>
      </c>
      <c r="J130" s="6">
        <f>VLOOKUP(E130,'Lista Aloj'!C:F,2,0)*I130</f>
        <v>360</v>
      </c>
      <c r="K130" s="6">
        <f t="shared" si="1"/>
        <v>324</v>
      </c>
    </row>
    <row r="131" spans="2:11" ht="16.5" x14ac:dyDescent="0.25">
      <c r="B131" s="3" t="s">
        <v>119</v>
      </c>
      <c r="C131" s="4" t="str">
        <f>VLOOKUP(B131,Clientes!A:B,2,0)</f>
        <v>Mariana Rafaela Costa</v>
      </c>
      <c r="D131" s="4" t="str">
        <f>VLOOKUP(B131,Clientes!A:D,4,0)</f>
        <v>Região Autónoma da Madeira</v>
      </c>
      <c r="E131" s="9" t="s">
        <v>58</v>
      </c>
      <c r="F131" s="4" t="str">
        <f>INDEX('Lista Aloj'!B:C,MATCH(E131,'Lista Aloj'!C:C,0),1)</f>
        <v>NORVERDE - INVESTIMENTOS IMOBILIÁRIOS, S.A.</v>
      </c>
      <c r="G131" s="4" t="str">
        <f>VLOOKUP(E131,'Lista Aloj'!C:F,4,0)</f>
        <v>Portalegre</v>
      </c>
      <c r="H131" s="19">
        <v>43302</v>
      </c>
      <c r="I131" s="22">
        <v>8</v>
      </c>
      <c r="J131" s="6">
        <f>VLOOKUP(E131,'Lista Aloj'!C:F,2,0)*I131</f>
        <v>400</v>
      </c>
      <c r="K131" s="6">
        <f t="shared" si="1"/>
        <v>360</v>
      </c>
    </row>
    <row r="132" spans="2:11" ht="16.5" x14ac:dyDescent="0.25">
      <c r="B132" s="3" t="s">
        <v>116</v>
      </c>
      <c r="C132" s="4" t="str">
        <f>VLOOKUP(B132,Clientes!A:B,2,0)</f>
        <v>Alice Pinto Silva</v>
      </c>
      <c r="D132" s="4" t="str">
        <f>VLOOKUP(B132,Clientes!A:D,4,0)</f>
        <v>Beja</v>
      </c>
      <c r="E132" s="9" t="s">
        <v>40</v>
      </c>
      <c r="F132" s="4" t="str">
        <f>INDEX('Lista Aloj'!B:C,MATCH(E132,'Lista Aloj'!C:C,0),1)</f>
        <v>VAZ, ABREU &amp; RIBEIRO, LDA</v>
      </c>
      <c r="G132" s="4" t="str">
        <f>VLOOKUP(E132,'Lista Aloj'!C:F,4,0)</f>
        <v>Portalegre</v>
      </c>
      <c r="H132" s="19">
        <v>43303</v>
      </c>
      <c r="I132" s="22">
        <v>7</v>
      </c>
      <c r="J132" s="6">
        <f>VLOOKUP(E132,'Lista Aloj'!C:F,2,0)*I132</f>
        <v>420</v>
      </c>
      <c r="K132" s="6">
        <f t="shared" si="1"/>
        <v>378</v>
      </c>
    </row>
    <row r="133" spans="2:11" ht="16.5" x14ac:dyDescent="0.25">
      <c r="B133" s="3" t="s">
        <v>117</v>
      </c>
      <c r="C133" s="4" t="str">
        <f>VLOOKUP(B133,Clientes!A:B,2,0)</f>
        <v>Ana Costa Neves</v>
      </c>
      <c r="D133" s="4" t="str">
        <f>VLOOKUP(B133,Clientes!A:D,4,0)</f>
        <v>Guarda</v>
      </c>
      <c r="E133" s="9" t="s">
        <v>63</v>
      </c>
      <c r="F133" s="4" t="str">
        <f>INDEX('Lista Aloj'!B:C,MATCH(E133,'Lista Aloj'!C:C,0),1)</f>
        <v>ROUTE 25 - ALOJAMENTO LOCAL, UNIPESSOAL, LDA</v>
      </c>
      <c r="G133" s="4" t="str">
        <f>VLOOKUP(E133,'Lista Aloj'!C:F,4,0)</f>
        <v>Viseu</v>
      </c>
      <c r="H133" s="19">
        <v>43303</v>
      </c>
      <c r="I133" s="22">
        <v>5</v>
      </c>
      <c r="J133" s="6">
        <f>VLOOKUP(E133,'Lista Aloj'!C:F,2,0)*I133</f>
        <v>250</v>
      </c>
      <c r="K133" s="6">
        <f t="shared" si="1"/>
        <v>237.5</v>
      </c>
    </row>
    <row r="134" spans="2:11" ht="16.5" x14ac:dyDescent="0.25">
      <c r="B134" s="3" t="s">
        <v>183</v>
      </c>
      <c r="C134" s="4" t="str">
        <f>VLOOKUP(B134,Clientes!A:B,2,0)</f>
        <v>Pedro Diana Fonseca</v>
      </c>
      <c r="D134" s="4" t="str">
        <f>VLOOKUP(B134,Clientes!A:D,4,0)</f>
        <v>Portalegre</v>
      </c>
      <c r="E134" s="9" t="s">
        <v>46</v>
      </c>
      <c r="F134" s="4" t="str">
        <f>INDEX('Lista Aloj'!B:C,MATCH(E134,'Lista Aloj'!C:C,0),1)</f>
        <v>LOCALEASY, LDA</v>
      </c>
      <c r="G134" s="4" t="str">
        <f>VLOOKUP(E134,'Lista Aloj'!C:F,4,0)</f>
        <v>Região Autónoma da Madeira</v>
      </c>
      <c r="H134" s="19">
        <v>43303</v>
      </c>
      <c r="I134" s="22">
        <v>8</v>
      </c>
      <c r="J134" s="6">
        <f>VLOOKUP(E134,'Lista Aloj'!C:F,2,0)*I134</f>
        <v>640</v>
      </c>
      <c r="K134" s="6">
        <f t="shared" si="1"/>
        <v>576</v>
      </c>
    </row>
    <row r="135" spans="2:11" ht="16.5" x14ac:dyDescent="0.25">
      <c r="B135" s="3" t="s">
        <v>113</v>
      </c>
      <c r="C135" s="4" t="str">
        <f>VLOOKUP(B135,Clientes!A:B,2,0)</f>
        <v>Ana Camões Alves</v>
      </c>
      <c r="D135" s="4" t="str">
        <f>VLOOKUP(B135,Clientes!A:D,4,0)</f>
        <v>Beja</v>
      </c>
      <c r="E135" s="9" t="s">
        <v>40</v>
      </c>
      <c r="F135" s="4" t="str">
        <f>INDEX('Lista Aloj'!B:C,MATCH(E135,'Lista Aloj'!C:C,0),1)</f>
        <v>VAZ, ABREU &amp; RIBEIRO, LDA</v>
      </c>
      <c r="G135" s="4" t="str">
        <f>VLOOKUP(E135,'Lista Aloj'!C:F,4,0)</f>
        <v>Portalegre</v>
      </c>
      <c r="H135" s="19">
        <v>43304</v>
      </c>
      <c r="I135" s="22">
        <v>5</v>
      </c>
      <c r="J135" s="6">
        <f>VLOOKUP(E135,'Lista Aloj'!C:F,2,0)*I135</f>
        <v>300</v>
      </c>
      <c r="K135" s="6">
        <f t="shared" si="1"/>
        <v>285</v>
      </c>
    </row>
    <row r="136" spans="2:11" ht="16.5" x14ac:dyDescent="0.25">
      <c r="B136" s="3" t="s">
        <v>115</v>
      </c>
      <c r="C136" s="4" t="str">
        <f>VLOOKUP(B136,Clientes!A:B,2,0)</f>
        <v>André Claro Forte</v>
      </c>
      <c r="D136" s="4" t="str">
        <f>VLOOKUP(B136,Clientes!A:D,4,0)</f>
        <v>Região Autónoma dos Açores</v>
      </c>
      <c r="E136" s="9" t="s">
        <v>40</v>
      </c>
      <c r="F136" s="4" t="str">
        <f>INDEX('Lista Aloj'!B:C,MATCH(E136,'Lista Aloj'!C:C,0),1)</f>
        <v>VAZ, ABREU &amp; RIBEIRO, LDA</v>
      </c>
      <c r="G136" s="4" t="str">
        <f>VLOOKUP(E136,'Lista Aloj'!C:F,4,0)</f>
        <v>Portalegre</v>
      </c>
      <c r="H136" s="19">
        <v>43304</v>
      </c>
      <c r="I136" s="22">
        <v>3</v>
      </c>
      <c r="J136" s="6">
        <f>VLOOKUP(E136,'Lista Aloj'!C:F,2,0)*I136</f>
        <v>180</v>
      </c>
      <c r="K136" s="6">
        <f t="shared" si="1"/>
        <v>171</v>
      </c>
    </row>
    <row r="137" spans="2:11" ht="16.5" x14ac:dyDescent="0.25">
      <c r="B137" s="3" t="s">
        <v>112</v>
      </c>
      <c r="C137" s="4" t="str">
        <f>VLOOKUP(B137,Clientes!A:B,2,0)</f>
        <v>Marisa Paulo Cunha</v>
      </c>
      <c r="D137" s="4" t="str">
        <f>VLOOKUP(B137,Clientes!A:D,4,0)</f>
        <v>Porto</v>
      </c>
      <c r="E137" s="9" t="s">
        <v>60</v>
      </c>
      <c r="F137" s="4" t="str">
        <f>INDEX('Lista Aloj'!B:C,MATCH(E137,'Lista Aloj'!C:C,0),1)</f>
        <v>RESIDÊNCIAL IMPERIAL DE CARMO &amp; AUGUSTA, UNIPESSOAL, LDA</v>
      </c>
      <c r="G137" s="4" t="str">
        <f>VLOOKUP(E137,'Lista Aloj'!C:F,4,0)</f>
        <v>Santarém</v>
      </c>
      <c r="H137" s="19">
        <v>43304</v>
      </c>
      <c r="I137" s="22">
        <v>5</v>
      </c>
      <c r="J137" s="6">
        <f>VLOOKUP(E137,'Lista Aloj'!C:F,2,0)*I137</f>
        <v>350</v>
      </c>
      <c r="K137" s="6">
        <f t="shared" si="1"/>
        <v>332.5</v>
      </c>
    </row>
    <row r="138" spans="2:11" ht="16.5" x14ac:dyDescent="0.25">
      <c r="B138" s="3" t="s">
        <v>114</v>
      </c>
      <c r="C138" s="4" t="str">
        <f>VLOOKUP(B138,Clientes!A:B,2,0)</f>
        <v>Pedro Cardoso Cebola</v>
      </c>
      <c r="D138" s="4" t="str">
        <f>VLOOKUP(B138,Clientes!A:D,4,0)</f>
        <v>Santarém</v>
      </c>
      <c r="E138" s="9" t="s">
        <v>60</v>
      </c>
      <c r="F138" s="4" t="str">
        <f>INDEX('Lista Aloj'!B:C,MATCH(E138,'Lista Aloj'!C:C,0),1)</f>
        <v>RESIDÊNCIAL IMPERIAL DE CARMO &amp; AUGUSTA, UNIPESSOAL, LDA</v>
      </c>
      <c r="G138" s="4" t="str">
        <f>VLOOKUP(E138,'Lista Aloj'!C:F,4,0)</f>
        <v>Santarém</v>
      </c>
      <c r="H138" s="19">
        <v>43304</v>
      </c>
      <c r="I138" s="22">
        <v>9</v>
      </c>
      <c r="J138" s="6">
        <f>VLOOKUP(E138,'Lista Aloj'!C:F,2,0)*I138</f>
        <v>630</v>
      </c>
      <c r="K138" s="6">
        <f t="shared" ref="K138:K201" si="2">J138- VLOOKUP(I138,$H$2:$J$6,3,TRUE)*J138</f>
        <v>567</v>
      </c>
    </row>
    <row r="139" spans="2:11" ht="16.5" x14ac:dyDescent="0.25">
      <c r="B139" s="3" t="s">
        <v>111</v>
      </c>
      <c r="C139" s="4" t="str">
        <f>VLOOKUP(B139,Clientes!A:B,2,0)</f>
        <v xml:space="preserve">Antonio Pinto </v>
      </c>
      <c r="D139" s="4" t="str">
        <f>VLOOKUP(B139,Clientes!A:D,4,0)</f>
        <v>Região Autónoma dos Açores</v>
      </c>
      <c r="E139" s="9" t="s">
        <v>60</v>
      </c>
      <c r="F139" s="4" t="str">
        <f>INDEX('Lista Aloj'!B:C,MATCH(E139,'Lista Aloj'!C:C,0),1)</f>
        <v>RESIDÊNCIAL IMPERIAL DE CARMO &amp; AUGUSTA, UNIPESSOAL, LDA</v>
      </c>
      <c r="G139" s="4" t="str">
        <f>VLOOKUP(E139,'Lista Aloj'!C:F,4,0)</f>
        <v>Santarém</v>
      </c>
      <c r="H139" s="19">
        <v>43306</v>
      </c>
      <c r="I139" s="22">
        <v>4</v>
      </c>
      <c r="J139" s="6">
        <f>VLOOKUP(E139,'Lista Aloj'!C:F,2,0)*I139</f>
        <v>280</v>
      </c>
      <c r="K139" s="6">
        <f t="shared" si="2"/>
        <v>266</v>
      </c>
    </row>
    <row r="140" spans="2:11" ht="16.5" x14ac:dyDescent="0.25">
      <c r="B140" s="3" t="s">
        <v>107</v>
      </c>
      <c r="C140" s="4" t="str">
        <f>VLOOKUP(B140,Clientes!A:B,2,0)</f>
        <v>André Alexandre Cardoso</v>
      </c>
      <c r="D140" s="4" t="str">
        <f>VLOOKUP(B140,Clientes!A:D,4,0)</f>
        <v>Região Autónoma da Madeira</v>
      </c>
      <c r="E140" s="9" t="s">
        <v>50</v>
      </c>
      <c r="F140" s="4" t="str">
        <f>INDEX('Lista Aloj'!B:C,MATCH(E140,'Lista Aloj'!C:C,0),1)</f>
        <v>R.M.G.S. - ALOJAMENTOS DE PORTUGAL - TURISMO RURAL E ALOJAMENTO LOCAL, UNIPESSOAL, LDA</v>
      </c>
      <c r="G140" s="4" t="str">
        <f>VLOOKUP(E140,'Lista Aloj'!C:F,4,0)</f>
        <v>Porto</v>
      </c>
      <c r="H140" s="19">
        <v>43307</v>
      </c>
      <c r="I140" s="22">
        <v>7</v>
      </c>
      <c r="J140" s="6">
        <f>VLOOKUP(E140,'Lista Aloj'!C:F,2,0)*I140</f>
        <v>350</v>
      </c>
      <c r="K140" s="6">
        <f t="shared" si="2"/>
        <v>315</v>
      </c>
    </row>
    <row r="141" spans="2:11" ht="16.5" x14ac:dyDescent="0.25">
      <c r="B141" s="3" t="s">
        <v>108</v>
      </c>
      <c r="C141" s="4" t="str">
        <f>VLOOKUP(B141,Clientes!A:B,2,0)</f>
        <v>Catarina Mendes Fernandes</v>
      </c>
      <c r="D141" s="4" t="str">
        <f>VLOOKUP(B141,Clientes!A:D,4,0)</f>
        <v>Guarda</v>
      </c>
      <c r="E141" s="9" t="s">
        <v>63</v>
      </c>
      <c r="F141" s="4" t="str">
        <f>INDEX('Lista Aloj'!B:C,MATCH(E141,'Lista Aloj'!C:C,0),1)</f>
        <v>ROUTE 25 - ALOJAMENTO LOCAL, UNIPESSOAL, LDA</v>
      </c>
      <c r="G141" s="4" t="str">
        <f>VLOOKUP(E141,'Lista Aloj'!C:F,4,0)</f>
        <v>Viseu</v>
      </c>
      <c r="H141" s="19">
        <v>43307</v>
      </c>
      <c r="I141" s="22">
        <v>4</v>
      </c>
      <c r="J141" s="6">
        <f>VLOOKUP(E141,'Lista Aloj'!C:F,2,0)*I141</f>
        <v>200</v>
      </c>
      <c r="K141" s="6">
        <f t="shared" si="2"/>
        <v>190</v>
      </c>
    </row>
    <row r="142" spans="2:11" ht="16.5" x14ac:dyDescent="0.25">
      <c r="B142" s="3" t="s">
        <v>191</v>
      </c>
      <c r="C142" s="4" t="str">
        <f>VLOOKUP(B142,Clientes!A:B,2,0)</f>
        <v>João Mendes Simões</v>
      </c>
      <c r="D142" s="4" t="str">
        <f>VLOOKUP(B142,Clientes!A:D,4,0)</f>
        <v>Aveiro</v>
      </c>
      <c r="E142" s="9" t="s">
        <v>54</v>
      </c>
      <c r="F142" s="4" t="str">
        <f>INDEX('Lista Aloj'!B:C,MATCH(E142,'Lista Aloj'!C:C,0),1)</f>
        <v>LOCALMAIS, UNIPESSOAL, LDA</v>
      </c>
      <c r="G142" s="4" t="str">
        <f>VLOOKUP(E142,'Lista Aloj'!C:F,4,0)</f>
        <v>Guarda</v>
      </c>
      <c r="H142" s="19">
        <v>43307</v>
      </c>
      <c r="I142" s="22">
        <v>1</v>
      </c>
      <c r="J142" s="6">
        <f>VLOOKUP(E142,'Lista Aloj'!C:F,2,0)*I142</f>
        <v>90</v>
      </c>
      <c r="K142" s="6">
        <f t="shared" si="2"/>
        <v>90</v>
      </c>
    </row>
    <row r="143" spans="2:11" ht="16.5" x14ac:dyDescent="0.25">
      <c r="B143" s="3" t="s">
        <v>109</v>
      </c>
      <c r="C143" s="4" t="str">
        <f>VLOOKUP(B143,Clientes!A:B,2,0)</f>
        <v>Leonor Pedro Santos</v>
      </c>
      <c r="D143" s="4" t="str">
        <f>VLOOKUP(B143,Clientes!A:D,4,0)</f>
        <v>Beja</v>
      </c>
      <c r="E143" s="9" t="s">
        <v>50</v>
      </c>
      <c r="F143" s="4" t="str">
        <f>INDEX('Lista Aloj'!B:C,MATCH(E143,'Lista Aloj'!C:C,0),1)</f>
        <v>R.M.G.S. - ALOJAMENTOS DE PORTUGAL - TURISMO RURAL E ALOJAMENTO LOCAL, UNIPESSOAL, LDA</v>
      </c>
      <c r="G143" s="4" t="str">
        <f>VLOOKUP(E143,'Lista Aloj'!C:F,4,0)</f>
        <v>Porto</v>
      </c>
      <c r="H143" s="19">
        <v>43307</v>
      </c>
      <c r="I143" s="22">
        <v>8</v>
      </c>
      <c r="J143" s="6">
        <f>VLOOKUP(E143,'Lista Aloj'!C:F,2,0)*I143</f>
        <v>400</v>
      </c>
      <c r="K143" s="6">
        <f t="shared" si="2"/>
        <v>360</v>
      </c>
    </row>
    <row r="144" spans="2:11" ht="16.5" x14ac:dyDescent="0.25">
      <c r="B144" s="3" t="s">
        <v>110</v>
      </c>
      <c r="C144" s="4" t="str">
        <f>VLOOKUP(B144,Clientes!A:B,2,0)</f>
        <v>Luís Filipe Carvalho</v>
      </c>
      <c r="D144" s="4" t="str">
        <f>VLOOKUP(B144,Clientes!A:D,4,0)</f>
        <v>Porto</v>
      </c>
      <c r="E144" s="9" t="s">
        <v>40</v>
      </c>
      <c r="F144" s="4" t="str">
        <f>INDEX('Lista Aloj'!B:C,MATCH(E144,'Lista Aloj'!C:C,0),1)</f>
        <v>VAZ, ABREU &amp; RIBEIRO, LDA</v>
      </c>
      <c r="G144" s="4" t="str">
        <f>VLOOKUP(E144,'Lista Aloj'!C:F,4,0)</f>
        <v>Portalegre</v>
      </c>
      <c r="H144" s="19">
        <v>43307</v>
      </c>
      <c r="I144" s="22">
        <v>1</v>
      </c>
      <c r="J144" s="6">
        <f>VLOOKUP(E144,'Lista Aloj'!C:F,2,0)*I144</f>
        <v>60</v>
      </c>
      <c r="K144" s="6">
        <f t="shared" si="2"/>
        <v>60</v>
      </c>
    </row>
    <row r="145" spans="2:11" ht="16.5" x14ac:dyDescent="0.25">
      <c r="B145" s="3" t="s">
        <v>106</v>
      </c>
      <c r="C145" s="4" t="str">
        <f>VLOOKUP(B145,Clientes!A:B,2,0)</f>
        <v>Frederico Teresa Pinto</v>
      </c>
      <c r="D145" s="4" t="str">
        <f>VLOOKUP(B145,Clientes!A:D,4,0)</f>
        <v>Viana do Castelo</v>
      </c>
      <c r="E145" s="9" t="s">
        <v>40</v>
      </c>
      <c r="F145" s="4" t="str">
        <f>INDEX('Lista Aloj'!B:C,MATCH(E145,'Lista Aloj'!C:C,0),1)</f>
        <v>VAZ, ABREU &amp; RIBEIRO, LDA</v>
      </c>
      <c r="G145" s="4" t="str">
        <f>VLOOKUP(E145,'Lista Aloj'!C:F,4,0)</f>
        <v>Portalegre</v>
      </c>
      <c r="H145" s="19">
        <v>43308</v>
      </c>
      <c r="I145" s="22">
        <v>3</v>
      </c>
      <c r="J145" s="6">
        <f>VLOOKUP(E145,'Lista Aloj'!C:F,2,0)*I145</f>
        <v>180</v>
      </c>
      <c r="K145" s="6">
        <f t="shared" si="2"/>
        <v>171</v>
      </c>
    </row>
    <row r="146" spans="2:11" ht="16.5" x14ac:dyDescent="0.25">
      <c r="B146" s="3" t="s">
        <v>130</v>
      </c>
      <c r="C146" s="4" t="str">
        <f>VLOOKUP(B146,Clientes!A:B,2,0)</f>
        <v>Rui de Correia</v>
      </c>
      <c r="D146" s="4" t="str">
        <f>VLOOKUP(B146,Clientes!A:D,4,0)</f>
        <v>Vila Real</v>
      </c>
      <c r="E146" s="9" t="s">
        <v>39</v>
      </c>
      <c r="F146" s="4" t="str">
        <f>INDEX('Lista Aloj'!B:C,MATCH(E146,'Lista Aloj'!C:C,0),1)</f>
        <v>ÍNDICEFRASE COMPRA E VENDA DE BENS IMOBILIÁRIOS, TURISMO E ALOJAMENTO LOCAL, LDA</v>
      </c>
      <c r="G146" s="4" t="str">
        <f>VLOOKUP(E146,'Lista Aloj'!C:F,4,0)</f>
        <v>Portalegre</v>
      </c>
      <c r="H146" s="19">
        <v>43308</v>
      </c>
      <c r="I146" s="22">
        <v>9</v>
      </c>
      <c r="J146" s="6">
        <f>VLOOKUP(E146,'Lista Aloj'!C:F,2,0)*I146</f>
        <v>540</v>
      </c>
      <c r="K146" s="6">
        <f t="shared" si="2"/>
        <v>486</v>
      </c>
    </row>
    <row r="147" spans="2:11" ht="16.5" x14ac:dyDescent="0.25">
      <c r="B147" s="3" t="s">
        <v>127</v>
      </c>
      <c r="C147" s="4" t="str">
        <f>VLOOKUP(B147,Clientes!A:B,2,0)</f>
        <v>Daniel Manuel Diaz-Arguelles</v>
      </c>
      <c r="D147" s="4" t="str">
        <f>VLOOKUP(B147,Clientes!A:D,4,0)</f>
        <v>Aveiro</v>
      </c>
      <c r="E147" s="9" t="s">
        <v>63</v>
      </c>
      <c r="F147" s="4" t="str">
        <f>INDEX('Lista Aloj'!B:C,MATCH(E147,'Lista Aloj'!C:C,0),1)</f>
        <v>ROUTE 25 - ALOJAMENTO LOCAL, UNIPESSOAL, LDA</v>
      </c>
      <c r="G147" s="4" t="str">
        <f>VLOOKUP(E147,'Lista Aloj'!C:F,4,0)</f>
        <v>Viseu</v>
      </c>
      <c r="H147" s="19">
        <v>43309</v>
      </c>
      <c r="I147" s="22">
        <v>4</v>
      </c>
      <c r="J147" s="6">
        <f>VLOOKUP(E147,'Lista Aloj'!C:F,2,0)*I147</f>
        <v>200</v>
      </c>
      <c r="K147" s="6">
        <f t="shared" si="2"/>
        <v>190</v>
      </c>
    </row>
    <row r="148" spans="2:11" ht="16.5" x14ac:dyDescent="0.25">
      <c r="B148" s="3" t="s">
        <v>104</v>
      </c>
      <c r="C148" s="4" t="str">
        <f>VLOOKUP(B148,Clientes!A:B,2,0)</f>
        <v>André Oliveira Santos</v>
      </c>
      <c r="D148" s="4" t="str">
        <f>VLOOKUP(B148,Clientes!A:D,4,0)</f>
        <v>Braga</v>
      </c>
      <c r="E148" s="9" t="s">
        <v>63</v>
      </c>
      <c r="F148" s="4" t="str">
        <f>INDEX('Lista Aloj'!B:C,MATCH(E148,'Lista Aloj'!C:C,0),1)</f>
        <v>ROUTE 25 - ALOJAMENTO LOCAL, UNIPESSOAL, LDA</v>
      </c>
      <c r="G148" s="4" t="str">
        <f>VLOOKUP(E148,'Lista Aloj'!C:F,4,0)</f>
        <v>Viseu</v>
      </c>
      <c r="H148" s="19">
        <v>43310</v>
      </c>
      <c r="I148" s="22">
        <v>2</v>
      </c>
      <c r="J148" s="6">
        <f>VLOOKUP(E148,'Lista Aloj'!C:F,2,0)*I148</f>
        <v>100</v>
      </c>
      <c r="K148" s="6">
        <f t="shared" si="2"/>
        <v>95</v>
      </c>
    </row>
    <row r="149" spans="2:11" ht="16.5" x14ac:dyDescent="0.25">
      <c r="B149" s="3" t="s">
        <v>105</v>
      </c>
      <c r="C149" s="4" t="str">
        <f>VLOOKUP(B149,Clientes!A:B,2,0)</f>
        <v>Licinio Macedo Rocha</v>
      </c>
      <c r="D149" s="4" t="str">
        <f>VLOOKUP(B149,Clientes!A:D,4,0)</f>
        <v>Castelo Branco</v>
      </c>
      <c r="E149" s="9" t="s">
        <v>63</v>
      </c>
      <c r="F149" s="4" t="str">
        <f>INDEX('Lista Aloj'!B:C,MATCH(E149,'Lista Aloj'!C:C,0),1)</f>
        <v>ROUTE 25 - ALOJAMENTO LOCAL, UNIPESSOAL, LDA</v>
      </c>
      <c r="G149" s="4" t="str">
        <f>VLOOKUP(E149,'Lista Aloj'!C:F,4,0)</f>
        <v>Viseu</v>
      </c>
      <c r="H149" s="19">
        <v>43310</v>
      </c>
      <c r="I149" s="22">
        <v>5</v>
      </c>
      <c r="J149" s="6">
        <f>VLOOKUP(E149,'Lista Aloj'!C:F,2,0)*I149</f>
        <v>250</v>
      </c>
      <c r="K149" s="6">
        <f t="shared" si="2"/>
        <v>237.5</v>
      </c>
    </row>
    <row r="150" spans="2:11" ht="16.5" x14ac:dyDescent="0.25">
      <c r="B150" s="3" t="s">
        <v>182</v>
      </c>
      <c r="C150" s="4" t="str">
        <f>VLOOKUP(B150,Clientes!A:B,2,0)</f>
        <v>Dora Maria Costa</v>
      </c>
      <c r="D150" s="4" t="str">
        <f>VLOOKUP(B150,Clientes!A:D,4,0)</f>
        <v>Lisboa</v>
      </c>
      <c r="E150" s="9" t="s">
        <v>63</v>
      </c>
      <c r="F150" s="4" t="str">
        <f>INDEX('Lista Aloj'!B:C,MATCH(E150,'Lista Aloj'!C:C,0),1)</f>
        <v>ROUTE 25 - ALOJAMENTO LOCAL, UNIPESSOAL, LDA</v>
      </c>
      <c r="G150" s="4" t="str">
        <f>VLOOKUP(E150,'Lista Aloj'!C:F,4,0)</f>
        <v>Viseu</v>
      </c>
      <c r="H150" s="19">
        <v>43311</v>
      </c>
      <c r="I150" s="22">
        <v>5</v>
      </c>
      <c r="J150" s="6">
        <f>VLOOKUP(E150,'Lista Aloj'!C:F,2,0)*I150</f>
        <v>250</v>
      </c>
      <c r="K150" s="6">
        <f t="shared" si="2"/>
        <v>237.5</v>
      </c>
    </row>
    <row r="151" spans="2:11" ht="16.5" x14ac:dyDescent="0.25">
      <c r="B151" s="3" t="s">
        <v>209</v>
      </c>
      <c r="C151" s="4" t="str">
        <f>VLOOKUP(B151,Clientes!A:B,2,0)</f>
        <v>Hélder Leonor Vasconcelos</v>
      </c>
      <c r="D151" s="4" t="str">
        <f>VLOOKUP(B151,Clientes!A:D,4,0)</f>
        <v>Faro</v>
      </c>
      <c r="E151" s="9" t="s">
        <v>63</v>
      </c>
      <c r="F151" s="4" t="str">
        <f>INDEX('Lista Aloj'!B:C,MATCH(E151,'Lista Aloj'!C:C,0),1)</f>
        <v>ROUTE 25 - ALOJAMENTO LOCAL, UNIPESSOAL, LDA</v>
      </c>
      <c r="G151" s="4" t="str">
        <f>VLOOKUP(E151,'Lista Aloj'!C:F,4,0)</f>
        <v>Viseu</v>
      </c>
      <c r="H151" s="19">
        <v>43311</v>
      </c>
      <c r="I151" s="22">
        <v>9</v>
      </c>
      <c r="J151" s="6">
        <f>VLOOKUP(E151,'Lista Aloj'!C:F,2,0)*I151</f>
        <v>450</v>
      </c>
      <c r="K151" s="6">
        <f t="shared" si="2"/>
        <v>405</v>
      </c>
    </row>
    <row r="152" spans="2:11" ht="16.5" x14ac:dyDescent="0.25">
      <c r="B152" s="3" t="s">
        <v>103</v>
      </c>
      <c r="C152" s="4" t="str">
        <f>VLOOKUP(B152,Clientes!A:B,2,0)</f>
        <v>Hugo Luísa Lagoá</v>
      </c>
      <c r="D152" s="4" t="str">
        <f>VLOOKUP(B152,Clientes!A:D,4,0)</f>
        <v>Leiria</v>
      </c>
      <c r="E152" s="9" t="s">
        <v>60</v>
      </c>
      <c r="F152" s="4" t="str">
        <f>INDEX('Lista Aloj'!B:C,MATCH(E152,'Lista Aloj'!C:C,0),1)</f>
        <v>RESIDÊNCIAL IMPERIAL DE CARMO &amp; AUGUSTA, UNIPESSOAL, LDA</v>
      </c>
      <c r="G152" s="4" t="str">
        <f>VLOOKUP(E152,'Lista Aloj'!C:F,4,0)</f>
        <v>Santarém</v>
      </c>
      <c r="H152" s="19">
        <v>43311</v>
      </c>
      <c r="I152" s="22">
        <v>5</v>
      </c>
      <c r="J152" s="6">
        <f>VLOOKUP(E152,'Lista Aloj'!C:F,2,0)*I152</f>
        <v>350</v>
      </c>
      <c r="K152" s="6">
        <f t="shared" si="2"/>
        <v>332.5</v>
      </c>
    </row>
    <row r="153" spans="2:11" ht="16.5" x14ac:dyDescent="0.25">
      <c r="B153" s="3" t="s">
        <v>102</v>
      </c>
      <c r="C153" s="4" t="str">
        <f>VLOOKUP(B153,Clientes!A:B,2,0)</f>
        <v>Pedro Miguel Pinto</v>
      </c>
      <c r="D153" s="4" t="str">
        <f>VLOOKUP(B153,Clientes!A:D,4,0)</f>
        <v>Aveiro</v>
      </c>
      <c r="E153" s="9" t="s">
        <v>58</v>
      </c>
      <c r="F153" s="4" t="str">
        <f>INDEX('Lista Aloj'!B:C,MATCH(E153,'Lista Aloj'!C:C,0),1)</f>
        <v>NORVERDE - INVESTIMENTOS IMOBILIÁRIOS, S.A.</v>
      </c>
      <c r="G153" s="4" t="str">
        <f>VLOOKUP(E153,'Lista Aloj'!C:F,4,0)</f>
        <v>Portalegre</v>
      </c>
      <c r="H153" s="19">
        <v>43311</v>
      </c>
      <c r="I153" s="22">
        <v>9</v>
      </c>
      <c r="J153" s="6">
        <f>VLOOKUP(E153,'Lista Aloj'!C:F,2,0)*I153</f>
        <v>450</v>
      </c>
      <c r="K153" s="6">
        <f t="shared" si="2"/>
        <v>405</v>
      </c>
    </row>
    <row r="154" spans="2:11" ht="16.5" x14ac:dyDescent="0.25">
      <c r="B154" s="3" t="s">
        <v>101</v>
      </c>
      <c r="C154" s="4" t="str">
        <f>VLOOKUP(B154,Clientes!A:B,2,0)</f>
        <v>Raquel Tomas Grilo</v>
      </c>
      <c r="D154" s="4" t="str">
        <f>VLOOKUP(B154,Clientes!A:D,4,0)</f>
        <v>Viana do Castelo</v>
      </c>
      <c r="E154" s="9" t="s">
        <v>40</v>
      </c>
      <c r="F154" s="4" t="str">
        <f>INDEX('Lista Aloj'!B:C,MATCH(E154,'Lista Aloj'!C:C,0),1)</f>
        <v>VAZ, ABREU &amp; RIBEIRO, LDA</v>
      </c>
      <c r="G154" s="4" t="str">
        <f>VLOOKUP(E154,'Lista Aloj'!C:F,4,0)</f>
        <v>Portalegre</v>
      </c>
      <c r="H154" s="19">
        <v>43313</v>
      </c>
      <c r="I154" s="22">
        <v>9</v>
      </c>
      <c r="J154" s="6">
        <f>VLOOKUP(E154,'Lista Aloj'!C:F,2,0)*I154</f>
        <v>540</v>
      </c>
      <c r="K154" s="6">
        <f t="shared" si="2"/>
        <v>486</v>
      </c>
    </row>
    <row r="155" spans="2:11" ht="16.5" x14ac:dyDescent="0.25">
      <c r="B155" s="3" t="s">
        <v>179</v>
      </c>
      <c r="C155" s="4" t="str">
        <f>VLOOKUP(B155,Clientes!A:B,2,0)</f>
        <v>Ana Miguel Silva</v>
      </c>
      <c r="D155" s="4" t="str">
        <f>VLOOKUP(B155,Clientes!A:D,4,0)</f>
        <v>Porto</v>
      </c>
      <c r="E155" s="9" t="s">
        <v>54</v>
      </c>
      <c r="F155" s="4" t="str">
        <f>INDEX('Lista Aloj'!B:C,MATCH(E155,'Lista Aloj'!C:C,0),1)</f>
        <v>LOCALMAIS, UNIPESSOAL, LDA</v>
      </c>
      <c r="G155" s="4" t="str">
        <f>VLOOKUP(E155,'Lista Aloj'!C:F,4,0)</f>
        <v>Guarda</v>
      </c>
      <c r="H155" s="19">
        <v>43314</v>
      </c>
      <c r="I155" s="22">
        <v>6</v>
      </c>
      <c r="J155" s="6">
        <f>VLOOKUP(E155,'Lista Aloj'!C:F,2,0)*I155</f>
        <v>540</v>
      </c>
      <c r="K155" s="6">
        <f t="shared" si="2"/>
        <v>486</v>
      </c>
    </row>
    <row r="156" spans="2:11" ht="16.5" x14ac:dyDescent="0.25">
      <c r="B156" s="3" t="s">
        <v>140</v>
      </c>
      <c r="C156" s="4" t="str">
        <f>VLOOKUP(B156,Clientes!A:B,2,0)</f>
        <v>Catarina Catarina Coelho</v>
      </c>
      <c r="D156" s="4" t="str">
        <f>VLOOKUP(B156,Clientes!A:D,4,0)</f>
        <v>Faro</v>
      </c>
      <c r="E156" s="9" t="s">
        <v>58</v>
      </c>
      <c r="F156" s="4" t="str">
        <f>INDEX('Lista Aloj'!B:C,MATCH(E156,'Lista Aloj'!C:C,0),1)</f>
        <v>NORVERDE - INVESTIMENTOS IMOBILIÁRIOS, S.A.</v>
      </c>
      <c r="G156" s="4" t="str">
        <f>VLOOKUP(E156,'Lista Aloj'!C:F,4,0)</f>
        <v>Portalegre</v>
      </c>
      <c r="H156" s="19">
        <v>43314</v>
      </c>
      <c r="I156" s="22">
        <v>2</v>
      </c>
      <c r="J156" s="6">
        <f>VLOOKUP(E156,'Lista Aloj'!C:F,2,0)*I156</f>
        <v>100</v>
      </c>
      <c r="K156" s="6">
        <f t="shared" si="2"/>
        <v>95</v>
      </c>
    </row>
    <row r="157" spans="2:11" ht="16.5" x14ac:dyDescent="0.25">
      <c r="B157" s="3" t="s">
        <v>139</v>
      </c>
      <c r="C157" s="4" t="str">
        <f>VLOOKUP(B157,Clientes!A:B,2,0)</f>
        <v>Daniel Filipe Sousa</v>
      </c>
      <c r="D157" s="4" t="str">
        <f>VLOOKUP(B157,Clientes!A:D,4,0)</f>
        <v>Beja</v>
      </c>
      <c r="E157" s="9" t="s">
        <v>60</v>
      </c>
      <c r="F157" s="4" t="str">
        <f>INDEX('Lista Aloj'!B:C,MATCH(E157,'Lista Aloj'!C:C,0),1)</f>
        <v>RESIDÊNCIAL IMPERIAL DE CARMO &amp; AUGUSTA, UNIPESSOAL, LDA</v>
      </c>
      <c r="G157" s="4" t="str">
        <f>VLOOKUP(E157,'Lista Aloj'!C:F,4,0)</f>
        <v>Santarém</v>
      </c>
      <c r="H157" s="19">
        <v>43314</v>
      </c>
      <c r="I157" s="22">
        <v>8</v>
      </c>
      <c r="J157" s="6">
        <f>VLOOKUP(E157,'Lista Aloj'!C:F,2,0)*I157</f>
        <v>560</v>
      </c>
      <c r="K157" s="6">
        <f t="shared" si="2"/>
        <v>504</v>
      </c>
    </row>
    <row r="158" spans="2:11" ht="16.5" x14ac:dyDescent="0.25">
      <c r="B158" s="3" t="s">
        <v>98</v>
      </c>
      <c r="C158" s="4" t="str">
        <f>VLOOKUP(B158,Clientes!A:B,2,0)</f>
        <v>Laura Daniel Mendes</v>
      </c>
      <c r="D158" s="4" t="str">
        <f>VLOOKUP(B158,Clientes!A:D,4,0)</f>
        <v>Beja</v>
      </c>
      <c r="E158" s="9" t="s">
        <v>40</v>
      </c>
      <c r="F158" s="4" t="str">
        <f>INDEX('Lista Aloj'!B:C,MATCH(E158,'Lista Aloj'!C:C,0),1)</f>
        <v>VAZ, ABREU &amp; RIBEIRO, LDA</v>
      </c>
      <c r="G158" s="4" t="str">
        <f>VLOOKUP(E158,'Lista Aloj'!C:F,4,0)</f>
        <v>Portalegre</v>
      </c>
      <c r="H158" s="19">
        <v>43315</v>
      </c>
      <c r="I158" s="22">
        <v>4</v>
      </c>
      <c r="J158" s="6">
        <f>VLOOKUP(E158,'Lista Aloj'!C:F,2,0)*I158</f>
        <v>240</v>
      </c>
      <c r="K158" s="6">
        <f t="shared" si="2"/>
        <v>228</v>
      </c>
    </row>
    <row r="159" spans="2:11" ht="16.5" x14ac:dyDescent="0.25">
      <c r="B159" s="3" t="s">
        <v>138</v>
      </c>
      <c r="C159" s="4" t="str">
        <f>VLOOKUP(B159,Clientes!A:B,2,0)</f>
        <v>Nuno Sinde Silva</v>
      </c>
      <c r="D159" s="4" t="str">
        <f>VLOOKUP(B159,Clientes!A:D,4,0)</f>
        <v>Viseu</v>
      </c>
      <c r="E159" s="9" t="s">
        <v>54</v>
      </c>
      <c r="F159" s="4" t="str">
        <f>INDEX('Lista Aloj'!B:C,MATCH(E159,'Lista Aloj'!C:C,0),1)</f>
        <v>LOCALMAIS, UNIPESSOAL, LDA</v>
      </c>
      <c r="G159" s="4" t="str">
        <f>VLOOKUP(E159,'Lista Aloj'!C:F,4,0)</f>
        <v>Guarda</v>
      </c>
      <c r="H159" s="19">
        <v>43315</v>
      </c>
      <c r="I159" s="22">
        <v>5</v>
      </c>
      <c r="J159" s="6">
        <f>VLOOKUP(E159,'Lista Aloj'!C:F,2,0)*I159</f>
        <v>450</v>
      </c>
      <c r="K159" s="6">
        <f t="shared" si="2"/>
        <v>427.5</v>
      </c>
    </row>
    <row r="160" spans="2:11" ht="16.5" x14ac:dyDescent="0.25">
      <c r="B160" s="3" t="s">
        <v>99</v>
      </c>
      <c r="C160" s="4" t="str">
        <f>VLOOKUP(B160,Clientes!A:B,2,0)</f>
        <v>Tomé Miguel Silva</v>
      </c>
      <c r="D160" s="4" t="str">
        <f>VLOOKUP(B160,Clientes!A:D,4,0)</f>
        <v>Faro</v>
      </c>
      <c r="E160" s="9" t="s">
        <v>40</v>
      </c>
      <c r="F160" s="4" t="str">
        <f>INDEX('Lista Aloj'!B:C,MATCH(E160,'Lista Aloj'!C:C,0),1)</f>
        <v>VAZ, ABREU &amp; RIBEIRO, LDA</v>
      </c>
      <c r="G160" s="4" t="str">
        <f>VLOOKUP(E160,'Lista Aloj'!C:F,4,0)</f>
        <v>Portalegre</v>
      </c>
      <c r="H160" s="19">
        <v>43315</v>
      </c>
      <c r="I160" s="22">
        <v>3</v>
      </c>
      <c r="J160" s="6">
        <f>VLOOKUP(E160,'Lista Aloj'!C:F,2,0)*I160</f>
        <v>180</v>
      </c>
      <c r="K160" s="6">
        <f t="shared" si="2"/>
        <v>171</v>
      </c>
    </row>
    <row r="161" spans="2:11" ht="16.5" x14ac:dyDescent="0.25">
      <c r="B161" s="3" t="s">
        <v>100</v>
      </c>
      <c r="C161" s="4" t="str">
        <f>VLOOKUP(B161,Clientes!A:B,2,0)</f>
        <v>Vasco Miguel Alves</v>
      </c>
      <c r="D161" s="4" t="str">
        <f>VLOOKUP(B161,Clientes!A:D,4,0)</f>
        <v>Viseu</v>
      </c>
      <c r="E161" s="9" t="s">
        <v>40</v>
      </c>
      <c r="F161" s="4" t="str">
        <f>INDEX('Lista Aloj'!B:C,MATCH(E161,'Lista Aloj'!C:C,0),1)</f>
        <v>VAZ, ABREU &amp; RIBEIRO, LDA</v>
      </c>
      <c r="G161" s="4" t="str">
        <f>VLOOKUP(E161,'Lista Aloj'!C:F,4,0)</f>
        <v>Portalegre</v>
      </c>
      <c r="H161" s="19">
        <v>43315</v>
      </c>
      <c r="I161" s="22">
        <v>1</v>
      </c>
      <c r="J161" s="6">
        <f>VLOOKUP(E161,'Lista Aloj'!C:F,2,0)*I161</f>
        <v>60</v>
      </c>
      <c r="K161" s="6">
        <f t="shared" si="2"/>
        <v>60</v>
      </c>
    </row>
    <row r="162" spans="2:11" ht="16.5" x14ac:dyDescent="0.25">
      <c r="B162" s="3" t="s">
        <v>95</v>
      </c>
      <c r="C162" s="4" t="str">
        <f>VLOOKUP(B162,Clientes!A:B,2,0)</f>
        <v xml:space="preserve">Diogo Teresa </v>
      </c>
      <c r="D162" s="4" t="str">
        <f>VLOOKUP(B162,Clientes!A:D,4,0)</f>
        <v>Setúbal</v>
      </c>
      <c r="E162" s="9" t="s">
        <v>58</v>
      </c>
      <c r="F162" s="4" t="str">
        <f>INDEX('Lista Aloj'!B:C,MATCH(E162,'Lista Aloj'!C:C,0),1)</f>
        <v>NORVERDE - INVESTIMENTOS IMOBILIÁRIOS, S.A.</v>
      </c>
      <c r="G162" s="4" t="str">
        <f>VLOOKUP(E162,'Lista Aloj'!C:F,4,0)</f>
        <v>Portalegre</v>
      </c>
      <c r="H162" s="19">
        <v>43316</v>
      </c>
      <c r="I162" s="22">
        <v>2</v>
      </c>
      <c r="J162" s="6">
        <f>VLOOKUP(E162,'Lista Aloj'!C:F,2,0)*I162</f>
        <v>100</v>
      </c>
      <c r="K162" s="6">
        <f t="shared" si="2"/>
        <v>95</v>
      </c>
    </row>
    <row r="163" spans="2:11" ht="16.5" x14ac:dyDescent="0.25">
      <c r="B163" s="3" t="s">
        <v>97</v>
      </c>
      <c r="C163" s="4" t="str">
        <f>VLOOKUP(B163,Clientes!A:B,2,0)</f>
        <v>Diogo Torres Pinheiro</v>
      </c>
      <c r="D163" s="4" t="str">
        <f>VLOOKUP(B163,Clientes!A:D,4,0)</f>
        <v>Santarém</v>
      </c>
      <c r="E163" s="9" t="s">
        <v>40</v>
      </c>
      <c r="F163" s="4" t="str">
        <f>INDEX('Lista Aloj'!B:C,MATCH(E163,'Lista Aloj'!C:C,0),1)</f>
        <v>VAZ, ABREU &amp; RIBEIRO, LDA</v>
      </c>
      <c r="G163" s="4" t="str">
        <f>VLOOKUP(E163,'Lista Aloj'!C:F,4,0)</f>
        <v>Portalegre</v>
      </c>
      <c r="H163" s="19">
        <v>43316</v>
      </c>
      <c r="I163" s="22">
        <v>1</v>
      </c>
      <c r="J163" s="6">
        <f>VLOOKUP(E163,'Lista Aloj'!C:F,2,0)*I163</f>
        <v>60</v>
      </c>
      <c r="K163" s="6">
        <f t="shared" si="2"/>
        <v>60</v>
      </c>
    </row>
    <row r="164" spans="2:11" ht="16.5" x14ac:dyDescent="0.25">
      <c r="B164" s="3" t="s">
        <v>96</v>
      </c>
      <c r="C164" s="4" t="str">
        <f>VLOOKUP(B164,Clientes!A:B,2,0)</f>
        <v>João Catarina Mendes</v>
      </c>
      <c r="D164" s="4" t="str">
        <f>VLOOKUP(B164,Clientes!A:D,4,0)</f>
        <v>Lisboa</v>
      </c>
      <c r="E164" s="9" t="s">
        <v>40</v>
      </c>
      <c r="F164" s="4" t="str">
        <f>INDEX('Lista Aloj'!B:C,MATCH(E164,'Lista Aloj'!C:C,0),1)</f>
        <v>VAZ, ABREU &amp; RIBEIRO, LDA</v>
      </c>
      <c r="G164" s="4" t="str">
        <f>VLOOKUP(E164,'Lista Aloj'!C:F,4,0)</f>
        <v>Portalegre</v>
      </c>
      <c r="H164" s="19">
        <v>43316</v>
      </c>
      <c r="I164" s="22">
        <v>8</v>
      </c>
      <c r="J164" s="6">
        <f>VLOOKUP(E164,'Lista Aloj'!C:F,2,0)*I164</f>
        <v>480</v>
      </c>
      <c r="K164" s="6">
        <f t="shared" si="2"/>
        <v>432</v>
      </c>
    </row>
    <row r="165" spans="2:11" ht="16.5" x14ac:dyDescent="0.25">
      <c r="B165" s="3" t="s">
        <v>193</v>
      </c>
      <c r="C165" s="4" t="str">
        <f>VLOOKUP(B165,Clientes!A:B,2,0)</f>
        <v>Paulo Pedro Pereira</v>
      </c>
      <c r="D165" s="4" t="str">
        <f>VLOOKUP(B165,Clientes!A:D,4,0)</f>
        <v>Beja</v>
      </c>
      <c r="E165" s="9" t="s">
        <v>50</v>
      </c>
      <c r="F165" s="4" t="str">
        <f>INDEX('Lista Aloj'!B:C,MATCH(E165,'Lista Aloj'!C:C,0),1)</f>
        <v>R.M.G.S. - ALOJAMENTOS DE PORTUGAL - TURISMO RURAL E ALOJAMENTO LOCAL, UNIPESSOAL, LDA</v>
      </c>
      <c r="G165" s="4" t="str">
        <f>VLOOKUP(E165,'Lista Aloj'!C:F,4,0)</f>
        <v>Porto</v>
      </c>
      <c r="H165" s="19">
        <v>43316</v>
      </c>
      <c r="I165" s="22">
        <v>9</v>
      </c>
      <c r="J165" s="6">
        <f>VLOOKUP(E165,'Lista Aloj'!C:F,2,0)*I165</f>
        <v>450</v>
      </c>
      <c r="K165" s="6">
        <f t="shared" si="2"/>
        <v>405</v>
      </c>
    </row>
    <row r="166" spans="2:11" ht="16.5" x14ac:dyDescent="0.25">
      <c r="B166" s="3" t="s">
        <v>120</v>
      </c>
      <c r="C166" s="4" t="str">
        <f>VLOOKUP(B166,Clientes!A:B,2,0)</f>
        <v>Mariana Miguel Borges</v>
      </c>
      <c r="D166" s="4" t="str">
        <f>VLOOKUP(B166,Clientes!A:D,4,0)</f>
        <v>Região Autónoma dos Açores</v>
      </c>
      <c r="E166" s="9" t="s">
        <v>40</v>
      </c>
      <c r="F166" s="4" t="str">
        <f>INDEX('Lista Aloj'!B:C,MATCH(E166,'Lista Aloj'!C:C,0),1)</f>
        <v>VAZ, ABREU &amp; RIBEIRO, LDA</v>
      </c>
      <c r="G166" s="4" t="str">
        <f>VLOOKUP(E166,'Lista Aloj'!C:F,4,0)</f>
        <v>Portalegre</v>
      </c>
      <c r="H166" s="19">
        <v>43317</v>
      </c>
      <c r="I166" s="22">
        <v>4</v>
      </c>
      <c r="J166" s="6">
        <f>VLOOKUP(E166,'Lista Aloj'!C:F,2,0)*I166</f>
        <v>240</v>
      </c>
      <c r="K166" s="6">
        <f t="shared" si="2"/>
        <v>228</v>
      </c>
    </row>
    <row r="167" spans="2:11" ht="16.5" x14ac:dyDescent="0.25">
      <c r="B167" s="3" t="s">
        <v>94</v>
      </c>
      <c r="C167" s="4" t="str">
        <f>VLOOKUP(B167,Clientes!A:B,2,0)</f>
        <v xml:space="preserve">Paula Ramos </v>
      </c>
      <c r="D167" s="4" t="str">
        <f>VLOOKUP(B167,Clientes!A:D,4,0)</f>
        <v>Viana do Castelo</v>
      </c>
      <c r="E167" s="9" t="s">
        <v>60</v>
      </c>
      <c r="F167" s="4" t="str">
        <f>INDEX('Lista Aloj'!B:C,MATCH(E167,'Lista Aloj'!C:C,0),1)</f>
        <v>RESIDÊNCIAL IMPERIAL DE CARMO &amp; AUGUSTA, UNIPESSOAL, LDA</v>
      </c>
      <c r="G167" s="4" t="str">
        <f>VLOOKUP(E167,'Lista Aloj'!C:F,4,0)</f>
        <v>Santarém</v>
      </c>
      <c r="H167" s="19">
        <v>43317</v>
      </c>
      <c r="I167" s="22">
        <v>1</v>
      </c>
      <c r="J167" s="6">
        <f>VLOOKUP(E167,'Lista Aloj'!C:F,2,0)*I167</f>
        <v>70</v>
      </c>
      <c r="K167" s="6">
        <f t="shared" si="2"/>
        <v>70</v>
      </c>
    </row>
    <row r="168" spans="2:11" ht="16.5" x14ac:dyDescent="0.25">
      <c r="B168" s="3" t="s">
        <v>149</v>
      </c>
      <c r="C168" s="4" t="str">
        <f>VLOOKUP(B168,Clientes!A:B,2,0)</f>
        <v>Tânia João Dias</v>
      </c>
      <c r="D168" s="4" t="str">
        <f>VLOOKUP(B168,Clientes!A:D,4,0)</f>
        <v>Bragança</v>
      </c>
      <c r="E168" s="9" t="s">
        <v>54</v>
      </c>
      <c r="F168" s="4" t="str">
        <f>INDEX('Lista Aloj'!B:C,MATCH(E168,'Lista Aloj'!C:C,0),1)</f>
        <v>LOCALMAIS, UNIPESSOAL, LDA</v>
      </c>
      <c r="G168" s="4" t="str">
        <f>VLOOKUP(E168,'Lista Aloj'!C:F,4,0)</f>
        <v>Guarda</v>
      </c>
      <c r="H168" s="19">
        <v>43317</v>
      </c>
      <c r="I168" s="22">
        <v>1</v>
      </c>
      <c r="J168" s="6">
        <f>VLOOKUP(E168,'Lista Aloj'!C:F,2,0)*I168</f>
        <v>90</v>
      </c>
      <c r="K168" s="6">
        <f t="shared" si="2"/>
        <v>90</v>
      </c>
    </row>
    <row r="169" spans="2:11" ht="16.5" x14ac:dyDescent="0.25">
      <c r="B169" s="3" t="s">
        <v>155</v>
      </c>
      <c r="C169" s="4" t="str">
        <f>VLOOKUP(B169,Clientes!A:B,2,0)</f>
        <v>Pedro Eduardo Oliveira</v>
      </c>
      <c r="D169" s="4" t="str">
        <f>VLOOKUP(B169,Clientes!A:D,4,0)</f>
        <v>Lisboa</v>
      </c>
      <c r="E169" s="9" t="s">
        <v>60</v>
      </c>
      <c r="F169" s="4" t="str">
        <f>INDEX('Lista Aloj'!B:C,MATCH(E169,'Lista Aloj'!C:C,0),1)</f>
        <v>RESIDÊNCIAL IMPERIAL DE CARMO &amp; AUGUSTA, UNIPESSOAL, LDA</v>
      </c>
      <c r="G169" s="4" t="str">
        <f>VLOOKUP(E169,'Lista Aloj'!C:F,4,0)</f>
        <v>Santarém</v>
      </c>
      <c r="H169" s="19">
        <v>43319</v>
      </c>
      <c r="I169" s="22">
        <v>2</v>
      </c>
      <c r="J169" s="6">
        <f>VLOOKUP(E169,'Lista Aloj'!C:F,2,0)*I169</f>
        <v>140</v>
      </c>
      <c r="K169" s="6">
        <f t="shared" si="2"/>
        <v>133</v>
      </c>
    </row>
    <row r="170" spans="2:11" ht="16.5" x14ac:dyDescent="0.25">
      <c r="B170" s="3" t="s">
        <v>179</v>
      </c>
      <c r="C170" s="4" t="str">
        <f>VLOOKUP(B170,Clientes!A:B,2,0)</f>
        <v>Ana Miguel Silva</v>
      </c>
      <c r="D170" s="4" t="str">
        <f>VLOOKUP(B170,Clientes!A:D,4,0)</f>
        <v>Porto</v>
      </c>
      <c r="E170" s="9" t="s">
        <v>46</v>
      </c>
      <c r="F170" s="4" t="str">
        <f>INDEX('Lista Aloj'!B:C,MATCH(E170,'Lista Aloj'!C:C,0),1)</f>
        <v>LOCALEASY, LDA</v>
      </c>
      <c r="G170" s="4" t="str">
        <f>VLOOKUP(E170,'Lista Aloj'!C:F,4,0)</f>
        <v>Região Autónoma da Madeira</v>
      </c>
      <c r="H170" s="19">
        <v>43320</v>
      </c>
      <c r="I170" s="22">
        <v>4</v>
      </c>
      <c r="J170" s="6">
        <f>VLOOKUP(E170,'Lista Aloj'!C:F,2,0)*I170</f>
        <v>320</v>
      </c>
      <c r="K170" s="6">
        <f t="shared" si="2"/>
        <v>304</v>
      </c>
    </row>
    <row r="171" spans="2:11" ht="16.5" x14ac:dyDescent="0.25">
      <c r="B171" s="3" t="s">
        <v>129</v>
      </c>
      <c r="C171" s="4" t="str">
        <f>VLOOKUP(B171,Clientes!A:B,2,0)</f>
        <v xml:space="preserve">Francisco Taveira </v>
      </c>
      <c r="D171" s="4" t="str">
        <f>VLOOKUP(B171,Clientes!A:D,4,0)</f>
        <v>Porto</v>
      </c>
      <c r="E171" s="9" t="s">
        <v>50</v>
      </c>
      <c r="F171" s="4" t="str">
        <f>INDEX('Lista Aloj'!B:C,MATCH(E171,'Lista Aloj'!C:C,0),1)</f>
        <v>R.M.G.S. - ALOJAMENTOS DE PORTUGAL - TURISMO RURAL E ALOJAMENTO LOCAL, UNIPESSOAL, LDA</v>
      </c>
      <c r="G171" s="4" t="str">
        <f>VLOOKUP(E171,'Lista Aloj'!C:F,4,0)</f>
        <v>Porto</v>
      </c>
      <c r="H171" s="19">
        <v>43320</v>
      </c>
      <c r="I171" s="22">
        <v>8</v>
      </c>
      <c r="J171" s="6">
        <f>VLOOKUP(E171,'Lista Aloj'!C:F,2,0)*I171</f>
        <v>400</v>
      </c>
      <c r="K171" s="6">
        <f t="shared" si="2"/>
        <v>360</v>
      </c>
    </row>
    <row r="172" spans="2:11" ht="16.5" x14ac:dyDescent="0.25">
      <c r="B172" s="3" t="s">
        <v>184</v>
      </c>
      <c r="C172" s="4" t="str">
        <f>VLOOKUP(B172,Clientes!A:B,2,0)</f>
        <v>Rui de Lopes</v>
      </c>
      <c r="D172" s="4" t="str">
        <f>VLOOKUP(B172,Clientes!A:D,4,0)</f>
        <v>Santarém</v>
      </c>
      <c r="E172" s="9" t="s">
        <v>60</v>
      </c>
      <c r="F172" s="4" t="str">
        <f>INDEX('Lista Aloj'!B:C,MATCH(E172,'Lista Aloj'!C:C,0),1)</f>
        <v>RESIDÊNCIAL IMPERIAL DE CARMO &amp; AUGUSTA, UNIPESSOAL, LDA</v>
      </c>
      <c r="G172" s="4" t="str">
        <f>VLOOKUP(E172,'Lista Aloj'!C:F,4,0)</f>
        <v>Santarém</v>
      </c>
      <c r="H172" s="19">
        <v>43320</v>
      </c>
      <c r="I172" s="22">
        <v>7</v>
      </c>
      <c r="J172" s="6">
        <f>VLOOKUP(E172,'Lista Aloj'!C:F,2,0)*I172</f>
        <v>490</v>
      </c>
      <c r="K172" s="6">
        <f t="shared" si="2"/>
        <v>441</v>
      </c>
    </row>
    <row r="173" spans="2:11" ht="16.5" x14ac:dyDescent="0.25">
      <c r="B173" s="3" t="s">
        <v>93</v>
      </c>
      <c r="C173" s="4" t="str">
        <f>VLOOKUP(B173,Clientes!A:B,2,0)</f>
        <v>Tomás Catarina Ferreira</v>
      </c>
      <c r="D173" s="4" t="str">
        <f>VLOOKUP(B173,Clientes!A:D,4,0)</f>
        <v>Vila Real</v>
      </c>
      <c r="E173" s="9" t="s">
        <v>50</v>
      </c>
      <c r="F173" s="4" t="str">
        <f>INDEX('Lista Aloj'!B:C,MATCH(E173,'Lista Aloj'!C:C,0),1)</f>
        <v>R.M.G.S. - ALOJAMENTOS DE PORTUGAL - TURISMO RURAL E ALOJAMENTO LOCAL, UNIPESSOAL, LDA</v>
      </c>
      <c r="G173" s="4" t="str">
        <f>VLOOKUP(E173,'Lista Aloj'!C:F,4,0)</f>
        <v>Porto</v>
      </c>
      <c r="H173" s="19">
        <v>43320</v>
      </c>
      <c r="I173" s="22">
        <v>5</v>
      </c>
      <c r="J173" s="6">
        <f>VLOOKUP(E173,'Lista Aloj'!C:F,2,0)*I173</f>
        <v>250</v>
      </c>
      <c r="K173" s="6">
        <f t="shared" si="2"/>
        <v>237.5</v>
      </c>
    </row>
    <row r="174" spans="2:11" ht="16.5" x14ac:dyDescent="0.25">
      <c r="B174" s="3" t="s">
        <v>226</v>
      </c>
      <c r="C174" s="4" t="str">
        <f>VLOOKUP(B174,Clientes!A:B,2,0)</f>
        <v>Francisca Vasconcelos Gonçalves</v>
      </c>
      <c r="D174" s="4" t="str">
        <f>VLOOKUP(B174,Clientes!A:D,4,0)</f>
        <v>Região Autónoma da Madeira</v>
      </c>
      <c r="E174" s="9" t="s">
        <v>54</v>
      </c>
      <c r="F174" s="4" t="str">
        <f>INDEX('Lista Aloj'!B:C,MATCH(E174,'Lista Aloj'!C:C,0),1)</f>
        <v>LOCALMAIS, UNIPESSOAL, LDA</v>
      </c>
      <c r="G174" s="4" t="str">
        <f>VLOOKUP(E174,'Lista Aloj'!C:F,4,0)</f>
        <v>Guarda</v>
      </c>
      <c r="H174" s="19">
        <v>43321</v>
      </c>
      <c r="I174" s="22">
        <v>9</v>
      </c>
      <c r="J174" s="6">
        <f>VLOOKUP(E174,'Lista Aloj'!C:F,2,0)*I174</f>
        <v>810</v>
      </c>
      <c r="K174" s="6">
        <f t="shared" si="2"/>
        <v>729</v>
      </c>
    </row>
    <row r="175" spans="2:11" ht="16.5" x14ac:dyDescent="0.25">
      <c r="B175" s="3" t="s">
        <v>92</v>
      </c>
      <c r="C175" s="4" t="str">
        <f>VLOOKUP(B175,Clientes!A:B,2,0)</f>
        <v>Marina Manuel Duarte</v>
      </c>
      <c r="D175" s="4" t="str">
        <f>VLOOKUP(B175,Clientes!A:D,4,0)</f>
        <v>Portalegre</v>
      </c>
      <c r="E175" s="9" t="s">
        <v>63</v>
      </c>
      <c r="F175" s="4" t="str">
        <f>INDEX('Lista Aloj'!B:C,MATCH(E175,'Lista Aloj'!C:C,0),1)</f>
        <v>ROUTE 25 - ALOJAMENTO LOCAL, UNIPESSOAL, LDA</v>
      </c>
      <c r="G175" s="4" t="str">
        <f>VLOOKUP(E175,'Lista Aloj'!C:F,4,0)</f>
        <v>Viseu</v>
      </c>
      <c r="H175" s="19">
        <v>43321</v>
      </c>
      <c r="I175" s="22">
        <v>2</v>
      </c>
      <c r="J175" s="6">
        <f>VLOOKUP(E175,'Lista Aloj'!C:F,2,0)*I175</f>
        <v>100</v>
      </c>
      <c r="K175" s="6">
        <f t="shared" si="2"/>
        <v>95</v>
      </c>
    </row>
    <row r="176" spans="2:11" ht="16.5" x14ac:dyDescent="0.25">
      <c r="B176" s="3" t="s">
        <v>91</v>
      </c>
      <c r="C176" s="4" t="str">
        <f>VLOOKUP(B176,Clientes!A:B,2,0)</f>
        <v xml:space="preserve">Rafael Romera </v>
      </c>
      <c r="D176" s="4" t="str">
        <f>VLOOKUP(B176,Clientes!A:D,4,0)</f>
        <v>Coimbra</v>
      </c>
      <c r="E176" s="9" t="s">
        <v>40</v>
      </c>
      <c r="F176" s="4" t="str">
        <f>INDEX('Lista Aloj'!B:C,MATCH(E176,'Lista Aloj'!C:C,0),1)</f>
        <v>VAZ, ABREU &amp; RIBEIRO, LDA</v>
      </c>
      <c r="G176" s="4" t="str">
        <f>VLOOKUP(E176,'Lista Aloj'!C:F,4,0)</f>
        <v>Portalegre</v>
      </c>
      <c r="H176" s="19">
        <v>43321</v>
      </c>
      <c r="I176" s="22">
        <v>9</v>
      </c>
      <c r="J176" s="6">
        <f>VLOOKUP(E176,'Lista Aloj'!C:F,2,0)*I176</f>
        <v>540</v>
      </c>
      <c r="K176" s="6">
        <f t="shared" si="2"/>
        <v>486</v>
      </c>
    </row>
    <row r="177" spans="2:11" ht="16.5" x14ac:dyDescent="0.25">
      <c r="B177" s="3" t="s">
        <v>90</v>
      </c>
      <c r="C177" s="4" t="str">
        <f>VLOOKUP(B177,Clientes!A:B,2,0)</f>
        <v>Rodrigo Marques Carvalho</v>
      </c>
      <c r="D177" s="4" t="str">
        <f>VLOOKUP(B177,Clientes!A:D,4,0)</f>
        <v>Évora</v>
      </c>
      <c r="E177" s="9" t="s">
        <v>40</v>
      </c>
      <c r="F177" s="4" t="str">
        <f>INDEX('Lista Aloj'!B:C,MATCH(E177,'Lista Aloj'!C:C,0),1)</f>
        <v>VAZ, ABREU &amp; RIBEIRO, LDA</v>
      </c>
      <c r="G177" s="4" t="str">
        <f>VLOOKUP(E177,'Lista Aloj'!C:F,4,0)</f>
        <v>Portalegre</v>
      </c>
      <c r="H177" s="19">
        <v>43323</v>
      </c>
      <c r="I177" s="22">
        <v>5</v>
      </c>
      <c r="J177" s="6">
        <f>VLOOKUP(E177,'Lista Aloj'!C:F,2,0)*I177</f>
        <v>300</v>
      </c>
      <c r="K177" s="6">
        <f t="shared" si="2"/>
        <v>285</v>
      </c>
    </row>
    <row r="178" spans="2:11" ht="16.5" x14ac:dyDescent="0.25">
      <c r="B178" s="3" t="s">
        <v>88</v>
      </c>
      <c r="C178" s="4" t="str">
        <f>VLOOKUP(B178,Clientes!A:B,2,0)</f>
        <v>José Daniel Rodrigues</v>
      </c>
      <c r="D178" s="4" t="str">
        <f>VLOOKUP(B178,Clientes!A:D,4,0)</f>
        <v>Vila Real</v>
      </c>
      <c r="E178" s="9" t="s">
        <v>53</v>
      </c>
      <c r="F178" s="4" t="str">
        <f>INDEX('Lista Aloj'!B:C,MATCH(E178,'Lista Aloj'!C:C,0),1)</f>
        <v>LOCAL GÁS, UNIPESSOAL, LDA</v>
      </c>
      <c r="G178" s="4" t="str">
        <f>VLOOKUP(E178,'Lista Aloj'!C:F,4,0)</f>
        <v>Setúbal</v>
      </c>
      <c r="H178" s="19">
        <v>43324</v>
      </c>
      <c r="I178" s="22">
        <v>8</v>
      </c>
      <c r="J178" s="6">
        <f>VLOOKUP(E178,'Lista Aloj'!C:F,2,0)*I178</f>
        <v>560</v>
      </c>
      <c r="K178" s="6">
        <f t="shared" si="2"/>
        <v>504</v>
      </c>
    </row>
    <row r="179" spans="2:11" ht="16.5" x14ac:dyDescent="0.25">
      <c r="B179" s="3" t="s">
        <v>89</v>
      </c>
      <c r="C179" s="4" t="str">
        <f>VLOOKUP(B179,Clientes!A:B,2,0)</f>
        <v>Marco Pedro Suarez</v>
      </c>
      <c r="D179" s="4" t="str">
        <f>VLOOKUP(B179,Clientes!A:D,4,0)</f>
        <v>Porto</v>
      </c>
      <c r="E179" s="9" t="s">
        <v>57</v>
      </c>
      <c r="F179" s="4" t="str">
        <f>INDEX('Lista Aloj'!B:C,MATCH(E179,'Lista Aloj'!C:C,0),1)</f>
        <v>LOCALSIGN, UNIPESSOAL, LDA</v>
      </c>
      <c r="G179" s="4" t="str">
        <f>VLOOKUP(E179,'Lista Aloj'!C:F,4,0)</f>
        <v>Portalegre</v>
      </c>
      <c r="H179" s="19">
        <v>43324</v>
      </c>
      <c r="I179" s="22">
        <v>4</v>
      </c>
      <c r="J179" s="6">
        <f>VLOOKUP(E179,'Lista Aloj'!C:F,2,0)*I179</f>
        <v>280</v>
      </c>
      <c r="K179" s="6">
        <f t="shared" si="2"/>
        <v>266</v>
      </c>
    </row>
    <row r="180" spans="2:11" ht="16.5" x14ac:dyDescent="0.25">
      <c r="B180" s="3" t="s">
        <v>87</v>
      </c>
      <c r="C180" s="4" t="str">
        <f>VLOOKUP(B180,Clientes!A:B,2,0)</f>
        <v xml:space="preserve">Rita Pedro </v>
      </c>
      <c r="D180" s="4" t="str">
        <f>VLOOKUP(B180,Clientes!A:D,4,0)</f>
        <v>Portalegre</v>
      </c>
      <c r="E180" s="9" t="s">
        <v>63</v>
      </c>
      <c r="F180" s="4" t="str">
        <f>INDEX('Lista Aloj'!B:C,MATCH(E180,'Lista Aloj'!C:C,0),1)</f>
        <v>ROUTE 25 - ALOJAMENTO LOCAL, UNIPESSOAL, LDA</v>
      </c>
      <c r="G180" s="4" t="str">
        <f>VLOOKUP(E180,'Lista Aloj'!C:F,4,0)</f>
        <v>Viseu</v>
      </c>
      <c r="H180" s="19">
        <v>43324</v>
      </c>
      <c r="I180" s="22">
        <v>5</v>
      </c>
      <c r="J180" s="6">
        <f>VLOOKUP(E180,'Lista Aloj'!C:F,2,0)*I180</f>
        <v>250</v>
      </c>
      <c r="K180" s="6">
        <f t="shared" si="2"/>
        <v>237.5</v>
      </c>
    </row>
    <row r="181" spans="2:11" ht="16.5" x14ac:dyDescent="0.25">
      <c r="B181" s="3" t="s">
        <v>86</v>
      </c>
      <c r="C181" s="4" t="str">
        <f>VLOOKUP(B181,Clientes!A:B,2,0)</f>
        <v>Bárbara de Pimenta</v>
      </c>
      <c r="D181" s="4" t="str">
        <f>VLOOKUP(B181,Clientes!A:D,4,0)</f>
        <v>Porto</v>
      </c>
      <c r="E181" s="9" t="s">
        <v>40</v>
      </c>
      <c r="F181" s="4" t="str">
        <f>INDEX('Lista Aloj'!B:C,MATCH(E181,'Lista Aloj'!C:C,0),1)</f>
        <v>VAZ, ABREU &amp; RIBEIRO, LDA</v>
      </c>
      <c r="G181" s="4" t="str">
        <f>VLOOKUP(E181,'Lista Aloj'!C:F,4,0)</f>
        <v>Portalegre</v>
      </c>
      <c r="H181" s="19">
        <v>43325</v>
      </c>
      <c r="I181" s="22">
        <v>3</v>
      </c>
      <c r="J181" s="6">
        <f>VLOOKUP(E181,'Lista Aloj'!C:F,2,0)*I181</f>
        <v>180</v>
      </c>
      <c r="K181" s="6">
        <f t="shared" si="2"/>
        <v>171</v>
      </c>
    </row>
    <row r="182" spans="2:11" ht="16.5" x14ac:dyDescent="0.25">
      <c r="B182" s="3" t="s">
        <v>127</v>
      </c>
      <c r="C182" s="4" t="str">
        <f>VLOOKUP(B182,Clientes!A:B,2,0)</f>
        <v>Daniel Manuel Diaz-Arguelles</v>
      </c>
      <c r="D182" s="4" t="str">
        <f>VLOOKUP(B182,Clientes!A:D,4,0)</f>
        <v>Aveiro</v>
      </c>
      <c r="E182" s="9" t="s">
        <v>50</v>
      </c>
      <c r="F182" s="4" t="str">
        <f>INDEX('Lista Aloj'!B:C,MATCH(E182,'Lista Aloj'!C:C,0),1)</f>
        <v>R.M.G.S. - ALOJAMENTOS DE PORTUGAL - TURISMO RURAL E ALOJAMENTO LOCAL, UNIPESSOAL, LDA</v>
      </c>
      <c r="G182" s="4" t="str">
        <f>VLOOKUP(E182,'Lista Aloj'!C:F,4,0)</f>
        <v>Porto</v>
      </c>
      <c r="H182" s="19">
        <v>43325</v>
      </c>
      <c r="I182" s="22">
        <v>4</v>
      </c>
      <c r="J182" s="6">
        <f>VLOOKUP(E182,'Lista Aloj'!C:F,2,0)*I182</f>
        <v>200</v>
      </c>
      <c r="K182" s="6">
        <f t="shared" si="2"/>
        <v>190</v>
      </c>
    </row>
    <row r="183" spans="2:11" ht="16.5" x14ac:dyDescent="0.25">
      <c r="B183" s="3" t="s">
        <v>85</v>
      </c>
      <c r="C183" s="4" t="str">
        <f>VLOOKUP(B183,Clientes!A:B,2,0)</f>
        <v>Tiago Fernando Pereira</v>
      </c>
      <c r="D183" s="4" t="str">
        <f>VLOOKUP(B183,Clientes!A:D,4,0)</f>
        <v>Leiria</v>
      </c>
      <c r="E183" s="9" t="s">
        <v>50</v>
      </c>
      <c r="F183" s="4" t="str">
        <f>INDEX('Lista Aloj'!B:C,MATCH(E183,'Lista Aloj'!C:C,0),1)</f>
        <v>R.M.G.S. - ALOJAMENTOS DE PORTUGAL - TURISMO RURAL E ALOJAMENTO LOCAL, UNIPESSOAL, LDA</v>
      </c>
      <c r="G183" s="4" t="str">
        <f>VLOOKUP(E183,'Lista Aloj'!C:F,4,0)</f>
        <v>Porto</v>
      </c>
      <c r="H183" s="19">
        <v>43325</v>
      </c>
      <c r="I183" s="22">
        <v>5</v>
      </c>
      <c r="J183" s="6">
        <f>VLOOKUP(E183,'Lista Aloj'!C:F,2,0)*I183</f>
        <v>250</v>
      </c>
      <c r="K183" s="6">
        <f t="shared" si="2"/>
        <v>237.5</v>
      </c>
    </row>
    <row r="184" spans="2:11" ht="16.5" x14ac:dyDescent="0.25">
      <c r="B184" s="3" t="s">
        <v>121</v>
      </c>
      <c r="C184" s="4" t="str">
        <f>VLOOKUP(B184,Clientes!A:B,2,0)</f>
        <v>Catarina Miguel Fonseca</v>
      </c>
      <c r="D184" s="4" t="str">
        <f>VLOOKUP(B184,Clientes!A:D,4,0)</f>
        <v>Braga</v>
      </c>
      <c r="E184" s="9" t="s">
        <v>50</v>
      </c>
      <c r="F184" s="4" t="str">
        <f>INDEX('Lista Aloj'!B:C,MATCH(E184,'Lista Aloj'!C:C,0),1)</f>
        <v>R.M.G.S. - ALOJAMENTOS DE PORTUGAL - TURISMO RURAL E ALOJAMENTO LOCAL, UNIPESSOAL, LDA</v>
      </c>
      <c r="G184" s="4" t="str">
        <f>VLOOKUP(E184,'Lista Aloj'!C:F,4,0)</f>
        <v>Porto</v>
      </c>
      <c r="H184" s="19">
        <v>43327</v>
      </c>
      <c r="I184" s="22">
        <v>5</v>
      </c>
      <c r="J184" s="6">
        <f>VLOOKUP(E184,'Lista Aloj'!C:F,2,0)*I184</f>
        <v>250</v>
      </c>
      <c r="K184" s="6">
        <f t="shared" si="2"/>
        <v>237.5</v>
      </c>
    </row>
    <row r="185" spans="2:11" ht="16.5" x14ac:dyDescent="0.25">
      <c r="B185" s="3" t="s">
        <v>83</v>
      </c>
      <c r="C185" s="4" t="str">
        <f>VLOOKUP(B185,Clientes!A:B,2,0)</f>
        <v>Gonçalo Miguel Ribeiro</v>
      </c>
      <c r="D185" s="4" t="str">
        <f>VLOOKUP(B185,Clientes!A:D,4,0)</f>
        <v>Beja</v>
      </c>
      <c r="E185" s="9" t="s">
        <v>63</v>
      </c>
      <c r="F185" s="4" t="str">
        <f>INDEX('Lista Aloj'!B:C,MATCH(E185,'Lista Aloj'!C:C,0),1)</f>
        <v>ROUTE 25 - ALOJAMENTO LOCAL, UNIPESSOAL, LDA</v>
      </c>
      <c r="G185" s="4" t="str">
        <f>VLOOKUP(E185,'Lista Aloj'!C:F,4,0)</f>
        <v>Viseu</v>
      </c>
      <c r="H185" s="19">
        <v>43327</v>
      </c>
      <c r="I185" s="22">
        <v>5</v>
      </c>
      <c r="J185" s="6">
        <f>VLOOKUP(E185,'Lista Aloj'!C:F,2,0)*I185</f>
        <v>250</v>
      </c>
      <c r="K185" s="6">
        <f t="shared" si="2"/>
        <v>237.5</v>
      </c>
    </row>
    <row r="186" spans="2:11" ht="16.5" x14ac:dyDescent="0.25">
      <c r="B186" s="3" t="s">
        <v>84</v>
      </c>
      <c r="C186" s="4" t="str">
        <f>VLOOKUP(B186,Clientes!A:B,2,0)</f>
        <v>Maria José Fernandes</v>
      </c>
      <c r="D186" s="4" t="str">
        <f>VLOOKUP(B186,Clientes!A:D,4,0)</f>
        <v>Beja</v>
      </c>
      <c r="E186" s="9" t="s">
        <v>40</v>
      </c>
      <c r="F186" s="4" t="str">
        <f>INDEX('Lista Aloj'!B:C,MATCH(E186,'Lista Aloj'!C:C,0),1)</f>
        <v>VAZ, ABREU &amp; RIBEIRO, LDA</v>
      </c>
      <c r="G186" s="4" t="str">
        <f>VLOOKUP(E186,'Lista Aloj'!C:F,4,0)</f>
        <v>Portalegre</v>
      </c>
      <c r="H186" s="19">
        <v>43327</v>
      </c>
      <c r="I186" s="22">
        <v>1</v>
      </c>
      <c r="J186" s="6">
        <f>VLOOKUP(E186,'Lista Aloj'!C:F,2,0)*I186</f>
        <v>60</v>
      </c>
      <c r="K186" s="6">
        <f t="shared" si="2"/>
        <v>60</v>
      </c>
    </row>
    <row r="187" spans="2:11" ht="16.5" x14ac:dyDescent="0.25">
      <c r="B187" s="3" t="s">
        <v>112</v>
      </c>
      <c r="C187" s="4" t="str">
        <f>VLOOKUP(B187,Clientes!A:B,2,0)</f>
        <v>Marisa Paulo Cunha</v>
      </c>
      <c r="D187" s="4" t="str">
        <f>VLOOKUP(B187,Clientes!A:D,4,0)</f>
        <v>Porto</v>
      </c>
      <c r="E187" s="9" t="s">
        <v>60</v>
      </c>
      <c r="F187" s="4" t="str">
        <f>INDEX('Lista Aloj'!B:C,MATCH(E187,'Lista Aloj'!C:C,0),1)</f>
        <v>RESIDÊNCIAL IMPERIAL DE CARMO &amp; AUGUSTA, UNIPESSOAL, LDA</v>
      </c>
      <c r="G187" s="4" t="str">
        <f>VLOOKUP(E187,'Lista Aloj'!C:F,4,0)</f>
        <v>Santarém</v>
      </c>
      <c r="H187" s="19">
        <v>43327</v>
      </c>
      <c r="I187" s="22">
        <v>8</v>
      </c>
      <c r="J187" s="6">
        <f>VLOOKUP(E187,'Lista Aloj'!C:F,2,0)*I187</f>
        <v>560</v>
      </c>
      <c r="K187" s="6">
        <f t="shared" si="2"/>
        <v>504</v>
      </c>
    </row>
    <row r="188" spans="2:11" ht="16.5" x14ac:dyDescent="0.25">
      <c r="B188" s="3" t="s">
        <v>171</v>
      </c>
      <c r="C188" s="4" t="str">
        <f>VLOOKUP(B188,Clientes!A:B,2,0)</f>
        <v xml:space="preserve">Tomás Esteves </v>
      </c>
      <c r="D188" s="4" t="str">
        <f>VLOOKUP(B188,Clientes!A:D,4,0)</f>
        <v>Leiria</v>
      </c>
      <c r="E188" s="9" t="s">
        <v>63</v>
      </c>
      <c r="F188" s="4" t="str">
        <f>INDEX('Lista Aloj'!B:C,MATCH(E188,'Lista Aloj'!C:C,0),1)</f>
        <v>ROUTE 25 - ALOJAMENTO LOCAL, UNIPESSOAL, LDA</v>
      </c>
      <c r="G188" s="4" t="str">
        <f>VLOOKUP(E188,'Lista Aloj'!C:F,4,0)</f>
        <v>Viseu</v>
      </c>
      <c r="H188" s="19">
        <v>43328</v>
      </c>
      <c r="I188" s="22">
        <v>6</v>
      </c>
      <c r="J188" s="6">
        <f>VLOOKUP(E188,'Lista Aloj'!C:F,2,0)*I188</f>
        <v>300</v>
      </c>
      <c r="K188" s="6">
        <f t="shared" si="2"/>
        <v>270</v>
      </c>
    </row>
    <row r="189" spans="2:11" ht="16.5" x14ac:dyDescent="0.25">
      <c r="B189" s="3" t="s">
        <v>178</v>
      </c>
      <c r="C189" s="4" t="str">
        <f>VLOOKUP(B189,Clientes!A:B,2,0)</f>
        <v>Francisca Rodrigues Rocha</v>
      </c>
      <c r="D189" s="4" t="str">
        <f>VLOOKUP(B189,Clientes!A:D,4,0)</f>
        <v>Bragança</v>
      </c>
      <c r="E189" s="9" t="s">
        <v>53</v>
      </c>
      <c r="F189" s="4" t="str">
        <f>INDEX('Lista Aloj'!B:C,MATCH(E189,'Lista Aloj'!C:C,0),1)</f>
        <v>LOCAL GÁS, UNIPESSOAL, LDA</v>
      </c>
      <c r="G189" s="4" t="str">
        <f>VLOOKUP(E189,'Lista Aloj'!C:F,4,0)</f>
        <v>Setúbal</v>
      </c>
      <c r="H189" s="19">
        <v>43329</v>
      </c>
      <c r="I189" s="22">
        <v>7</v>
      </c>
      <c r="J189" s="6">
        <f>VLOOKUP(E189,'Lista Aloj'!C:F,2,0)*I189</f>
        <v>490</v>
      </c>
      <c r="K189" s="6">
        <f t="shared" si="2"/>
        <v>441</v>
      </c>
    </row>
    <row r="190" spans="2:11" ht="16.5" x14ac:dyDescent="0.25">
      <c r="B190" s="3" t="s">
        <v>82</v>
      </c>
      <c r="C190" s="4" t="str">
        <f>VLOOKUP(B190,Clientes!A:B,2,0)</f>
        <v>Inês Pedro Marinho</v>
      </c>
      <c r="D190" s="4" t="str">
        <f>VLOOKUP(B190,Clientes!A:D,4,0)</f>
        <v>Coimbra</v>
      </c>
      <c r="E190" s="9" t="s">
        <v>60</v>
      </c>
      <c r="F190" s="4" t="str">
        <f>INDEX('Lista Aloj'!B:C,MATCH(E190,'Lista Aloj'!C:C,0),1)</f>
        <v>RESIDÊNCIAL IMPERIAL DE CARMO &amp; AUGUSTA, UNIPESSOAL, LDA</v>
      </c>
      <c r="G190" s="4" t="str">
        <f>VLOOKUP(E190,'Lista Aloj'!C:F,4,0)</f>
        <v>Santarém</v>
      </c>
      <c r="H190" s="19">
        <v>43329</v>
      </c>
      <c r="I190" s="22">
        <v>8</v>
      </c>
      <c r="J190" s="6">
        <f>VLOOKUP(E190,'Lista Aloj'!C:F,2,0)*I190</f>
        <v>560</v>
      </c>
      <c r="K190" s="6">
        <f t="shared" si="2"/>
        <v>504</v>
      </c>
    </row>
    <row r="191" spans="2:11" ht="16.5" x14ac:dyDescent="0.25">
      <c r="B191" s="3" t="s">
        <v>81</v>
      </c>
      <c r="C191" s="4" t="str">
        <f>VLOOKUP(B191,Clientes!A:B,2,0)</f>
        <v>Carlos Ramalho Fonseca</v>
      </c>
      <c r="D191" s="4" t="str">
        <f>VLOOKUP(B191,Clientes!A:D,4,0)</f>
        <v>Coimbra</v>
      </c>
      <c r="E191" s="9" t="s">
        <v>40</v>
      </c>
      <c r="F191" s="4" t="str">
        <f>INDEX('Lista Aloj'!B:C,MATCH(E191,'Lista Aloj'!C:C,0),1)</f>
        <v>VAZ, ABREU &amp; RIBEIRO, LDA</v>
      </c>
      <c r="G191" s="4" t="str">
        <f>VLOOKUP(E191,'Lista Aloj'!C:F,4,0)</f>
        <v>Portalegre</v>
      </c>
      <c r="H191" s="19">
        <v>43330</v>
      </c>
      <c r="I191" s="22">
        <v>4</v>
      </c>
      <c r="J191" s="6">
        <f>VLOOKUP(E191,'Lista Aloj'!C:F,2,0)*I191</f>
        <v>240</v>
      </c>
      <c r="K191" s="6">
        <f t="shared" si="2"/>
        <v>228</v>
      </c>
    </row>
    <row r="192" spans="2:11" ht="16.5" x14ac:dyDescent="0.25">
      <c r="B192" s="3" t="s">
        <v>106</v>
      </c>
      <c r="C192" s="4" t="str">
        <f>VLOOKUP(B192,Clientes!A:B,2,0)</f>
        <v>Frederico Teresa Pinto</v>
      </c>
      <c r="D192" s="4" t="str">
        <f>VLOOKUP(B192,Clientes!A:D,4,0)</f>
        <v>Viana do Castelo</v>
      </c>
      <c r="E192" s="9" t="s">
        <v>40</v>
      </c>
      <c r="F192" s="4" t="str">
        <f>INDEX('Lista Aloj'!B:C,MATCH(E192,'Lista Aloj'!C:C,0),1)</f>
        <v>VAZ, ABREU &amp; RIBEIRO, LDA</v>
      </c>
      <c r="G192" s="4" t="str">
        <f>VLOOKUP(E192,'Lista Aloj'!C:F,4,0)</f>
        <v>Portalegre</v>
      </c>
      <c r="H192" s="19">
        <v>43330</v>
      </c>
      <c r="I192" s="22">
        <v>6</v>
      </c>
      <c r="J192" s="6">
        <f>VLOOKUP(E192,'Lista Aloj'!C:F,2,0)*I192</f>
        <v>360</v>
      </c>
      <c r="K192" s="6">
        <f t="shared" si="2"/>
        <v>324</v>
      </c>
    </row>
    <row r="193" spans="2:11" ht="15" customHeight="1" x14ac:dyDescent="0.25">
      <c r="B193" s="3" t="s">
        <v>208</v>
      </c>
      <c r="C193" s="4" t="str">
        <f>VLOOKUP(B193,Clientes!A:B,2,0)</f>
        <v>Miguel Moura Silva</v>
      </c>
      <c r="D193" s="4" t="str">
        <f>VLOOKUP(B193,Clientes!A:D,4,0)</f>
        <v>Santarém</v>
      </c>
      <c r="E193" s="9" t="s">
        <v>39</v>
      </c>
      <c r="F193" s="4" t="str">
        <f>INDEX('Lista Aloj'!B:C,MATCH(E193,'Lista Aloj'!C:C,0),1)</f>
        <v>ÍNDICEFRASE COMPRA E VENDA DE BENS IMOBILIÁRIOS, TURISMO E ALOJAMENTO LOCAL, LDA</v>
      </c>
      <c r="G193" s="4" t="str">
        <f>VLOOKUP(E193,'Lista Aloj'!C:F,4,0)</f>
        <v>Portalegre</v>
      </c>
      <c r="H193" s="19">
        <v>43330</v>
      </c>
      <c r="I193" s="22">
        <v>4</v>
      </c>
      <c r="J193" s="6">
        <f>VLOOKUP(E193,'Lista Aloj'!C:F,2,0)*I193</f>
        <v>240</v>
      </c>
      <c r="K193" s="6">
        <f t="shared" si="2"/>
        <v>228</v>
      </c>
    </row>
    <row r="194" spans="2:11" ht="16.5" x14ac:dyDescent="0.25">
      <c r="B194" s="3" t="s">
        <v>124</v>
      </c>
      <c r="C194" s="4" t="str">
        <f>VLOOKUP(B194,Clientes!A:B,2,0)</f>
        <v>João Filipe Carneiro</v>
      </c>
      <c r="D194" s="4" t="str">
        <f>VLOOKUP(B194,Clientes!A:D,4,0)</f>
        <v>Portalegre</v>
      </c>
      <c r="E194" s="9" t="s">
        <v>40</v>
      </c>
      <c r="F194" s="4" t="str">
        <f>INDEX('Lista Aloj'!B:C,MATCH(E194,'Lista Aloj'!C:C,0),1)</f>
        <v>VAZ, ABREU &amp; RIBEIRO, LDA</v>
      </c>
      <c r="G194" s="4" t="str">
        <f>VLOOKUP(E194,'Lista Aloj'!C:F,4,0)</f>
        <v>Portalegre</v>
      </c>
      <c r="H194" s="19">
        <v>43331</v>
      </c>
      <c r="I194" s="22">
        <v>2</v>
      </c>
      <c r="J194" s="6">
        <f>VLOOKUP(E194,'Lista Aloj'!C:F,2,0)*I194</f>
        <v>120</v>
      </c>
      <c r="K194" s="6">
        <f t="shared" si="2"/>
        <v>114</v>
      </c>
    </row>
    <row r="195" spans="2:11" ht="16.5" x14ac:dyDescent="0.25">
      <c r="B195" s="3" t="s">
        <v>117</v>
      </c>
      <c r="C195" s="4" t="str">
        <f>VLOOKUP(B195,Clientes!A:B,2,0)</f>
        <v>Ana Costa Neves</v>
      </c>
      <c r="D195" s="4" t="str">
        <f>VLOOKUP(B195,Clientes!A:D,4,0)</f>
        <v>Guarda</v>
      </c>
      <c r="E195" s="9" t="s">
        <v>60</v>
      </c>
      <c r="F195" s="4" t="str">
        <f>INDEX('Lista Aloj'!B:C,MATCH(E195,'Lista Aloj'!C:C,0),1)</f>
        <v>RESIDÊNCIAL IMPERIAL DE CARMO &amp; AUGUSTA, UNIPESSOAL, LDA</v>
      </c>
      <c r="G195" s="4" t="str">
        <f>VLOOKUP(E195,'Lista Aloj'!C:F,4,0)</f>
        <v>Santarém</v>
      </c>
      <c r="H195" s="19">
        <v>43332</v>
      </c>
      <c r="I195" s="22">
        <v>9</v>
      </c>
      <c r="J195" s="6">
        <f>VLOOKUP(E195,'Lista Aloj'!C:F,2,0)*I195</f>
        <v>630</v>
      </c>
      <c r="K195" s="6">
        <f t="shared" si="2"/>
        <v>567</v>
      </c>
    </row>
    <row r="196" spans="2:11" ht="16.5" x14ac:dyDescent="0.25">
      <c r="B196" s="3" t="s">
        <v>192</v>
      </c>
      <c r="C196" s="4" t="str">
        <f>VLOOKUP(B196,Clientes!A:B,2,0)</f>
        <v>Inês Silva Lopes</v>
      </c>
      <c r="D196" s="4" t="str">
        <f>VLOOKUP(B196,Clientes!A:D,4,0)</f>
        <v>Leiria</v>
      </c>
      <c r="E196" s="9" t="s">
        <v>60</v>
      </c>
      <c r="F196" s="4" t="str">
        <f>INDEX('Lista Aloj'!B:C,MATCH(E196,'Lista Aloj'!C:C,0),1)</f>
        <v>RESIDÊNCIAL IMPERIAL DE CARMO &amp; AUGUSTA, UNIPESSOAL, LDA</v>
      </c>
      <c r="G196" s="4" t="str">
        <f>VLOOKUP(E196,'Lista Aloj'!C:F,4,0)</f>
        <v>Santarém</v>
      </c>
      <c r="H196" s="19">
        <v>43333</v>
      </c>
      <c r="I196" s="22">
        <v>3</v>
      </c>
      <c r="J196" s="6">
        <f>VLOOKUP(E196,'Lista Aloj'!C:F,2,0)*I196</f>
        <v>210</v>
      </c>
      <c r="K196" s="6">
        <f t="shared" si="2"/>
        <v>199.5</v>
      </c>
    </row>
    <row r="197" spans="2:11" ht="16.5" x14ac:dyDescent="0.25">
      <c r="B197" s="3" t="s">
        <v>110</v>
      </c>
      <c r="C197" s="4" t="str">
        <f>VLOOKUP(B197,Clientes!A:B,2,0)</f>
        <v>Luís Filipe Carvalho</v>
      </c>
      <c r="D197" s="4" t="str">
        <f>VLOOKUP(B197,Clientes!A:D,4,0)</f>
        <v>Porto</v>
      </c>
      <c r="E197" s="9" t="s">
        <v>40</v>
      </c>
      <c r="F197" s="4" t="str">
        <f>INDEX('Lista Aloj'!B:C,MATCH(E197,'Lista Aloj'!C:C,0),1)</f>
        <v>VAZ, ABREU &amp; RIBEIRO, LDA</v>
      </c>
      <c r="G197" s="4" t="str">
        <f>VLOOKUP(E197,'Lista Aloj'!C:F,4,0)</f>
        <v>Portalegre</v>
      </c>
      <c r="H197" s="19">
        <v>43335</v>
      </c>
      <c r="I197" s="22">
        <v>6</v>
      </c>
      <c r="J197" s="6">
        <f>VLOOKUP(E197,'Lista Aloj'!C:F,2,0)*I197</f>
        <v>360</v>
      </c>
      <c r="K197" s="6">
        <f t="shared" si="2"/>
        <v>324</v>
      </c>
    </row>
    <row r="198" spans="2:11" ht="16.5" x14ac:dyDescent="0.25">
      <c r="B198" s="3" t="s">
        <v>136</v>
      </c>
      <c r="C198" s="4" t="str">
        <f>VLOOKUP(B198,Clientes!A:B,2,0)</f>
        <v>Eurico João Pinto</v>
      </c>
      <c r="D198" s="4" t="str">
        <f>VLOOKUP(B198,Clientes!A:D,4,0)</f>
        <v>Aveiro</v>
      </c>
      <c r="E198" s="9" t="s">
        <v>58</v>
      </c>
      <c r="F198" s="4" t="str">
        <f>INDEX('Lista Aloj'!B:C,MATCH(E198,'Lista Aloj'!C:C,0),1)</f>
        <v>NORVERDE - INVESTIMENTOS IMOBILIÁRIOS, S.A.</v>
      </c>
      <c r="G198" s="4" t="str">
        <f>VLOOKUP(E198,'Lista Aloj'!C:F,4,0)</f>
        <v>Portalegre</v>
      </c>
      <c r="H198" s="19">
        <v>43336</v>
      </c>
      <c r="I198" s="22">
        <v>6</v>
      </c>
      <c r="J198" s="6">
        <f>VLOOKUP(E198,'Lista Aloj'!C:F,2,0)*I198</f>
        <v>300</v>
      </c>
      <c r="K198" s="6">
        <f t="shared" si="2"/>
        <v>270</v>
      </c>
    </row>
    <row r="199" spans="2:11" ht="16.5" x14ac:dyDescent="0.25">
      <c r="B199" s="3" t="s">
        <v>80</v>
      </c>
      <c r="C199" s="4" t="str">
        <f>VLOOKUP(B199,Clientes!A:B,2,0)</f>
        <v>João Vieira Santos</v>
      </c>
      <c r="D199" s="4" t="str">
        <f>VLOOKUP(B199,Clientes!A:D,4,0)</f>
        <v>Setúbal</v>
      </c>
      <c r="E199" s="9" t="s">
        <v>63</v>
      </c>
      <c r="F199" s="4" t="str">
        <f>INDEX('Lista Aloj'!B:C,MATCH(E199,'Lista Aloj'!C:C,0),1)</f>
        <v>ROUTE 25 - ALOJAMENTO LOCAL, UNIPESSOAL, LDA</v>
      </c>
      <c r="G199" s="4" t="str">
        <f>VLOOKUP(E199,'Lista Aloj'!C:F,4,0)</f>
        <v>Viseu</v>
      </c>
      <c r="H199" s="19">
        <v>43336</v>
      </c>
      <c r="I199" s="22">
        <v>8</v>
      </c>
      <c r="J199" s="6">
        <f>VLOOKUP(E199,'Lista Aloj'!C:F,2,0)*I199</f>
        <v>400</v>
      </c>
      <c r="K199" s="6">
        <f t="shared" si="2"/>
        <v>360</v>
      </c>
    </row>
    <row r="200" spans="2:11" ht="15" customHeight="1" x14ac:dyDescent="0.25">
      <c r="B200" s="3" t="s">
        <v>135</v>
      </c>
      <c r="C200" s="4" t="str">
        <f>VLOOKUP(B200,Clientes!A:B,2,0)</f>
        <v>Mariana Miguel Sousa</v>
      </c>
      <c r="D200" s="4" t="str">
        <f>VLOOKUP(B200,Clientes!A:D,4,0)</f>
        <v>Faro</v>
      </c>
      <c r="E200" s="9" t="s">
        <v>50</v>
      </c>
      <c r="F200" s="4" t="str">
        <f>INDEX('Lista Aloj'!B:C,MATCH(E200,'Lista Aloj'!C:C,0),1)</f>
        <v>R.M.G.S. - ALOJAMENTOS DE PORTUGAL - TURISMO RURAL E ALOJAMENTO LOCAL, UNIPESSOAL, LDA</v>
      </c>
      <c r="G200" s="4" t="str">
        <f>VLOOKUP(E200,'Lista Aloj'!C:F,4,0)</f>
        <v>Porto</v>
      </c>
      <c r="H200" s="19">
        <v>43336</v>
      </c>
      <c r="I200" s="22">
        <v>8</v>
      </c>
      <c r="J200" s="6">
        <f>VLOOKUP(E200,'Lista Aloj'!C:F,2,0)*I200</f>
        <v>400</v>
      </c>
      <c r="K200" s="6">
        <f t="shared" si="2"/>
        <v>360</v>
      </c>
    </row>
    <row r="201" spans="2:11" ht="16.5" x14ac:dyDescent="0.25">
      <c r="B201" s="3" t="s">
        <v>79</v>
      </c>
      <c r="C201" s="4" t="str">
        <f>VLOOKUP(B201,Clientes!A:B,2,0)</f>
        <v>Pedro Miguel Mota</v>
      </c>
      <c r="D201" s="4" t="str">
        <f>VLOOKUP(B201,Clientes!A:D,4,0)</f>
        <v>Coimbra</v>
      </c>
      <c r="E201" s="9" t="s">
        <v>40</v>
      </c>
      <c r="F201" s="4" t="str">
        <f>INDEX('Lista Aloj'!B:C,MATCH(E201,'Lista Aloj'!C:C,0),1)</f>
        <v>VAZ, ABREU &amp; RIBEIRO, LDA</v>
      </c>
      <c r="G201" s="4" t="str">
        <f>VLOOKUP(E201,'Lista Aloj'!C:F,4,0)</f>
        <v>Portalegre</v>
      </c>
      <c r="H201" s="19">
        <v>43337</v>
      </c>
      <c r="I201" s="22">
        <v>6</v>
      </c>
      <c r="J201" s="6">
        <f>VLOOKUP(E201,'Lista Aloj'!C:F,2,0)*I201</f>
        <v>360</v>
      </c>
      <c r="K201" s="6">
        <f t="shared" si="2"/>
        <v>324</v>
      </c>
    </row>
    <row r="202" spans="2:11" ht="16.5" x14ac:dyDescent="0.25">
      <c r="B202" s="3" t="s">
        <v>187</v>
      </c>
      <c r="C202" s="4" t="str">
        <f>VLOOKUP(B202,Clientes!A:B,2,0)</f>
        <v>Rodrigo da Gonçalves</v>
      </c>
      <c r="D202" s="4" t="str">
        <f>VLOOKUP(B202,Clientes!A:D,4,0)</f>
        <v>Vila Real</v>
      </c>
      <c r="E202" s="9" t="s">
        <v>40</v>
      </c>
      <c r="F202" s="4" t="str">
        <f>INDEX('Lista Aloj'!B:C,MATCH(E202,'Lista Aloj'!C:C,0),1)</f>
        <v>VAZ, ABREU &amp; RIBEIRO, LDA</v>
      </c>
      <c r="G202" s="4" t="str">
        <f>VLOOKUP(E202,'Lista Aloj'!C:F,4,0)</f>
        <v>Portalegre</v>
      </c>
      <c r="H202" s="19">
        <v>43339</v>
      </c>
      <c r="I202" s="22">
        <v>1</v>
      </c>
      <c r="J202" s="6">
        <f>VLOOKUP(E202,'Lista Aloj'!C:F,2,0)*I202</f>
        <v>60</v>
      </c>
      <c r="K202" s="6">
        <f t="shared" ref="K202:K265" si="3">J202- VLOOKUP(I202,$H$2:$J$6,3,TRUE)*J202</f>
        <v>60</v>
      </c>
    </row>
    <row r="203" spans="2:11" ht="16.5" x14ac:dyDescent="0.25">
      <c r="B203" s="3" t="s">
        <v>78</v>
      </c>
      <c r="C203" s="4" t="str">
        <f>VLOOKUP(B203,Clientes!A:B,2,0)</f>
        <v>Ana Maria Silva</v>
      </c>
      <c r="D203" s="4" t="str">
        <f>VLOOKUP(B203,Clientes!A:D,4,0)</f>
        <v>Santarém</v>
      </c>
      <c r="E203" s="9" t="s">
        <v>50</v>
      </c>
      <c r="F203" s="4" t="str">
        <f>INDEX('Lista Aloj'!B:C,MATCH(E203,'Lista Aloj'!C:C,0),1)</f>
        <v>R.M.G.S. - ALOJAMENTOS DE PORTUGAL - TURISMO RURAL E ALOJAMENTO LOCAL, UNIPESSOAL, LDA</v>
      </c>
      <c r="G203" s="4" t="str">
        <f>VLOOKUP(E203,'Lista Aloj'!C:F,4,0)</f>
        <v>Porto</v>
      </c>
      <c r="H203" s="19">
        <v>43340</v>
      </c>
      <c r="I203" s="22">
        <v>8</v>
      </c>
      <c r="J203" s="6">
        <f>VLOOKUP(E203,'Lista Aloj'!C:F,2,0)*I203</f>
        <v>400</v>
      </c>
      <c r="K203" s="6">
        <f t="shared" si="3"/>
        <v>360</v>
      </c>
    </row>
    <row r="204" spans="2:11" ht="16.5" x14ac:dyDescent="0.25">
      <c r="B204" s="3" t="s">
        <v>189</v>
      </c>
      <c r="C204" s="4" t="str">
        <f>VLOOKUP(B204,Clientes!A:B,2,0)</f>
        <v>Manuel Resende Alves</v>
      </c>
      <c r="D204" s="4" t="str">
        <f>VLOOKUP(B204,Clientes!A:D,4,0)</f>
        <v>Vila Real</v>
      </c>
      <c r="E204" s="9" t="s">
        <v>57</v>
      </c>
      <c r="F204" s="4" t="str">
        <f>INDEX('Lista Aloj'!B:C,MATCH(E204,'Lista Aloj'!C:C,0),1)</f>
        <v>LOCALSIGN, UNIPESSOAL, LDA</v>
      </c>
      <c r="G204" s="4" t="str">
        <f>VLOOKUP(E204,'Lista Aloj'!C:F,4,0)</f>
        <v>Portalegre</v>
      </c>
      <c r="H204" s="19">
        <v>43341</v>
      </c>
      <c r="I204" s="22">
        <v>5</v>
      </c>
      <c r="J204" s="6">
        <f>VLOOKUP(E204,'Lista Aloj'!C:F,2,0)*I204</f>
        <v>350</v>
      </c>
      <c r="K204" s="6">
        <f t="shared" si="3"/>
        <v>332.5</v>
      </c>
    </row>
    <row r="205" spans="2:11" ht="16.5" x14ac:dyDescent="0.25">
      <c r="B205" s="3" t="s">
        <v>92</v>
      </c>
      <c r="C205" s="4" t="str">
        <f>VLOOKUP(B205,Clientes!A:B,2,0)</f>
        <v>Marina Manuel Duarte</v>
      </c>
      <c r="D205" s="4" t="str">
        <f>VLOOKUP(B205,Clientes!A:D,4,0)</f>
        <v>Portalegre</v>
      </c>
      <c r="E205" s="9" t="s">
        <v>57</v>
      </c>
      <c r="F205" s="4" t="str">
        <f>INDEX('Lista Aloj'!B:C,MATCH(E205,'Lista Aloj'!C:C,0),1)</f>
        <v>LOCALSIGN, UNIPESSOAL, LDA</v>
      </c>
      <c r="G205" s="4" t="str">
        <f>VLOOKUP(E205,'Lista Aloj'!C:F,4,0)</f>
        <v>Portalegre</v>
      </c>
      <c r="H205" s="19">
        <v>43341</v>
      </c>
      <c r="I205" s="22">
        <v>6</v>
      </c>
      <c r="J205" s="6">
        <f>VLOOKUP(E205,'Lista Aloj'!C:F,2,0)*I205</f>
        <v>420</v>
      </c>
      <c r="K205" s="6">
        <f t="shared" si="3"/>
        <v>378</v>
      </c>
    </row>
    <row r="206" spans="2:11" ht="16.5" x14ac:dyDescent="0.25">
      <c r="B206" s="3" t="s">
        <v>77</v>
      </c>
      <c r="C206" s="4" t="str">
        <f>VLOOKUP(B206,Clientes!A:B,2,0)</f>
        <v>Luís Maria Rodrigues</v>
      </c>
      <c r="D206" s="4" t="str">
        <f>VLOOKUP(B206,Clientes!A:D,4,0)</f>
        <v>Região Autónoma dos Açores</v>
      </c>
      <c r="E206" s="9" t="s">
        <v>40</v>
      </c>
      <c r="F206" s="4" t="str">
        <f>INDEX('Lista Aloj'!B:C,MATCH(E206,'Lista Aloj'!C:C,0),1)</f>
        <v>VAZ, ABREU &amp; RIBEIRO, LDA</v>
      </c>
      <c r="G206" s="4" t="str">
        <f>VLOOKUP(E206,'Lista Aloj'!C:F,4,0)</f>
        <v>Portalegre</v>
      </c>
      <c r="H206" s="19">
        <v>43342</v>
      </c>
      <c r="I206" s="22">
        <v>9</v>
      </c>
      <c r="J206" s="6">
        <f>VLOOKUP(E206,'Lista Aloj'!C:F,2,0)*I206</f>
        <v>540</v>
      </c>
      <c r="K206" s="6">
        <f t="shared" si="3"/>
        <v>486</v>
      </c>
    </row>
    <row r="207" spans="2:11" ht="16.5" x14ac:dyDescent="0.25">
      <c r="B207" s="3" t="s">
        <v>149</v>
      </c>
      <c r="C207" s="4" t="str">
        <f>VLOOKUP(B207,Clientes!A:B,2,0)</f>
        <v>Tânia João Dias</v>
      </c>
      <c r="D207" s="4" t="str">
        <f>VLOOKUP(B207,Clientes!A:D,4,0)</f>
        <v>Bragança</v>
      </c>
      <c r="E207" s="9" t="s">
        <v>45</v>
      </c>
      <c r="F207" s="4" t="str">
        <f>INDEX('Lista Aloj'!B:C,MATCH(E207,'Lista Aloj'!C:C,0),1)</f>
        <v>LOCAL - IT, LDA</v>
      </c>
      <c r="G207" s="4" t="str">
        <f>VLOOKUP(E207,'Lista Aloj'!C:F,4,0)</f>
        <v>Santarém</v>
      </c>
      <c r="H207" s="19">
        <v>43342</v>
      </c>
      <c r="I207" s="22">
        <v>7</v>
      </c>
      <c r="J207" s="6">
        <f>VLOOKUP(E207,'Lista Aloj'!C:F,2,0)*I207</f>
        <v>630</v>
      </c>
      <c r="K207" s="6">
        <f t="shared" si="3"/>
        <v>567</v>
      </c>
    </row>
    <row r="208" spans="2:11" ht="16.5" x14ac:dyDescent="0.25">
      <c r="B208" s="3" t="s">
        <v>123</v>
      </c>
      <c r="C208" s="4" t="str">
        <f>VLOOKUP(B208,Clientes!A:B,2,0)</f>
        <v>Leonardo Manuel Marrana</v>
      </c>
      <c r="D208" s="4" t="str">
        <f>VLOOKUP(B208,Clientes!A:D,4,0)</f>
        <v>Guarda</v>
      </c>
      <c r="E208" s="9" t="s">
        <v>60</v>
      </c>
      <c r="F208" s="4" t="str">
        <f>INDEX('Lista Aloj'!B:C,MATCH(E208,'Lista Aloj'!C:C,0),1)</f>
        <v>RESIDÊNCIAL IMPERIAL DE CARMO &amp; AUGUSTA, UNIPESSOAL, LDA</v>
      </c>
      <c r="G208" s="4" t="str">
        <f>VLOOKUP(E208,'Lista Aloj'!C:F,4,0)</f>
        <v>Santarém</v>
      </c>
      <c r="H208" s="19">
        <v>43344</v>
      </c>
      <c r="I208" s="22">
        <v>6</v>
      </c>
      <c r="J208" s="6">
        <f>VLOOKUP(E208,'Lista Aloj'!C:F,2,0)*I208</f>
        <v>420</v>
      </c>
      <c r="K208" s="6">
        <f t="shared" si="3"/>
        <v>378</v>
      </c>
    </row>
    <row r="209" spans="2:11" ht="16.5" x14ac:dyDescent="0.25">
      <c r="B209" s="3" t="s">
        <v>163</v>
      </c>
      <c r="C209" s="4" t="str">
        <f>VLOOKUP(B209,Clientes!A:B,2,0)</f>
        <v>Leonor Pedro Queirós</v>
      </c>
      <c r="D209" s="4" t="str">
        <f>VLOOKUP(B209,Clientes!A:D,4,0)</f>
        <v>Viseu</v>
      </c>
      <c r="E209" s="9" t="s">
        <v>54</v>
      </c>
      <c r="F209" s="4" t="str">
        <f>INDEX('Lista Aloj'!B:C,MATCH(E209,'Lista Aloj'!C:C,0),1)</f>
        <v>LOCALMAIS, UNIPESSOAL, LDA</v>
      </c>
      <c r="G209" s="4" t="str">
        <f>VLOOKUP(E209,'Lista Aloj'!C:F,4,0)</f>
        <v>Guarda</v>
      </c>
      <c r="H209" s="19">
        <v>43344</v>
      </c>
      <c r="I209" s="22">
        <v>5</v>
      </c>
      <c r="J209" s="6">
        <f>VLOOKUP(E209,'Lista Aloj'!C:F,2,0)*I209</f>
        <v>450</v>
      </c>
      <c r="K209" s="6">
        <f t="shared" si="3"/>
        <v>427.5</v>
      </c>
    </row>
    <row r="210" spans="2:11" ht="16.5" x14ac:dyDescent="0.25">
      <c r="B210" s="3" t="s">
        <v>76</v>
      </c>
      <c r="C210" s="4" t="str">
        <f>VLOOKUP(B210,Clientes!A:B,2,0)</f>
        <v>Maria Bessa Costa</v>
      </c>
      <c r="D210" s="4" t="str">
        <f>VLOOKUP(B210,Clientes!A:D,4,0)</f>
        <v>Bragança</v>
      </c>
      <c r="E210" s="9" t="s">
        <v>40</v>
      </c>
      <c r="F210" s="4" t="str">
        <f>INDEX('Lista Aloj'!B:C,MATCH(E210,'Lista Aloj'!C:C,0),1)</f>
        <v>VAZ, ABREU &amp; RIBEIRO, LDA</v>
      </c>
      <c r="G210" s="4" t="str">
        <f>VLOOKUP(E210,'Lista Aloj'!C:F,4,0)</f>
        <v>Portalegre</v>
      </c>
      <c r="H210" s="19">
        <v>43345</v>
      </c>
      <c r="I210" s="22">
        <v>8</v>
      </c>
      <c r="J210" s="6">
        <f>VLOOKUP(E210,'Lista Aloj'!C:F,2,0)*I210</f>
        <v>480</v>
      </c>
      <c r="K210" s="6">
        <f t="shared" si="3"/>
        <v>432</v>
      </c>
    </row>
    <row r="211" spans="2:11" ht="16.5" x14ac:dyDescent="0.25">
      <c r="B211" s="3" t="s">
        <v>79</v>
      </c>
      <c r="C211" s="4" t="str">
        <f>VLOOKUP(B211,Clientes!A:B,2,0)</f>
        <v>Pedro Miguel Mota</v>
      </c>
      <c r="D211" s="4" t="str">
        <f>VLOOKUP(B211,Clientes!A:D,4,0)</f>
        <v>Coimbra</v>
      </c>
      <c r="E211" s="9" t="s">
        <v>63</v>
      </c>
      <c r="F211" s="4" t="str">
        <f>INDEX('Lista Aloj'!B:C,MATCH(E211,'Lista Aloj'!C:C,0),1)</f>
        <v>ROUTE 25 - ALOJAMENTO LOCAL, UNIPESSOAL, LDA</v>
      </c>
      <c r="G211" s="4" t="str">
        <f>VLOOKUP(E211,'Lista Aloj'!C:F,4,0)</f>
        <v>Viseu</v>
      </c>
      <c r="H211" s="19">
        <v>43348</v>
      </c>
      <c r="I211" s="22">
        <v>9</v>
      </c>
      <c r="J211" s="6">
        <f>VLOOKUP(E211,'Lista Aloj'!C:F,2,0)*I211</f>
        <v>450</v>
      </c>
      <c r="K211" s="6">
        <f t="shared" si="3"/>
        <v>405</v>
      </c>
    </row>
    <row r="212" spans="2:11" ht="16.5" x14ac:dyDescent="0.25">
      <c r="B212" s="3" t="s">
        <v>162</v>
      </c>
      <c r="C212" s="4" t="str">
        <f>VLOOKUP(B212,Clientes!A:B,2,0)</f>
        <v>Carolina Carolina Moreira</v>
      </c>
      <c r="D212" s="4" t="str">
        <f>VLOOKUP(B212,Clientes!A:D,4,0)</f>
        <v>Região Autónoma dos Açores</v>
      </c>
      <c r="E212" s="9" t="s">
        <v>63</v>
      </c>
      <c r="F212" s="4" t="str">
        <f>INDEX('Lista Aloj'!B:C,MATCH(E212,'Lista Aloj'!C:C,0),1)</f>
        <v>ROUTE 25 - ALOJAMENTO LOCAL, UNIPESSOAL, LDA</v>
      </c>
      <c r="G212" s="4" t="str">
        <f>VLOOKUP(E212,'Lista Aloj'!C:F,4,0)</f>
        <v>Viseu</v>
      </c>
      <c r="H212" s="19">
        <v>43349</v>
      </c>
      <c r="I212" s="22">
        <v>8</v>
      </c>
      <c r="J212" s="6">
        <f>VLOOKUP(E212,'Lista Aloj'!C:F,2,0)*I212</f>
        <v>400</v>
      </c>
      <c r="K212" s="6">
        <f t="shared" si="3"/>
        <v>360</v>
      </c>
    </row>
    <row r="213" spans="2:11" ht="16.5" x14ac:dyDescent="0.25">
      <c r="B213" s="3" t="s">
        <v>89</v>
      </c>
      <c r="C213" s="4" t="str">
        <f>VLOOKUP(B213,Clientes!A:B,2,0)</f>
        <v>Marco Pedro Suarez</v>
      </c>
      <c r="D213" s="4" t="str">
        <f>VLOOKUP(B213,Clientes!A:D,4,0)</f>
        <v>Porto</v>
      </c>
      <c r="E213" s="9" t="s">
        <v>54</v>
      </c>
      <c r="F213" s="4" t="str">
        <f>INDEX('Lista Aloj'!B:C,MATCH(E213,'Lista Aloj'!C:C,0),1)</f>
        <v>LOCALMAIS, UNIPESSOAL, LDA</v>
      </c>
      <c r="G213" s="4" t="str">
        <f>VLOOKUP(E213,'Lista Aloj'!C:F,4,0)</f>
        <v>Guarda</v>
      </c>
      <c r="H213" s="19">
        <v>43349</v>
      </c>
      <c r="I213" s="22">
        <v>8</v>
      </c>
      <c r="J213" s="6">
        <f>VLOOKUP(E213,'Lista Aloj'!C:F,2,0)*I213</f>
        <v>720</v>
      </c>
      <c r="K213" s="6">
        <f t="shared" si="3"/>
        <v>648</v>
      </c>
    </row>
    <row r="214" spans="2:11" ht="16.5" x14ac:dyDescent="0.25">
      <c r="B214" s="3" t="s">
        <v>199</v>
      </c>
      <c r="C214" s="4" t="str">
        <f>VLOOKUP(B214,Clientes!A:B,2,0)</f>
        <v>Miguel Fernandes Almendra</v>
      </c>
      <c r="D214" s="4" t="str">
        <f>VLOOKUP(B214,Clientes!A:D,4,0)</f>
        <v>Lisboa</v>
      </c>
      <c r="E214" s="9" t="s">
        <v>63</v>
      </c>
      <c r="F214" s="4" t="str">
        <f>INDEX('Lista Aloj'!B:C,MATCH(E214,'Lista Aloj'!C:C,0),1)</f>
        <v>ROUTE 25 - ALOJAMENTO LOCAL, UNIPESSOAL, LDA</v>
      </c>
      <c r="G214" s="4" t="str">
        <f>VLOOKUP(E214,'Lista Aloj'!C:F,4,0)</f>
        <v>Viseu</v>
      </c>
      <c r="H214" s="19">
        <v>43349</v>
      </c>
      <c r="I214" s="22">
        <v>7</v>
      </c>
      <c r="J214" s="6">
        <f>VLOOKUP(E214,'Lista Aloj'!C:F,2,0)*I214</f>
        <v>350</v>
      </c>
      <c r="K214" s="6">
        <f t="shared" si="3"/>
        <v>315</v>
      </c>
    </row>
    <row r="215" spans="2:11" ht="16.5" x14ac:dyDescent="0.25">
      <c r="B215" s="3" t="s">
        <v>131</v>
      </c>
      <c r="C215" s="4" t="str">
        <f>VLOOKUP(B215,Clientes!A:B,2,0)</f>
        <v xml:space="preserve">João de </v>
      </c>
      <c r="D215" s="4" t="str">
        <f>VLOOKUP(B215,Clientes!A:D,4,0)</f>
        <v>Guarda</v>
      </c>
      <c r="E215" s="9" t="s">
        <v>53</v>
      </c>
      <c r="F215" s="4" t="str">
        <f>INDEX('Lista Aloj'!B:C,MATCH(E215,'Lista Aloj'!C:C,0),1)</f>
        <v>LOCAL GÁS, UNIPESSOAL, LDA</v>
      </c>
      <c r="G215" s="4" t="str">
        <f>VLOOKUP(E215,'Lista Aloj'!C:F,4,0)</f>
        <v>Setúbal</v>
      </c>
      <c r="H215" s="19">
        <v>43351</v>
      </c>
      <c r="I215" s="22">
        <v>5</v>
      </c>
      <c r="J215" s="6">
        <f>VLOOKUP(E215,'Lista Aloj'!C:F,2,0)*I215</f>
        <v>350</v>
      </c>
      <c r="K215" s="6">
        <f t="shared" si="3"/>
        <v>332.5</v>
      </c>
    </row>
    <row r="216" spans="2:11" ht="16.5" x14ac:dyDescent="0.25">
      <c r="B216" s="3" t="s">
        <v>210</v>
      </c>
      <c r="C216" s="4" t="str">
        <f>VLOOKUP(B216,Clientes!A:B,2,0)</f>
        <v>Diogo Jaime Santos</v>
      </c>
      <c r="D216" s="4" t="str">
        <f>VLOOKUP(B216,Clientes!A:D,4,0)</f>
        <v>Castelo Branco</v>
      </c>
      <c r="E216" s="9" t="s">
        <v>46</v>
      </c>
      <c r="F216" s="4" t="str">
        <f>INDEX('Lista Aloj'!B:C,MATCH(E216,'Lista Aloj'!C:C,0),1)</f>
        <v>LOCALEASY, LDA</v>
      </c>
      <c r="G216" s="4" t="str">
        <f>VLOOKUP(E216,'Lista Aloj'!C:F,4,0)</f>
        <v>Região Autónoma da Madeira</v>
      </c>
      <c r="H216" s="19">
        <v>43352</v>
      </c>
      <c r="I216" s="22">
        <v>2</v>
      </c>
      <c r="J216" s="6">
        <f>VLOOKUP(E216,'Lista Aloj'!C:F,2,0)*I216</f>
        <v>160</v>
      </c>
      <c r="K216" s="6">
        <f t="shared" si="3"/>
        <v>152</v>
      </c>
    </row>
    <row r="217" spans="2:11" ht="16.5" x14ac:dyDescent="0.25">
      <c r="B217" s="3" t="s">
        <v>192</v>
      </c>
      <c r="C217" s="4" t="str">
        <f>VLOOKUP(B217,Clientes!A:B,2,0)</f>
        <v>Inês Silva Lopes</v>
      </c>
      <c r="D217" s="4" t="str">
        <f>VLOOKUP(B217,Clientes!A:D,4,0)</f>
        <v>Leiria</v>
      </c>
      <c r="E217" s="9" t="s">
        <v>54</v>
      </c>
      <c r="F217" s="4" t="str">
        <f>INDEX('Lista Aloj'!B:C,MATCH(E217,'Lista Aloj'!C:C,0),1)</f>
        <v>LOCALMAIS, UNIPESSOAL, LDA</v>
      </c>
      <c r="G217" s="4" t="str">
        <f>VLOOKUP(E217,'Lista Aloj'!C:F,4,0)</f>
        <v>Guarda</v>
      </c>
      <c r="H217" s="19">
        <v>43353</v>
      </c>
      <c r="I217" s="22">
        <v>1</v>
      </c>
      <c r="J217" s="6">
        <f>VLOOKUP(E217,'Lista Aloj'!C:F,2,0)*I217</f>
        <v>90</v>
      </c>
      <c r="K217" s="6">
        <f t="shared" si="3"/>
        <v>90</v>
      </c>
    </row>
    <row r="218" spans="2:11" ht="16.5" x14ac:dyDescent="0.25">
      <c r="B218" s="3" t="s">
        <v>176</v>
      </c>
      <c r="C218" s="4" t="str">
        <f>VLOOKUP(B218,Clientes!A:B,2,0)</f>
        <v>João Filipe Costa</v>
      </c>
      <c r="D218" s="4" t="str">
        <f>VLOOKUP(B218,Clientes!A:D,4,0)</f>
        <v>Região Autónoma da Madeira</v>
      </c>
      <c r="E218" s="9" t="s">
        <v>57</v>
      </c>
      <c r="F218" s="4" t="str">
        <f>INDEX('Lista Aloj'!B:C,MATCH(E218,'Lista Aloj'!C:C,0),1)</f>
        <v>LOCALSIGN, UNIPESSOAL, LDA</v>
      </c>
      <c r="G218" s="4" t="str">
        <f>VLOOKUP(E218,'Lista Aloj'!C:F,4,0)</f>
        <v>Portalegre</v>
      </c>
      <c r="H218" s="19">
        <v>43353</v>
      </c>
      <c r="I218" s="22">
        <v>4</v>
      </c>
      <c r="J218" s="6">
        <f>VLOOKUP(E218,'Lista Aloj'!C:F,2,0)*I218</f>
        <v>280</v>
      </c>
      <c r="K218" s="6">
        <f t="shared" si="3"/>
        <v>266</v>
      </c>
    </row>
    <row r="219" spans="2:11" ht="16.5" x14ac:dyDescent="0.25">
      <c r="B219" s="3" t="s">
        <v>75</v>
      </c>
      <c r="C219" s="4" t="str">
        <f>VLOOKUP(B219,Clientes!A:B,2,0)</f>
        <v xml:space="preserve">Maria Miguel </v>
      </c>
      <c r="D219" s="4" t="str">
        <f>VLOOKUP(B219,Clientes!A:D,4,0)</f>
        <v>Viana do Castelo</v>
      </c>
      <c r="E219" s="9" t="s">
        <v>40</v>
      </c>
      <c r="F219" s="4" t="str">
        <f>INDEX('Lista Aloj'!B:C,MATCH(E219,'Lista Aloj'!C:C,0),1)</f>
        <v>VAZ, ABREU &amp; RIBEIRO, LDA</v>
      </c>
      <c r="G219" s="4" t="str">
        <f>VLOOKUP(E219,'Lista Aloj'!C:F,4,0)</f>
        <v>Portalegre</v>
      </c>
      <c r="H219" s="19">
        <v>43354</v>
      </c>
      <c r="I219" s="22">
        <v>7</v>
      </c>
      <c r="J219" s="6">
        <f>VLOOKUP(E219,'Lista Aloj'!C:F,2,0)*I219</f>
        <v>420</v>
      </c>
      <c r="K219" s="6">
        <f t="shared" si="3"/>
        <v>378</v>
      </c>
    </row>
    <row r="220" spans="2:11" ht="16.5" x14ac:dyDescent="0.25">
      <c r="B220" s="3" t="s">
        <v>179</v>
      </c>
      <c r="C220" s="4" t="str">
        <f>VLOOKUP(B220,Clientes!A:B,2,0)</f>
        <v>Ana Miguel Silva</v>
      </c>
      <c r="D220" s="4" t="str">
        <f>VLOOKUP(B220,Clientes!A:D,4,0)</f>
        <v>Porto</v>
      </c>
      <c r="E220" s="9" t="s">
        <v>39</v>
      </c>
      <c r="F220" s="4" t="str">
        <f>INDEX('Lista Aloj'!B:C,MATCH(E220,'Lista Aloj'!C:C,0),1)</f>
        <v>ÍNDICEFRASE COMPRA E VENDA DE BENS IMOBILIÁRIOS, TURISMO E ALOJAMENTO LOCAL, LDA</v>
      </c>
      <c r="G220" s="4" t="str">
        <f>VLOOKUP(E220,'Lista Aloj'!C:F,4,0)</f>
        <v>Portalegre</v>
      </c>
      <c r="H220" s="19">
        <v>43356</v>
      </c>
      <c r="I220" s="22">
        <v>6</v>
      </c>
      <c r="J220" s="6">
        <f>VLOOKUP(E220,'Lista Aloj'!C:F,2,0)*I220</f>
        <v>360</v>
      </c>
      <c r="K220" s="6">
        <f t="shared" si="3"/>
        <v>324</v>
      </c>
    </row>
    <row r="221" spans="2:11" ht="16.5" x14ac:dyDescent="0.25">
      <c r="B221" s="3" t="s">
        <v>132</v>
      </c>
      <c r="C221" s="4" t="str">
        <f>VLOOKUP(B221,Clientes!A:B,2,0)</f>
        <v>José Brandão Fernandes</v>
      </c>
      <c r="D221" s="4" t="str">
        <f>VLOOKUP(B221,Clientes!A:D,4,0)</f>
        <v>Região Autónoma dos Açores</v>
      </c>
      <c r="E221" s="9" t="s">
        <v>50</v>
      </c>
      <c r="F221" s="4" t="str">
        <f>INDEX('Lista Aloj'!B:C,MATCH(E221,'Lista Aloj'!C:C,0),1)</f>
        <v>R.M.G.S. - ALOJAMENTOS DE PORTUGAL - TURISMO RURAL E ALOJAMENTO LOCAL, UNIPESSOAL, LDA</v>
      </c>
      <c r="G221" s="4" t="str">
        <f>VLOOKUP(E221,'Lista Aloj'!C:F,4,0)</f>
        <v>Porto</v>
      </c>
      <c r="H221" s="19">
        <v>43362</v>
      </c>
      <c r="I221" s="22">
        <v>2</v>
      </c>
      <c r="J221" s="6">
        <f>VLOOKUP(E221,'Lista Aloj'!C:F,2,0)*I221</f>
        <v>100</v>
      </c>
      <c r="K221" s="6">
        <f t="shared" si="3"/>
        <v>95</v>
      </c>
    </row>
    <row r="222" spans="2:11" ht="16.5" x14ac:dyDescent="0.25">
      <c r="B222" s="3" t="s">
        <v>107</v>
      </c>
      <c r="C222" s="4" t="str">
        <f>VLOOKUP(B222,Clientes!A:B,2,0)</f>
        <v>André Alexandre Cardoso</v>
      </c>
      <c r="D222" s="4" t="str">
        <f>VLOOKUP(B222,Clientes!A:D,4,0)</f>
        <v>Região Autónoma da Madeira</v>
      </c>
      <c r="E222" s="9" t="s">
        <v>57</v>
      </c>
      <c r="F222" s="4" t="str">
        <f>INDEX('Lista Aloj'!B:C,MATCH(E222,'Lista Aloj'!C:C,0),1)</f>
        <v>LOCALSIGN, UNIPESSOAL, LDA</v>
      </c>
      <c r="G222" s="4" t="str">
        <f>VLOOKUP(E222,'Lista Aloj'!C:F,4,0)</f>
        <v>Portalegre</v>
      </c>
      <c r="H222" s="19">
        <v>43363</v>
      </c>
      <c r="I222" s="22">
        <v>9</v>
      </c>
      <c r="J222" s="6">
        <f>VLOOKUP(E222,'Lista Aloj'!C:F,2,0)*I222</f>
        <v>630</v>
      </c>
      <c r="K222" s="6">
        <f t="shared" si="3"/>
        <v>567</v>
      </c>
    </row>
    <row r="223" spans="2:11" ht="16.5" x14ac:dyDescent="0.25">
      <c r="B223" s="3" t="s">
        <v>145</v>
      </c>
      <c r="C223" s="4" t="str">
        <f>VLOOKUP(B223,Clientes!A:B,2,0)</f>
        <v>João Machado Sousa</v>
      </c>
      <c r="D223" s="4" t="str">
        <f>VLOOKUP(B223,Clientes!A:D,4,0)</f>
        <v>Setúbal</v>
      </c>
      <c r="E223" s="9" t="s">
        <v>60</v>
      </c>
      <c r="F223" s="4" t="str">
        <f>INDEX('Lista Aloj'!B:C,MATCH(E223,'Lista Aloj'!C:C,0),1)</f>
        <v>RESIDÊNCIAL IMPERIAL DE CARMO &amp; AUGUSTA, UNIPESSOAL, LDA</v>
      </c>
      <c r="G223" s="4" t="str">
        <f>VLOOKUP(E223,'Lista Aloj'!C:F,4,0)</f>
        <v>Santarém</v>
      </c>
      <c r="H223" s="19">
        <v>43363</v>
      </c>
      <c r="I223" s="22">
        <v>7</v>
      </c>
      <c r="J223" s="6">
        <f>VLOOKUP(E223,'Lista Aloj'!C:F,2,0)*I223</f>
        <v>490</v>
      </c>
      <c r="K223" s="6">
        <f t="shared" si="3"/>
        <v>441</v>
      </c>
    </row>
    <row r="224" spans="2:11" ht="16.5" x14ac:dyDescent="0.25">
      <c r="B224" s="3" t="s">
        <v>214</v>
      </c>
      <c r="C224" s="4" t="str">
        <f>VLOOKUP(B224,Clientes!A:B,2,0)</f>
        <v>José Silva Pereira</v>
      </c>
      <c r="D224" s="4" t="str">
        <f>VLOOKUP(B224,Clientes!A:D,4,0)</f>
        <v>Évora</v>
      </c>
      <c r="E224" s="9" t="s">
        <v>63</v>
      </c>
      <c r="F224" s="4" t="str">
        <f>INDEX('Lista Aloj'!B:C,MATCH(E224,'Lista Aloj'!C:C,0),1)</f>
        <v>ROUTE 25 - ALOJAMENTO LOCAL, UNIPESSOAL, LDA</v>
      </c>
      <c r="G224" s="4" t="str">
        <f>VLOOKUP(E224,'Lista Aloj'!C:F,4,0)</f>
        <v>Viseu</v>
      </c>
      <c r="H224" s="19">
        <v>43363</v>
      </c>
      <c r="I224" s="22">
        <v>1</v>
      </c>
      <c r="J224" s="6">
        <f>VLOOKUP(E224,'Lista Aloj'!C:F,2,0)*I224</f>
        <v>50</v>
      </c>
      <c r="K224" s="6">
        <f t="shared" si="3"/>
        <v>50</v>
      </c>
    </row>
    <row r="225" spans="2:11" ht="16.5" x14ac:dyDescent="0.25">
      <c r="B225" s="3" t="s">
        <v>209</v>
      </c>
      <c r="C225" s="4" t="str">
        <f>VLOOKUP(B225,Clientes!A:B,2,0)</f>
        <v>Hélder Leonor Vasconcelos</v>
      </c>
      <c r="D225" s="4" t="str">
        <f>VLOOKUP(B225,Clientes!A:D,4,0)</f>
        <v>Faro</v>
      </c>
      <c r="E225" s="9" t="s">
        <v>63</v>
      </c>
      <c r="F225" s="4" t="str">
        <f>INDEX('Lista Aloj'!B:C,MATCH(E225,'Lista Aloj'!C:C,0),1)</f>
        <v>ROUTE 25 - ALOJAMENTO LOCAL, UNIPESSOAL, LDA</v>
      </c>
      <c r="G225" s="4" t="str">
        <f>VLOOKUP(E225,'Lista Aloj'!C:F,4,0)</f>
        <v>Viseu</v>
      </c>
      <c r="H225" s="19">
        <v>43364</v>
      </c>
      <c r="I225" s="22">
        <v>5</v>
      </c>
      <c r="J225" s="6">
        <f>VLOOKUP(E225,'Lista Aloj'!C:F,2,0)*I225</f>
        <v>250</v>
      </c>
      <c r="K225" s="6">
        <f t="shared" si="3"/>
        <v>237.5</v>
      </c>
    </row>
    <row r="226" spans="2:11" ht="16.5" x14ac:dyDescent="0.25">
      <c r="B226" s="3" t="s">
        <v>125</v>
      </c>
      <c r="C226" s="4" t="str">
        <f>VLOOKUP(B226,Clientes!A:B,2,0)</f>
        <v>Marta Almeida Silva</v>
      </c>
      <c r="D226" s="4" t="str">
        <f>VLOOKUP(B226,Clientes!A:D,4,0)</f>
        <v>Lisboa</v>
      </c>
      <c r="E226" s="9" t="s">
        <v>58</v>
      </c>
      <c r="F226" s="4" t="str">
        <f>INDEX('Lista Aloj'!B:C,MATCH(E226,'Lista Aloj'!C:C,0),1)</f>
        <v>NORVERDE - INVESTIMENTOS IMOBILIÁRIOS, S.A.</v>
      </c>
      <c r="G226" s="4" t="str">
        <f>VLOOKUP(E226,'Lista Aloj'!C:F,4,0)</f>
        <v>Portalegre</v>
      </c>
      <c r="H226" s="19">
        <v>43364</v>
      </c>
      <c r="I226" s="22">
        <v>6</v>
      </c>
      <c r="J226" s="6">
        <f>VLOOKUP(E226,'Lista Aloj'!C:F,2,0)*I226</f>
        <v>300</v>
      </c>
      <c r="K226" s="6">
        <f t="shared" si="3"/>
        <v>270</v>
      </c>
    </row>
    <row r="227" spans="2:11" ht="16.5" x14ac:dyDescent="0.25">
      <c r="B227" s="3" t="s">
        <v>173</v>
      </c>
      <c r="C227" s="4" t="str">
        <f>VLOOKUP(B227,Clientes!A:B,2,0)</f>
        <v xml:space="preserve">Matilde Vasco </v>
      </c>
      <c r="D227" s="4" t="str">
        <f>VLOOKUP(B227,Clientes!A:D,4,0)</f>
        <v>Castelo Branco</v>
      </c>
      <c r="E227" s="9" t="s">
        <v>58</v>
      </c>
      <c r="F227" s="4" t="str">
        <f>INDEX('Lista Aloj'!B:C,MATCH(E227,'Lista Aloj'!C:C,0),1)</f>
        <v>NORVERDE - INVESTIMENTOS IMOBILIÁRIOS, S.A.</v>
      </c>
      <c r="G227" s="4" t="str">
        <f>VLOOKUP(E227,'Lista Aloj'!C:F,4,0)</f>
        <v>Portalegre</v>
      </c>
      <c r="H227" s="19">
        <v>43366</v>
      </c>
      <c r="I227" s="22">
        <v>1</v>
      </c>
      <c r="J227" s="6">
        <f>VLOOKUP(E227,'Lista Aloj'!C:F,2,0)*I227</f>
        <v>50</v>
      </c>
      <c r="K227" s="6">
        <f t="shared" si="3"/>
        <v>50</v>
      </c>
    </row>
    <row r="228" spans="2:11" ht="16.5" x14ac:dyDescent="0.25">
      <c r="B228" s="3" t="s">
        <v>128</v>
      </c>
      <c r="C228" s="4" t="str">
        <f>VLOOKUP(B228,Clientes!A:B,2,0)</f>
        <v>António Maria Coutinho</v>
      </c>
      <c r="D228" s="4" t="str">
        <f>VLOOKUP(B228,Clientes!A:D,4,0)</f>
        <v>Beja</v>
      </c>
      <c r="E228" s="9" t="s">
        <v>50</v>
      </c>
      <c r="F228" s="4" t="str">
        <f>INDEX('Lista Aloj'!B:C,MATCH(E228,'Lista Aloj'!C:C,0),1)</f>
        <v>R.M.G.S. - ALOJAMENTOS DE PORTUGAL - TURISMO RURAL E ALOJAMENTO LOCAL, UNIPESSOAL, LDA</v>
      </c>
      <c r="G228" s="4" t="str">
        <f>VLOOKUP(E228,'Lista Aloj'!C:F,4,0)</f>
        <v>Porto</v>
      </c>
      <c r="H228" s="19">
        <v>43367</v>
      </c>
      <c r="I228" s="22">
        <v>1</v>
      </c>
      <c r="J228" s="6">
        <f>VLOOKUP(E228,'Lista Aloj'!C:F,2,0)*I228</f>
        <v>50</v>
      </c>
      <c r="K228" s="6">
        <f t="shared" si="3"/>
        <v>50</v>
      </c>
    </row>
    <row r="229" spans="2:11" ht="16.5" x14ac:dyDescent="0.25">
      <c r="B229" s="3" t="s">
        <v>140</v>
      </c>
      <c r="C229" s="4" t="str">
        <f>VLOOKUP(B229,Clientes!A:B,2,0)</f>
        <v>Catarina Catarina Coelho</v>
      </c>
      <c r="D229" s="4" t="str">
        <f>VLOOKUP(B229,Clientes!A:D,4,0)</f>
        <v>Faro</v>
      </c>
      <c r="E229" s="9" t="s">
        <v>57</v>
      </c>
      <c r="F229" s="4" t="str">
        <f>INDEX('Lista Aloj'!B:C,MATCH(E229,'Lista Aloj'!C:C,0),1)</f>
        <v>LOCALSIGN, UNIPESSOAL, LDA</v>
      </c>
      <c r="G229" s="4" t="str">
        <f>VLOOKUP(E229,'Lista Aloj'!C:F,4,0)</f>
        <v>Portalegre</v>
      </c>
      <c r="H229" s="19">
        <v>43367</v>
      </c>
      <c r="I229" s="22">
        <v>3</v>
      </c>
      <c r="J229" s="6">
        <f>VLOOKUP(E229,'Lista Aloj'!C:F,2,0)*I229</f>
        <v>210</v>
      </c>
      <c r="K229" s="6">
        <f t="shared" si="3"/>
        <v>199.5</v>
      </c>
    </row>
    <row r="230" spans="2:11" ht="16.5" x14ac:dyDescent="0.25">
      <c r="B230" s="3" t="s">
        <v>122</v>
      </c>
      <c r="C230" s="4" t="str">
        <f>VLOOKUP(B230,Clientes!A:B,2,0)</f>
        <v>Juliana José Ferreira</v>
      </c>
      <c r="D230" s="4" t="str">
        <f>VLOOKUP(B230,Clientes!A:D,4,0)</f>
        <v>Porto</v>
      </c>
      <c r="E230" s="9" t="s">
        <v>46</v>
      </c>
      <c r="F230" s="4" t="str">
        <f>INDEX('Lista Aloj'!B:C,MATCH(E230,'Lista Aloj'!C:C,0),1)</f>
        <v>LOCALEASY, LDA</v>
      </c>
      <c r="G230" s="4" t="str">
        <f>VLOOKUP(E230,'Lista Aloj'!C:F,4,0)</f>
        <v>Região Autónoma da Madeira</v>
      </c>
      <c r="H230" s="19">
        <v>43367</v>
      </c>
      <c r="I230" s="22">
        <v>5</v>
      </c>
      <c r="J230" s="6">
        <f>VLOOKUP(E230,'Lista Aloj'!C:F,2,0)*I230</f>
        <v>400</v>
      </c>
      <c r="K230" s="6">
        <f t="shared" si="3"/>
        <v>380</v>
      </c>
    </row>
    <row r="231" spans="2:11" ht="16.5" x14ac:dyDescent="0.25">
      <c r="B231" s="3" t="s">
        <v>174</v>
      </c>
      <c r="C231" s="4" t="str">
        <f>VLOOKUP(B231,Clientes!A:B,2,0)</f>
        <v>André Martina Dias</v>
      </c>
      <c r="D231" s="4" t="str">
        <f>VLOOKUP(B231,Clientes!A:D,4,0)</f>
        <v>Vila Real</v>
      </c>
      <c r="E231" s="9" t="s">
        <v>57</v>
      </c>
      <c r="F231" s="4" t="str">
        <f>INDEX('Lista Aloj'!B:C,MATCH(E231,'Lista Aloj'!C:C,0),1)</f>
        <v>LOCALSIGN, UNIPESSOAL, LDA</v>
      </c>
      <c r="G231" s="4" t="str">
        <f>VLOOKUP(E231,'Lista Aloj'!C:F,4,0)</f>
        <v>Portalegre</v>
      </c>
      <c r="H231" s="19">
        <v>43369</v>
      </c>
      <c r="I231" s="22">
        <v>4</v>
      </c>
      <c r="J231" s="6">
        <f>VLOOKUP(E231,'Lista Aloj'!C:F,2,0)*I231</f>
        <v>280</v>
      </c>
      <c r="K231" s="6">
        <f t="shared" si="3"/>
        <v>266</v>
      </c>
    </row>
    <row r="232" spans="2:11" ht="16.5" x14ac:dyDescent="0.25">
      <c r="B232" s="3" t="s">
        <v>136</v>
      </c>
      <c r="C232" s="4" t="str">
        <f>VLOOKUP(B232,Clientes!A:B,2,0)</f>
        <v>Eurico João Pinto</v>
      </c>
      <c r="D232" s="4" t="str">
        <f>VLOOKUP(B232,Clientes!A:D,4,0)</f>
        <v>Aveiro</v>
      </c>
      <c r="E232" s="9" t="s">
        <v>54</v>
      </c>
      <c r="F232" s="4" t="str">
        <f>INDEX('Lista Aloj'!B:C,MATCH(E232,'Lista Aloj'!C:C,0),1)</f>
        <v>LOCALMAIS, UNIPESSOAL, LDA</v>
      </c>
      <c r="G232" s="4" t="str">
        <f>VLOOKUP(E232,'Lista Aloj'!C:F,4,0)</f>
        <v>Guarda</v>
      </c>
      <c r="H232" s="19">
        <v>43369</v>
      </c>
      <c r="I232" s="22">
        <v>2</v>
      </c>
      <c r="J232" s="6">
        <f>VLOOKUP(E232,'Lista Aloj'!C:F,2,0)*I232</f>
        <v>180</v>
      </c>
      <c r="K232" s="6">
        <f t="shared" si="3"/>
        <v>171</v>
      </c>
    </row>
    <row r="233" spans="2:11" ht="16.5" x14ac:dyDescent="0.25">
      <c r="B233" s="3" t="s">
        <v>137</v>
      </c>
      <c r="C233" s="4" t="str">
        <f>VLOOKUP(B233,Clientes!A:B,2,0)</f>
        <v xml:space="preserve">Tomás Raquel </v>
      </c>
      <c r="D233" s="4" t="str">
        <f>VLOOKUP(B233,Clientes!A:D,4,0)</f>
        <v>Coimbra</v>
      </c>
      <c r="E233" s="9" t="s">
        <v>58</v>
      </c>
      <c r="F233" s="4" t="str">
        <f>INDEX('Lista Aloj'!B:C,MATCH(E233,'Lista Aloj'!C:C,0),1)</f>
        <v>NORVERDE - INVESTIMENTOS IMOBILIÁRIOS, S.A.</v>
      </c>
      <c r="G233" s="4" t="str">
        <f>VLOOKUP(E233,'Lista Aloj'!C:F,4,0)</f>
        <v>Portalegre</v>
      </c>
      <c r="H233" s="19">
        <v>43371</v>
      </c>
      <c r="I233" s="22">
        <v>2</v>
      </c>
      <c r="J233" s="6">
        <f>VLOOKUP(E233,'Lista Aloj'!C:F,2,0)*I233</f>
        <v>100</v>
      </c>
      <c r="K233" s="6">
        <f t="shared" si="3"/>
        <v>95</v>
      </c>
    </row>
    <row r="234" spans="2:11" ht="16.5" x14ac:dyDescent="0.25">
      <c r="B234" s="3" t="s">
        <v>143</v>
      </c>
      <c r="C234" s="4" t="str">
        <f>VLOOKUP(B234,Clientes!A:B,2,0)</f>
        <v>João Alexandre Araújo</v>
      </c>
      <c r="D234" s="4" t="str">
        <f>VLOOKUP(B234,Clientes!A:D,4,0)</f>
        <v>Leiria</v>
      </c>
      <c r="E234" s="9" t="s">
        <v>40</v>
      </c>
      <c r="F234" s="4" t="str">
        <f>INDEX('Lista Aloj'!B:C,MATCH(E234,'Lista Aloj'!C:C,0),1)</f>
        <v>VAZ, ABREU &amp; RIBEIRO, LDA</v>
      </c>
      <c r="G234" s="4" t="str">
        <f>VLOOKUP(E234,'Lista Aloj'!C:F,4,0)</f>
        <v>Portalegre</v>
      </c>
      <c r="H234" s="19">
        <v>43372</v>
      </c>
      <c r="I234" s="22">
        <v>3</v>
      </c>
      <c r="J234" s="6">
        <f>VLOOKUP(E234,'Lista Aloj'!C:F,2,0)*I234</f>
        <v>180</v>
      </c>
      <c r="K234" s="6">
        <f t="shared" si="3"/>
        <v>171</v>
      </c>
    </row>
    <row r="235" spans="2:11" ht="16.5" x14ac:dyDescent="0.25">
      <c r="B235" s="3" t="s">
        <v>82</v>
      </c>
      <c r="C235" s="4" t="str">
        <f>VLOOKUP(B235,Clientes!A:B,2,0)</f>
        <v>Inês Pedro Marinho</v>
      </c>
      <c r="D235" s="4" t="str">
        <f>VLOOKUP(B235,Clientes!A:D,4,0)</f>
        <v>Coimbra</v>
      </c>
      <c r="E235" s="9" t="s">
        <v>58</v>
      </c>
      <c r="F235" s="4" t="str">
        <f>INDEX('Lista Aloj'!B:C,MATCH(E235,'Lista Aloj'!C:C,0),1)</f>
        <v>NORVERDE - INVESTIMENTOS IMOBILIÁRIOS, S.A.</v>
      </c>
      <c r="G235" s="4" t="str">
        <f>VLOOKUP(E235,'Lista Aloj'!C:F,4,0)</f>
        <v>Portalegre</v>
      </c>
      <c r="H235" s="19">
        <v>43373</v>
      </c>
      <c r="I235" s="22">
        <v>7</v>
      </c>
      <c r="J235" s="6">
        <f>VLOOKUP(E235,'Lista Aloj'!C:F,2,0)*I235</f>
        <v>350</v>
      </c>
      <c r="K235" s="6">
        <f t="shared" si="3"/>
        <v>315</v>
      </c>
    </row>
    <row r="236" spans="2:11" ht="16.5" x14ac:dyDescent="0.25">
      <c r="B236" s="3" t="s">
        <v>207</v>
      </c>
      <c r="C236" s="4" t="str">
        <f>VLOOKUP(B236,Clientes!A:B,2,0)</f>
        <v>José Pedro Carvalho</v>
      </c>
      <c r="D236" s="4" t="str">
        <f>VLOOKUP(B236,Clientes!A:D,4,0)</f>
        <v>Viana do Castelo</v>
      </c>
      <c r="E236" s="9" t="s">
        <v>50</v>
      </c>
      <c r="F236" s="4" t="str">
        <f>INDEX('Lista Aloj'!B:C,MATCH(E236,'Lista Aloj'!C:C,0),1)</f>
        <v>R.M.G.S. - ALOJAMENTOS DE PORTUGAL - TURISMO RURAL E ALOJAMENTO LOCAL, UNIPESSOAL, LDA</v>
      </c>
      <c r="G236" s="4" t="str">
        <f>VLOOKUP(E236,'Lista Aloj'!C:F,4,0)</f>
        <v>Porto</v>
      </c>
      <c r="H236" s="19">
        <v>43374</v>
      </c>
      <c r="I236" s="22">
        <v>2</v>
      </c>
      <c r="J236" s="6">
        <f>VLOOKUP(E236,'Lista Aloj'!C:F,2,0)*I236</f>
        <v>100</v>
      </c>
      <c r="K236" s="6">
        <f t="shared" si="3"/>
        <v>95</v>
      </c>
    </row>
    <row r="237" spans="2:11" ht="16.5" x14ac:dyDescent="0.25">
      <c r="B237" s="3" t="s">
        <v>138</v>
      </c>
      <c r="C237" s="4" t="str">
        <f>VLOOKUP(B237,Clientes!A:B,2,0)</f>
        <v>Nuno Sinde Silva</v>
      </c>
      <c r="D237" s="4" t="str">
        <f>VLOOKUP(B237,Clientes!A:D,4,0)</f>
        <v>Viseu</v>
      </c>
      <c r="E237" s="9" t="s">
        <v>53</v>
      </c>
      <c r="F237" s="4" t="str">
        <f>INDEX('Lista Aloj'!B:C,MATCH(E237,'Lista Aloj'!C:C,0),1)</f>
        <v>LOCAL GÁS, UNIPESSOAL, LDA</v>
      </c>
      <c r="G237" s="4" t="str">
        <f>VLOOKUP(E237,'Lista Aloj'!C:F,4,0)</f>
        <v>Setúbal</v>
      </c>
      <c r="H237" s="19">
        <v>43375</v>
      </c>
      <c r="I237" s="22">
        <v>7</v>
      </c>
      <c r="J237" s="6">
        <f>VLOOKUP(E237,'Lista Aloj'!C:F,2,0)*I237</f>
        <v>490</v>
      </c>
      <c r="K237" s="6">
        <f t="shared" si="3"/>
        <v>441</v>
      </c>
    </row>
    <row r="238" spans="2:11" ht="16.5" x14ac:dyDescent="0.25">
      <c r="B238" s="3" t="s">
        <v>219</v>
      </c>
      <c r="C238" s="4" t="str">
        <f>VLOOKUP(B238,Clientes!A:B,2,0)</f>
        <v>Alexandre Moreira Grande</v>
      </c>
      <c r="D238" s="4" t="str">
        <f>VLOOKUP(B238,Clientes!A:D,4,0)</f>
        <v>Braga</v>
      </c>
      <c r="E238" s="9" t="s">
        <v>58</v>
      </c>
      <c r="F238" s="4" t="str">
        <f>INDEX('Lista Aloj'!B:C,MATCH(E238,'Lista Aloj'!C:C,0),1)</f>
        <v>NORVERDE - INVESTIMENTOS IMOBILIÁRIOS, S.A.</v>
      </c>
      <c r="G238" s="4" t="str">
        <f>VLOOKUP(E238,'Lista Aloj'!C:F,4,0)</f>
        <v>Portalegre</v>
      </c>
      <c r="H238" s="19">
        <v>43376</v>
      </c>
      <c r="I238" s="22">
        <v>2</v>
      </c>
      <c r="J238" s="6">
        <f>VLOOKUP(E238,'Lista Aloj'!C:F,2,0)*I238</f>
        <v>100</v>
      </c>
      <c r="K238" s="6">
        <f t="shared" si="3"/>
        <v>95</v>
      </c>
    </row>
    <row r="239" spans="2:11" ht="16.5" x14ac:dyDescent="0.25">
      <c r="B239" s="3" t="s">
        <v>166</v>
      </c>
      <c r="C239" s="4" t="str">
        <f>VLOOKUP(B239,Clientes!A:B,2,0)</f>
        <v>Carlos Lopes Magalhães</v>
      </c>
      <c r="D239" s="4" t="str">
        <f>VLOOKUP(B239,Clientes!A:D,4,0)</f>
        <v>Castelo Branco</v>
      </c>
      <c r="E239" s="9" t="s">
        <v>60</v>
      </c>
      <c r="F239" s="4" t="str">
        <f>INDEX('Lista Aloj'!B:C,MATCH(E239,'Lista Aloj'!C:C,0),1)</f>
        <v>RESIDÊNCIAL IMPERIAL DE CARMO &amp; AUGUSTA, UNIPESSOAL, LDA</v>
      </c>
      <c r="G239" s="4" t="str">
        <f>VLOOKUP(E239,'Lista Aloj'!C:F,4,0)</f>
        <v>Santarém</v>
      </c>
      <c r="H239" s="19">
        <v>43376</v>
      </c>
      <c r="I239" s="22">
        <v>5</v>
      </c>
      <c r="J239" s="6">
        <f>VLOOKUP(E239,'Lista Aloj'!C:F,2,0)*I239</f>
        <v>350</v>
      </c>
      <c r="K239" s="6">
        <f t="shared" si="3"/>
        <v>332.5</v>
      </c>
    </row>
    <row r="240" spans="2:11" ht="16.5" x14ac:dyDescent="0.25">
      <c r="B240" s="3" t="s">
        <v>229</v>
      </c>
      <c r="C240" s="4" t="str">
        <f>VLOOKUP(B240,Clientes!A:B,2,0)</f>
        <v>Mariana Alexandre Martins</v>
      </c>
      <c r="D240" s="4" t="str">
        <f>VLOOKUP(B240,Clientes!A:D,4,0)</f>
        <v>Setúbal</v>
      </c>
      <c r="E240" s="9" t="s">
        <v>54</v>
      </c>
      <c r="F240" s="4" t="str">
        <f>INDEX('Lista Aloj'!B:C,MATCH(E240,'Lista Aloj'!C:C,0),1)</f>
        <v>LOCALMAIS, UNIPESSOAL, LDA</v>
      </c>
      <c r="G240" s="4" t="str">
        <f>VLOOKUP(E240,'Lista Aloj'!C:F,4,0)</f>
        <v>Guarda</v>
      </c>
      <c r="H240" s="19">
        <v>43376</v>
      </c>
      <c r="I240" s="22">
        <v>1</v>
      </c>
      <c r="J240" s="6">
        <f>VLOOKUP(E240,'Lista Aloj'!C:F,2,0)*I240</f>
        <v>90</v>
      </c>
      <c r="K240" s="6">
        <f t="shared" si="3"/>
        <v>90</v>
      </c>
    </row>
    <row r="241" spans="2:11" ht="16.5" x14ac:dyDescent="0.25">
      <c r="B241" s="3" t="s">
        <v>164</v>
      </c>
      <c r="C241" s="4" t="str">
        <f>VLOOKUP(B241,Clientes!A:B,2,0)</f>
        <v>Ana Pinto Carvalho</v>
      </c>
      <c r="D241" s="4" t="str">
        <f>VLOOKUP(B241,Clientes!A:D,4,0)</f>
        <v>Coimbra</v>
      </c>
      <c r="E241" s="9" t="s">
        <v>60</v>
      </c>
      <c r="F241" s="4" t="str">
        <f>INDEX('Lista Aloj'!B:C,MATCH(E241,'Lista Aloj'!C:C,0),1)</f>
        <v>RESIDÊNCIAL IMPERIAL DE CARMO &amp; AUGUSTA, UNIPESSOAL, LDA</v>
      </c>
      <c r="G241" s="4" t="str">
        <f>VLOOKUP(E241,'Lista Aloj'!C:F,4,0)</f>
        <v>Santarém</v>
      </c>
      <c r="H241" s="19">
        <v>43377</v>
      </c>
      <c r="I241" s="22">
        <v>6</v>
      </c>
      <c r="J241" s="6">
        <f>VLOOKUP(E241,'Lista Aloj'!C:F,2,0)*I241</f>
        <v>420</v>
      </c>
      <c r="K241" s="6">
        <f t="shared" si="3"/>
        <v>378</v>
      </c>
    </row>
    <row r="242" spans="2:11" ht="16.5" x14ac:dyDescent="0.25">
      <c r="B242" s="3" t="s">
        <v>86</v>
      </c>
      <c r="C242" s="4" t="str">
        <f>VLOOKUP(B242,Clientes!A:B,2,0)</f>
        <v>Bárbara de Pimenta</v>
      </c>
      <c r="D242" s="4" t="str">
        <f>VLOOKUP(B242,Clientes!A:D,4,0)</f>
        <v>Porto</v>
      </c>
      <c r="E242" s="9" t="s">
        <v>58</v>
      </c>
      <c r="F242" s="4" t="str">
        <f>INDEX('Lista Aloj'!B:C,MATCH(E242,'Lista Aloj'!C:C,0),1)</f>
        <v>NORVERDE - INVESTIMENTOS IMOBILIÁRIOS, S.A.</v>
      </c>
      <c r="G242" s="4" t="str">
        <f>VLOOKUP(E242,'Lista Aloj'!C:F,4,0)</f>
        <v>Portalegre</v>
      </c>
      <c r="H242" s="19">
        <v>43377</v>
      </c>
      <c r="I242" s="22">
        <v>5</v>
      </c>
      <c r="J242" s="6">
        <f>VLOOKUP(E242,'Lista Aloj'!C:F,2,0)*I242</f>
        <v>250</v>
      </c>
      <c r="K242" s="6">
        <f t="shared" si="3"/>
        <v>237.5</v>
      </c>
    </row>
    <row r="243" spans="2:11" ht="16.5" x14ac:dyDescent="0.25">
      <c r="B243" s="3" t="s">
        <v>175</v>
      </c>
      <c r="C243" s="4" t="str">
        <f>VLOOKUP(B243,Clientes!A:B,2,0)</f>
        <v>Beatriz Miguel Silva</v>
      </c>
      <c r="D243" s="4" t="str">
        <f>VLOOKUP(B243,Clientes!A:D,4,0)</f>
        <v>Setúbal</v>
      </c>
      <c r="E243" s="9" t="s">
        <v>58</v>
      </c>
      <c r="F243" s="4" t="str">
        <f>INDEX('Lista Aloj'!B:C,MATCH(E243,'Lista Aloj'!C:C,0),1)</f>
        <v>NORVERDE - INVESTIMENTOS IMOBILIÁRIOS, S.A.</v>
      </c>
      <c r="G243" s="4" t="str">
        <f>VLOOKUP(E243,'Lista Aloj'!C:F,4,0)</f>
        <v>Portalegre</v>
      </c>
      <c r="H243" s="19">
        <v>43377</v>
      </c>
      <c r="I243" s="22">
        <v>8</v>
      </c>
      <c r="J243" s="6">
        <f>VLOOKUP(E243,'Lista Aloj'!C:F,2,0)*I243</f>
        <v>400</v>
      </c>
      <c r="K243" s="6">
        <f t="shared" si="3"/>
        <v>360</v>
      </c>
    </row>
    <row r="244" spans="2:11" ht="16.5" x14ac:dyDescent="0.25">
      <c r="B244" s="3" t="s">
        <v>119</v>
      </c>
      <c r="C244" s="4" t="str">
        <f>VLOOKUP(B244,Clientes!A:B,2,0)</f>
        <v>Mariana Rafaela Costa</v>
      </c>
      <c r="D244" s="4" t="str">
        <f>VLOOKUP(B244,Clientes!A:D,4,0)</f>
        <v>Região Autónoma da Madeira</v>
      </c>
      <c r="E244" s="9" t="s">
        <v>54</v>
      </c>
      <c r="F244" s="4" t="str">
        <f>INDEX('Lista Aloj'!B:C,MATCH(E244,'Lista Aloj'!C:C,0),1)</f>
        <v>LOCALMAIS, UNIPESSOAL, LDA</v>
      </c>
      <c r="G244" s="4" t="str">
        <f>VLOOKUP(E244,'Lista Aloj'!C:F,4,0)</f>
        <v>Guarda</v>
      </c>
      <c r="H244" s="19">
        <v>43377</v>
      </c>
      <c r="I244" s="22">
        <v>2</v>
      </c>
      <c r="J244" s="6">
        <f>VLOOKUP(E244,'Lista Aloj'!C:F,2,0)*I244</f>
        <v>180</v>
      </c>
      <c r="K244" s="6">
        <f t="shared" si="3"/>
        <v>171</v>
      </c>
    </row>
    <row r="245" spans="2:11" ht="16.5" x14ac:dyDescent="0.25">
      <c r="B245" s="3" t="s">
        <v>76</v>
      </c>
      <c r="C245" s="4" t="str">
        <f>VLOOKUP(B245,Clientes!A:B,2,0)</f>
        <v>Maria Bessa Costa</v>
      </c>
      <c r="D245" s="4" t="str">
        <f>VLOOKUP(B245,Clientes!A:D,4,0)</f>
        <v>Bragança</v>
      </c>
      <c r="E245" s="9" t="s">
        <v>40</v>
      </c>
      <c r="F245" s="4" t="str">
        <f>INDEX('Lista Aloj'!B:C,MATCH(E245,'Lista Aloj'!C:C,0),1)</f>
        <v>VAZ, ABREU &amp; RIBEIRO, LDA</v>
      </c>
      <c r="G245" s="4" t="str">
        <f>VLOOKUP(E245,'Lista Aloj'!C:F,4,0)</f>
        <v>Portalegre</v>
      </c>
      <c r="H245" s="19">
        <v>43378</v>
      </c>
      <c r="I245" s="22">
        <v>3</v>
      </c>
      <c r="J245" s="6">
        <f>VLOOKUP(E245,'Lista Aloj'!C:F,2,0)*I245</f>
        <v>180</v>
      </c>
      <c r="K245" s="6">
        <f t="shared" si="3"/>
        <v>171</v>
      </c>
    </row>
    <row r="246" spans="2:11" ht="16.5" x14ac:dyDescent="0.25">
      <c r="B246" s="3" t="s">
        <v>98</v>
      </c>
      <c r="C246" s="4" t="str">
        <f>VLOOKUP(B246,Clientes!A:B,2,0)</f>
        <v>Laura Daniel Mendes</v>
      </c>
      <c r="D246" s="4" t="str">
        <f>VLOOKUP(B246,Clientes!A:D,4,0)</f>
        <v>Beja</v>
      </c>
      <c r="E246" s="9" t="s">
        <v>60</v>
      </c>
      <c r="F246" s="4" t="str">
        <f>INDEX('Lista Aloj'!B:C,MATCH(E246,'Lista Aloj'!C:C,0),1)</f>
        <v>RESIDÊNCIAL IMPERIAL DE CARMO &amp; AUGUSTA, UNIPESSOAL, LDA</v>
      </c>
      <c r="G246" s="4" t="str">
        <f>VLOOKUP(E246,'Lista Aloj'!C:F,4,0)</f>
        <v>Santarém</v>
      </c>
      <c r="H246" s="19">
        <v>43380</v>
      </c>
      <c r="I246" s="22">
        <v>2</v>
      </c>
      <c r="J246" s="6">
        <f>VLOOKUP(E246,'Lista Aloj'!C:F,2,0)*I246</f>
        <v>140</v>
      </c>
      <c r="K246" s="6">
        <f t="shared" si="3"/>
        <v>133</v>
      </c>
    </row>
    <row r="247" spans="2:11" ht="16.5" x14ac:dyDescent="0.25">
      <c r="B247" s="3" t="s">
        <v>228</v>
      </c>
      <c r="C247" s="4" t="str">
        <f>VLOOKUP(B247,Clientes!A:B,2,0)</f>
        <v>Verónica Maria Correia</v>
      </c>
      <c r="D247" s="4" t="str">
        <f>VLOOKUP(B247,Clientes!A:D,4,0)</f>
        <v>Porto</v>
      </c>
      <c r="E247" s="9" t="s">
        <v>54</v>
      </c>
      <c r="F247" s="4" t="str">
        <f>INDEX('Lista Aloj'!B:C,MATCH(E247,'Lista Aloj'!C:C,0),1)</f>
        <v>LOCALMAIS, UNIPESSOAL, LDA</v>
      </c>
      <c r="G247" s="4" t="str">
        <f>VLOOKUP(E247,'Lista Aloj'!C:F,4,0)</f>
        <v>Guarda</v>
      </c>
      <c r="H247" s="19">
        <v>43380</v>
      </c>
      <c r="I247" s="22">
        <v>9</v>
      </c>
      <c r="J247" s="6">
        <f>VLOOKUP(E247,'Lista Aloj'!C:F,2,0)*I247</f>
        <v>810</v>
      </c>
      <c r="K247" s="6">
        <f t="shared" si="3"/>
        <v>729</v>
      </c>
    </row>
    <row r="248" spans="2:11" ht="16.5" x14ac:dyDescent="0.25">
      <c r="B248" s="3" t="s">
        <v>168</v>
      </c>
      <c r="C248" s="4" t="str">
        <f>VLOOKUP(B248,Clientes!A:B,2,0)</f>
        <v>Ana Catarina Maia</v>
      </c>
      <c r="D248" s="4" t="str">
        <f>VLOOKUP(B248,Clientes!A:D,4,0)</f>
        <v>Beja</v>
      </c>
      <c r="E248" s="9" t="s">
        <v>40</v>
      </c>
      <c r="F248" s="4" t="str">
        <f>INDEX('Lista Aloj'!B:C,MATCH(E248,'Lista Aloj'!C:C,0),1)</f>
        <v>VAZ, ABREU &amp; RIBEIRO, LDA</v>
      </c>
      <c r="G248" s="4" t="str">
        <f>VLOOKUP(E248,'Lista Aloj'!C:F,4,0)</f>
        <v>Portalegre</v>
      </c>
      <c r="H248" s="19">
        <v>43381</v>
      </c>
      <c r="I248" s="22">
        <v>9</v>
      </c>
      <c r="J248" s="6">
        <f>VLOOKUP(E248,'Lista Aloj'!C:F,2,0)*I248</f>
        <v>540</v>
      </c>
      <c r="K248" s="6">
        <f t="shared" si="3"/>
        <v>486</v>
      </c>
    </row>
    <row r="249" spans="2:11" ht="16.5" x14ac:dyDescent="0.25">
      <c r="B249" s="3" t="s">
        <v>162</v>
      </c>
      <c r="C249" s="4" t="str">
        <f>VLOOKUP(B249,Clientes!A:B,2,0)</f>
        <v>Carolina Carolina Moreira</v>
      </c>
      <c r="D249" s="4" t="str">
        <f>VLOOKUP(B249,Clientes!A:D,4,0)</f>
        <v>Região Autónoma dos Açores</v>
      </c>
      <c r="E249" s="9" t="s">
        <v>63</v>
      </c>
      <c r="F249" s="4" t="str">
        <f>INDEX('Lista Aloj'!B:C,MATCH(E249,'Lista Aloj'!C:C,0),1)</f>
        <v>ROUTE 25 - ALOJAMENTO LOCAL, UNIPESSOAL, LDA</v>
      </c>
      <c r="G249" s="4" t="str">
        <f>VLOOKUP(E249,'Lista Aloj'!C:F,4,0)</f>
        <v>Viseu</v>
      </c>
      <c r="H249" s="19">
        <v>43381</v>
      </c>
      <c r="I249" s="22">
        <v>2</v>
      </c>
      <c r="J249" s="6">
        <f>VLOOKUP(E249,'Lista Aloj'!C:F,2,0)*I249</f>
        <v>100</v>
      </c>
      <c r="K249" s="6">
        <f t="shared" si="3"/>
        <v>95</v>
      </c>
    </row>
    <row r="250" spans="2:11" ht="16.5" x14ac:dyDescent="0.25">
      <c r="B250" s="3" t="s">
        <v>133</v>
      </c>
      <c r="C250" s="4" t="str">
        <f>VLOOKUP(B250,Clientes!A:B,2,0)</f>
        <v>Eduardo Rafael Sousa</v>
      </c>
      <c r="D250" s="4" t="str">
        <f>VLOOKUP(B250,Clientes!A:D,4,0)</f>
        <v>Região Autónoma dos Açores</v>
      </c>
      <c r="E250" s="9" t="s">
        <v>63</v>
      </c>
      <c r="F250" s="4" t="str">
        <f>INDEX('Lista Aloj'!B:C,MATCH(E250,'Lista Aloj'!C:C,0),1)</f>
        <v>ROUTE 25 - ALOJAMENTO LOCAL, UNIPESSOAL, LDA</v>
      </c>
      <c r="G250" s="4" t="str">
        <f>VLOOKUP(E250,'Lista Aloj'!C:F,4,0)</f>
        <v>Viseu</v>
      </c>
      <c r="H250" s="19">
        <v>43381</v>
      </c>
      <c r="I250" s="22">
        <v>5</v>
      </c>
      <c r="J250" s="6">
        <f>VLOOKUP(E250,'Lista Aloj'!C:F,2,0)*I250</f>
        <v>250</v>
      </c>
      <c r="K250" s="6">
        <f t="shared" si="3"/>
        <v>237.5</v>
      </c>
    </row>
    <row r="251" spans="2:11" ht="16.5" x14ac:dyDescent="0.25">
      <c r="B251" s="3" t="s">
        <v>77</v>
      </c>
      <c r="C251" s="4" t="str">
        <f>VLOOKUP(B251,Clientes!A:B,2,0)</f>
        <v>Luís Maria Rodrigues</v>
      </c>
      <c r="D251" s="4" t="str">
        <f>VLOOKUP(B251,Clientes!A:D,4,0)</f>
        <v>Região Autónoma dos Açores</v>
      </c>
      <c r="E251" s="9" t="s">
        <v>40</v>
      </c>
      <c r="F251" s="4" t="str">
        <f>INDEX('Lista Aloj'!B:C,MATCH(E251,'Lista Aloj'!C:C,0),1)</f>
        <v>VAZ, ABREU &amp; RIBEIRO, LDA</v>
      </c>
      <c r="G251" s="4" t="str">
        <f>VLOOKUP(E251,'Lista Aloj'!C:F,4,0)</f>
        <v>Portalegre</v>
      </c>
      <c r="H251" s="19">
        <v>43384</v>
      </c>
      <c r="I251" s="22">
        <v>1</v>
      </c>
      <c r="J251" s="6">
        <f>VLOOKUP(E251,'Lista Aloj'!C:F,2,0)*I251</f>
        <v>60</v>
      </c>
      <c r="K251" s="6">
        <f t="shared" si="3"/>
        <v>60</v>
      </c>
    </row>
    <row r="252" spans="2:11" ht="16.5" x14ac:dyDescent="0.25">
      <c r="B252" s="3" t="s">
        <v>219</v>
      </c>
      <c r="C252" s="4" t="str">
        <f>VLOOKUP(B252,Clientes!A:B,2,0)</f>
        <v>Alexandre Moreira Grande</v>
      </c>
      <c r="D252" s="4" t="str">
        <f>VLOOKUP(B252,Clientes!A:D,4,0)</f>
        <v>Braga</v>
      </c>
      <c r="E252" s="9" t="s">
        <v>52</v>
      </c>
      <c r="F252" s="4" t="str">
        <f>INDEX('Lista Aloj'!B:C,MATCH(E252,'Lista Aloj'!C:C,0),1)</f>
        <v>CASA DO RIO VEZ - TURISMO E ALOJAMENTO, LDA</v>
      </c>
      <c r="G252" s="4" t="str">
        <f>VLOOKUP(E252,'Lista Aloj'!C:F,4,0)</f>
        <v>Leiria</v>
      </c>
      <c r="H252" s="19">
        <v>43385</v>
      </c>
      <c r="I252" s="22">
        <v>7</v>
      </c>
      <c r="J252" s="6">
        <f>VLOOKUP(E252,'Lista Aloj'!C:F,2,0)*I252</f>
        <v>490</v>
      </c>
      <c r="K252" s="6">
        <f t="shared" si="3"/>
        <v>441</v>
      </c>
    </row>
    <row r="253" spans="2:11" ht="16.5" x14ac:dyDescent="0.25">
      <c r="B253" s="3" t="s">
        <v>153</v>
      </c>
      <c r="C253" s="4" t="str">
        <f>VLOOKUP(B253,Clientes!A:B,2,0)</f>
        <v>Henrique Coelho Branco</v>
      </c>
      <c r="D253" s="4" t="str">
        <f>VLOOKUP(B253,Clientes!A:D,4,0)</f>
        <v>Região Autónoma dos Açores</v>
      </c>
      <c r="E253" s="9" t="s">
        <v>50</v>
      </c>
      <c r="F253" s="4" t="str">
        <f>INDEX('Lista Aloj'!B:C,MATCH(E253,'Lista Aloj'!C:C,0),1)</f>
        <v>R.M.G.S. - ALOJAMENTOS DE PORTUGAL - TURISMO RURAL E ALOJAMENTO LOCAL, UNIPESSOAL, LDA</v>
      </c>
      <c r="G253" s="4" t="str">
        <f>VLOOKUP(E253,'Lista Aloj'!C:F,4,0)</f>
        <v>Porto</v>
      </c>
      <c r="H253" s="19">
        <v>43385</v>
      </c>
      <c r="I253" s="22">
        <v>7</v>
      </c>
      <c r="J253" s="6">
        <f>VLOOKUP(E253,'Lista Aloj'!C:F,2,0)*I253</f>
        <v>350</v>
      </c>
      <c r="K253" s="6">
        <f t="shared" si="3"/>
        <v>315</v>
      </c>
    </row>
    <row r="254" spans="2:11" ht="16.5" x14ac:dyDescent="0.25">
      <c r="B254" s="3" t="s">
        <v>174</v>
      </c>
      <c r="C254" s="4" t="str">
        <f>VLOOKUP(B254,Clientes!A:B,2,0)</f>
        <v>André Martina Dias</v>
      </c>
      <c r="D254" s="4" t="str">
        <f>VLOOKUP(B254,Clientes!A:D,4,0)</f>
        <v>Vila Real</v>
      </c>
      <c r="E254" s="9" t="s">
        <v>54</v>
      </c>
      <c r="F254" s="4" t="str">
        <f>INDEX('Lista Aloj'!B:C,MATCH(E254,'Lista Aloj'!C:C,0),1)</f>
        <v>LOCALMAIS, UNIPESSOAL, LDA</v>
      </c>
      <c r="G254" s="4" t="str">
        <f>VLOOKUP(E254,'Lista Aloj'!C:F,4,0)</f>
        <v>Guarda</v>
      </c>
      <c r="H254" s="19">
        <v>43386</v>
      </c>
      <c r="I254" s="22">
        <v>2</v>
      </c>
      <c r="J254" s="6">
        <f>VLOOKUP(E254,'Lista Aloj'!C:F,2,0)*I254</f>
        <v>180</v>
      </c>
      <c r="K254" s="6">
        <f t="shared" si="3"/>
        <v>171</v>
      </c>
    </row>
    <row r="255" spans="2:11" ht="16.5" x14ac:dyDescent="0.25">
      <c r="B255" s="3" t="s">
        <v>148</v>
      </c>
      <c r="C255" s="4" t="str">
        <f>VLOOKUP(B255,Clientes!A:B,2,0)</f>
        <v>Bruno Baía Silva</v>
      </c>
      <c r="D255" s="4" t="str">
        <f>VLOOKUP(B255,Clientes!A:D,4,0)</f>
        <v>Região Autónoma dos Açores</v>
      </c>
      <c r="E255" s="9" t="s">
        <v>63</v>
      </c>
      <c r="F255" s="4" t="str">
        <f>INDEX('Lista Aloj'!B:C,MATCH(E255,'Lista Aloj'!C:C,0),1)</f>
        <v>ROUTE 25 - ALOJAMENTO LOCAL, UNIPESSOAL, LDA</v>
      </c>
      <c r="G255" s="4" t="str">
        <f>VLOOKUP(E255,'Lista Aloj'!C:F,4,0)</f>
        <v>Viseu</v>
      </c>
      <c r="H255" s="19">
        <v>43387</v>
      </c>
      <c r="I255" s="22">
        <v>9</v>
      </c>
      <c r="J255" s="6">
        <f>VLOOKUP(E255,'Lista Aloj'!C:F,2,0)*I255</f>
        <v>450</v>
      </c>
      <c r="K255" s="6">
        <f t="shared" si="3"/>
        <v>405</v>
      </c>
    </row>
    <row r="256" spans="2:11" ht="16.5" x14ac:dyDescent="0.25">
      <c r="B256" s="3" t="s">
        <v>215</v>
      </c>
      <c r="C256" s="4" t="str">
        <f>VLOOKUP(B256,Clientes!A:B,2,0)</f>
        <v>Maria Gonçalo Silva</v>
      </c>
      <c r="D256" s="4" t="str">
        <f>VLOOKUP(B256,Clientes!A:D,4,0)</f>
        <v>Região Autónoma da Madeira</v>
      </c>
      <c r="E256" s="9" t="s">
        <v>53</v>
      </c>
      <c r="F256" s="4" t="str">
        <f>INDEX('Lista Aloj'!B:C,MATCH(E256,'Lista Aloj'!C:C,0),1)</f>
        <v>LOCAL GÁS, UNIPESSOAL, LDA</v>
      </c>
      <c r="G256" s="4" t="str">
        <f>VLOOKUP(E256,'Lista Aloj'!C:F,4,0)</f>
        <v>Setúbal</v>
      </c>
      <c r="H256" s="19">
        <v>43387</v>
      </c>
      <c r="I256" s="22">
        <v>7</v>
      </c>
      <c r="J256" s="6">
        <f>VLOOKUP(E256,'Lista Aloj'!C:F,2,0)*I256</f>
        <v>490</v>
      </c>
      <c r="K256" s="6">
        <f t="shared" si="3"/>
        <v>441</v>
      </c>
    </row>
    <row r="257" spans="2:11" ht="16.5" x14ac:dyDescent="0.25">
      <c r="B257" s="3" t="s">
        <v>165</v>
      </c>
      <c r="C257" s="4" t="str">
        <f>VLOOKUP(B257,Clientes!A:B,2,0)</f>
        <v>Hugo Franz Oliveira</v>
      </c>
      <c r="D257" s="4" t="str">
        <f>VLOOKUP(B257,Clientes!A:D,4,0)</f>
        <v>Aveiro</v>
      </c>
      <c r="E257" s="9" t="s">
        <v>54</v>
      </c>
      <c r="F257" s="4" t="str">
        <f>INDEX('Lista Aloj'!B:C,MATCH(E257,'Lista Aloj'!C:C,0),1)</f>
        <v>LOCALMAIS, UNIPESSOAL, LDA</v>
      </c>
      <c r="G257" s="4" t="str">
        <f>VLOOKUP(E257,'Lista Aloj'!C:F,4,0)</f>
        <v>Guarda</v>
      </c>
      <c r="H257" s="19">
        <v>43388</v>
      </c>
      <c r="I257" s="22">
        <v>6</v>
      </c>
      <c r="J257" s="6">
        <f>VLOOKUP(E257,'Lista Aloj'!C:F,2,0)*I257</f>
        <v>540</v>
      </c>
      <c r="K257" s="6">
        <f t="shared" si="3"/>
        <v>486</v>
      </c>
    </row>
    <row r="258" spans="2:11" ht="16.5" x14ac:dyDescent="0.25">
      <c r="B258" s="3" t="s">
        <v>135</v>
      </c>
      <c r="C258" s="4" t="str">
        <f>VLOOKUP(B258,Clientes!A:B,2,0)</f>
        <v>Mariana Miguel Sousa</v>
      </c>
      <c r="D258" s="4" t="str">
        <f>VLOOKUP(B258,Clientes!A:D,4,0)</f>
        <v>Faro</v>
      </c>
      <c r="E258" s="9" t="s">
        <v>57</v>
      </c>
      <c r="F258" s="4" t="str">
        <f>INDEX('Lista Aloj'!B:C,MATCH(E258,'Lista Aloj'!C:C,0),1)</f>
        <v>LOCALSIGN, UNIPESSOAL, LDA</v>
      </c>
      <c r="G258" s="4" t="str">
        <f>VLOOKUP(E258,'Lista Aloj'!C:F,4,0)</f>
        <v>Portalegre</v>
      </c>
      <c r="H258" s="19">
        <v>43390</v>
      </c>
      <c r="I258" s="22">
        <v>6</v>
      </c>
      <c r="J258" s="6">
        <f>VLOOKUP(E258,'Lista Aloj'!C:F,2,0)*I258</f>
        <v>420</v>
      </c>
      <c r="K258" s="6">
        <f t="shared" si="3"/>
        <v>378</v>
      </c>
    </row>
    <row r="259" spans="2:11" ht="16.5" x14ac:dyDescent="0.25">
      <c r="B259" s="3" t="s">
        <v>104</v>
      </c>
      <c r="C259" s="4" t="str">
        <f>VLOOKUP(B259,Clientes!A:B,2,0)</f>
        <v>André Oliveira Santos</v>
      </c>
      <c r="D259" s="4" t="str">
        <f>VLOOKUP(B259,Clientes!A:D,4,0)</f>
        <v>Braga</v>
      </c>
      <c r="E259" s="9" t="s">
        <v>63</v>
      </c>
      <c r="F259" s="4" t="str">
        <f>INDEX('Lista Aloj'!B:C,MATCH(E259,'Lista Aloj'!C:C,0),1)</f>
        <v>ROUTE 25 - ALOJAMENTO LOCAL, UNIPESSOAL, LDA</v>
      </c>
      <c r="G259" s="4" t="str">
        <f>VLOOKUP(E259,'Lista Aloj'!C:F,4,0)</f>
        <v>Viseu</v>
      </c>
      <c r="H259" s="19">
        <v>43391</v>
      </c>
      <c r="I259" s="22">
        <v>8</v>
      </c>
      <c r="J259" s="6">
        <f>VLOOKUP(E259,'Lista Aloj'!C:F,2,0)*I259</f>
        <v>400</v>
      </c>
      <c r="K259" s="6">
        <f t="shared" si="3"/>
        <v>360</v>
      </c>
    </row>
    <row r="260" spans="2:11" ht="16.5" x14ac:dyDescent="0.25">
      <c r="B260" s="3" t="s">
        <v>169</v>
      </c>
      <c r="C260" s="4" t="str">
        <f>VLOOKUP(B260,Clientes!A:B,2,0)</f>
        <v xml:space="preserve">Inês Carvalho </v>
      </c>
      <c r="D260" s="4" t="str">
        <f>VLOOKUP(B260,Clientes!A:D,4,0)</f>
        <v>Porto</v>
      </c>
      <c r="E260" s="9" t="s">
        <v>57</v>
      </c>
      <c r="F260" s="4" t="str">
        <f>INDEX('Lista Aloj'!B:C,MATCH(E260,'Lista Aloj'!C:C,0),1)</f>
        <v>LOCALSIGN, UNIPESSOAL, LDA</v>
      </c>
      <c r="G260" s="4" t="str">
        <f>VLOOKUP(E260,'Lista Aloj'!C:F,4,0)</f>
        <v>Portalegre</v>
      </c>
      <c r="H260" s="19">
        <v>43391</v>
      </c>
      <c r="I260" s="22">
        <v>7</v>
      </c>
      <c r="J260" s="6">
        <f>VLOOKUP(E260,'Lista Aloj'!C:F,2,0)*I260</f>
        <v>490</v>
      </c>
      <c r="K260" s="6">
        <f t="shared" si="3"/>
        <v>441</v>
      </c>
    </row>
    <row r="261" spans="2:11" ht="16.5" x14ac:dyDescent="0.25">
      <c r="B261" s="3" t="s">
        <v>195</v>
      </c>
      <c r="C261" s="4" t="str">
        <f>VLOOKUP(B261,Clientes!A:B,2,0)</f>
        <v>Isabel Miguel Santos</v>
      </c>
      <c r="D261" s="4" t="str">
        <f>VLOOKUP(B261,Clientes!A:D,4,0)</f>
        <v>Beja</v>
      </c>
      <c r="E261" s="9" t="s">
        <v>60</v>
      </c>
      <c r="F261" s="4" t="str">
        <f>INDEX('Lista Aloj'!B:C,MATCH(E261,'Lista Aloj'!C:C,0),1)</f>
        <v>RESIDÊNCIAL IMPERIAL DE CARMO &amp; AUGUSTA, UNIPESSOAL, LDA</v>
      </c>
      <c r="G261" s="4" t="str">
        <f>VLOOKUP(E261,'Lista Aloj'!C:F,4,0)</f>
        <v>Santarém</v>
      </c>
      <c r="H261" s="19">
        <v>43392</v>
      </c>
      <c r="I261" s="22">
        <v>1</v>
      </c>
      <c r="J261" s="6">
        <f>VLOOKUP(E261,'Lista Aloj'!C:F,2,0)*I261</f>
        <v>70</v>
      </c>
      <c r="K261" s="6">
        <f t="shared" si="3"/>
        <v>70</v>
      </c>
    </row>
    <row r="262" spans="2:11" ht="16.5" x14ac:dyDescent="0.25">
      <c r="B262" s="3" t="s">
        <v>134</v>
      </c>
      <c r="C262" s="4" t="str">
        <f>VLOOKUP(B262,Clientes!A:B,2,0)</f>
        <v>Eduardo Leite Martins</v>
      </c>
      <c r="D262" s="4" t="str">
        <f>VLOOKUP(B262,Clientes!A:D,4,0)</f>
        <v>Braga</v>
      </c>
      <c r="E262" s="9" t="s">
        <v>50</v>
      </c>
      <c r="F262" s="4" t="str">
        <f>INDEX('Lista Aloj'!B:C,MATCH(E262,'Lista Aloj'!C:C,0),1)</f>
        <v>R.M.G.S. - ALOJAMENTOS DE PORTUGAL - TURISMO RURAL E ALOJAMENTO LOCAL, UNIPESSOAL, LDA</v>
      </c>
      <c r="G262" s="4" t="str">
        <f>VLOOKUP(E262,'Lista Aloj'!C:F,4,0)</f>
        <v>Porto</v>
      </c>
      <c r="H262" s="19">
        <v>43396</v>
      </c>
      <c r="I262" s="22">
        <v>3</v>
      </c>
      <c r="J262" s="6">
        <f>VLOOKUP(E262,'Lista Aloj'!C:F,2,0)*I262</f>
        <v>150</v>
      </c>
      <c r="K262" s="6">
        <f t="shared" si="3"/>
        <v>142.5</v>
      </c>
    </row>
    <row r="263" spans="2:11" ht="16.5" x14ac:dyDescent="0.25">
      <c r="B263" s="3" t="s">
        <v>74</v>
      </c>
      <c r="C263" s="4" t="str">
        <f>VLOOKUP(B263,Clientes!A:B,2,0)</f>
        <v>João Manuel Freitas</v>
      </c>
      <c r="D263" s="4" t="str">
        <f>VLOOKUP(B263,Clientes!A:D,4,0)</f>
        <v>Braga</v>
      </c>
      <c r="E263" s="9" t="s">
        <v>63</v>
      </c>
      <c r="F263" s="4" t="str">
        <f>INDEX('Lista Aloj'!B:C,MATCH(E263,'Lista Aloj'!C:C,0),1)</f>
        <v>ROUTE 25 - ALOJAMENTO LOCAL, UNIPESSOAL, LDA</v>
      </c>
      <c r="G263" s="4" t="str">
        <f>VLOOKUP(E263,'Lista Aloj'!C:F,4,0)</f>
        <v>Viseu</v>
      </c>
      <c r="H263" s="19">
        <v>43396</v>
      </c>
      <c r="I263" s="22">
        <v>1</v>
      </c>
      <c r="J263" s="6">
        <f>VLOOKUP(E263,'Lista Aloj'!C:F,2,0)*I263</f>
        <v>50</v>
      </c>
      <c r="K263" s="6">
        <f t="shared" si="3"/>
        <v>50</v>
      </c>
    </row>
    <row r="264" spans="2:11" ht="16.5" x14ac:dyDescent="0.25">
      <c r="B264" s="3" t="s">
        <v>191</v>
      </c>
      <c r="C264" s="4" t="str">
        <f>VLOOKUP(B264,Clientes!A:B,2,0)</f>
        <v>João Mendes Simões</v>
      </c>
      <c r="D264" s="4" t="str">
        <f>VLOOKUP(B264,Clientes!A:D,4,0)</f>
        <v>Aveiro</v>
      </c>
      <c r="E264" s="9" t="s">
        <v>53</v>
      </c>
      <c r="F264" s="4" t="str">
        <f>INDEX('Lista Aloj'!B:C,MATCH(E264,'Lista Aloj'!C:C,0),1)</f>
        <v>LOCAL GÁS, UNIPESSOAL, LDA</v>
      </c>
      <c r="G264" s="4" t="str">
        <f>VLOOKUP(E264,'Lista Aloj'!C:F,4,0)</f>
        <v>Setúbal</v>
      </c>
      <c r="H264" s="19">
        <v>43396</v>
      </c>
      <c r="I264" s="22">
        <v>2</v>
      </c>
      <c r="J264" s="6">
        <f>VLOOKUP(E264,'Lista Aloj'!C:F,2,0)*I264</f>
        <v>140</v>
      </c>
      <c r="K264" s="6">
        <f t="shared" si="3"/>
        <v>133</v>
      </c>
    </row>
    <row r="265" spans="2:11" ht="16.5" x14ac:dyDescent="0.25">
      <c r="B265" s="3" t="s">
        <v>80</v>
      </c>
      <c r="C265" s="4" t="str">
        <f>VLOOKUP(B265,Clientes!A:B,2,0)</f>
        <v>João Vieira Santos</v>
      </c>
      <c r="D265" s="4" t="str">
        <f>VLOOKUP(B265,Clientes!A:D,4,0)</f>
        <v>Setúbal</v>
      </c>
      <c r="E265" s="9" t="s">
        <v>60</v>
      </c>
      <c r="F265" s="4" t="str">
        <f>INDEX('Lista Aloj'!B:C,MATCH(E265,'Lista Aloj'!C:C,0),1)</f>
        <v>RESIDÊNCIAL IMPERIAL DE CARMO &amp; AUGUSTA, UNIPESSOAL, LDA</v>
      </c>
      <c r="G265" s="4" t="str">
        <f>VLOOKUP(E265,'Lista Aloj'!C:F,4,0)</f>
        <v>Santarém</v>
      </c>
      <c r="H265" s="19">
        <v>43396</v>
      </c>
      <c r="I265" s="22">
        <v>4</v>
      </c>
      <c r="J265" s="6">
        <f>VLOOKUP(E265,'Lista Aloj'!C:F,2,0)*I265</f>
        <v>280</v>
      </c>
      <c r="K265" s="6">
        <f t="shared" si="3"/>
        <v>266</v>
      </c>
    </row>
    <row r="266" spans="2:11" ht="16.5" x14ac:dyDescent="0.25">
      <c r="B266" s="3" t="s">
        <v>117</v>
      </c>
      <c r="C266" s="4" t="str">
        <f>VLOOKUP(B266,Clientes!A:B,2,0)</f>
        <v>Ana Costa Neves</v>
      </c>
      <c r="D266" s="4" t="str">
        <f>VLOOKUP(B266,Clientes!A:D,4,0)</f>
        <v>Guarda</v>
      </c>
      <c r="E266" s="9" t="s">
        <v>57</v>
      </c>
      <c r="F266" s="4" t="str">
        <f>INDEX('Lista Aloj'!B:C,MATCH(E266,'Lista Aloj'!C:C,0),1)</f>
        <v>LOCALSIGN, UNIPESSOAL, LDA</v>
      </c>
      <c r="G266" s="4" t="str">
        <f>VLOOKUP(E266,'Lista Aloj'!C:F,4,0)</f>
        <v>Portalegre</v>
      </c>
      <c r="H266" s="19">
        <v>43397</v>
      </c>
      <c r="I266" s="22">
        <v>7</v>
      </c>
      <c r="J266" s="6">
        <f>VLOOKUP(E266,'Lista Aloj'!C:F,2,0)*I266</f>
        <v>490</v>
      </c>
      <c r="K266" s="6">
        <f t="shared" ref="K266:K329" si="4">J266- VLOOKUP(I266,$H$2:$J$6,3,TRUE)*J266</f>
        <v>441</v>
      </c>
    </row>
    <row r="267" spans="2:11" ht="16.5" x14ac:dyDescent="0.25">
      <c r="B267" s="3" t="s">
        <v>181</v>
      </c>
      <c r="C267" s="4" t="str">
        <f>VLOOKUP(B267,Clientes!A:B,2,0)</f>
        <v>Ana Alexandra Sousa</v>
      </c>
      <c r="D267" s="4" t="str">
        <f>VLOOKUP(B267,Clientes!A:D,4,0)</f>
        <v>Santarém</v>
      </c>
      <c r="E267" s="9" t="s">
        <v>40</v>
      </c>
      <c r="F267" s="4" t="str">
        <f>INDEX('Lista Aloj'!B:C,MATCH(E267,'Lista Aloj'!C:C,0),1)</f>
        <v>VAZ, ABREU &amp; RIBEIRO, LDA</v>
      </c>
      <c r="G267" s="4" t="str">
        <f>VLOOKUP(E267,'Lista Aloj'!C:F,4,0)</f>
        <v>Portalegre</v>
      </c>
      <c r="H267" s="19">
        <v>43399</v>
      </c>
      <c r="I267" s="22">
        <v>7</v>
      </c>
      <c r="J267" s="6">
        <f>VLOOKUP(E267,'Lista Aloj'!C:F,2,0)*I267</f>
        <v>420</v>
      </c>
      <c r="K267" s="6">
        <f t="shared" si="4"/>
        <v>378</v>
      </c>
    </row>
    <row r="268" spans="2:11" ht="16.5" x14ac:dyDescent="0.25">
      <c r="B268" s="3" t="s">
        <v>111</v>
      </c>
      <c r="C268" s="4" t="str">
        <f>VLOOKUP(B268,Clientes!A:B,2,0)</f>
        <v xml:space="preserve">Antonio Pinto </v>
      </c>
      <c r="D268" s="4" t="str">
        <f>VLOOKUP(B268,Clientes!A:D,4,0)</f>
        <v>Região Autónoma dos Açores</v>
      </c>
      <c r="E268" s="9" t="s">
        <v>50</v>
      </c>
      <c r="F268" s="4" t="str">
        <f>INDEX('Lista Aloj'!B:C,MATCH(E268,'Lista Aloj'!C:C,0),1)</f>
        <v>R.M.G.S. - ALOJAMENTOS DE PORTUGAL - TURISMO RURAL E ALOJAMENTO LOCAL, UNIPESSOAL, LDA</v>
      </c>
      <c r="G268" s="4" t="str">
        <f>VLOOKUP(E268,'Lista Aloj'!C:F,4,0)</f>
        <v>Porto</v>
      </c>
      <c r="H268" s="19">
        <v>43399</v>
      </c>
      <c r="I268" s="22">
        <v>3</v>
      </c>
      <c r="J268" s="6">
        <f>VLOOKUP(E268,'Lista Aloj'!C:F,2,0)*I268</f>
        <v>150</v>
      </c>
      <c r="K268" s="6">
        <f t="shared" si="4"/>
        <v>142.5</v>
      </c>
    </row>
    <row r="269" spans="2:11" ht="16.5" x14ac:dyDescent="0.25">
      <c r="B269" s="3" t="s">
        <v>186</v>
      </c>
      <c r="C269" s="4" t="str">
        <f>VLOOKUP(B269,Clientes!A:B,2,0)</f>
        <v xml:space="preserve">João Gonçalo </v>
      </c>
      <c r="D269" s="4" t="str">
        <f>VLOOKUP(B269,Clientes!A:D,4,0)</f>
        <v>Bragança</v>
      </c>
      <c r="E269" s="9" t="s">
        <v>60</v>
      </c>
      <c r="F269" s="4" t="str">
        <f>INDEX('Lista Aloj'!B:C,MATCH(E269,'Lista Aloj'!C:C,0),1)</f>
        <v>RESIDÊNCIAL IMPERIAL DE CARMO &amp; AUGUSTA, UNIPESSOAL, LDA</v>
      </c>
      <c r="G269" s="4" t="str">
        <f>VLOOKUP(E269,'Lista Aloj'!C:F,4,0)</f>
        <v>Santarém</v>
      </c>
      <c r="H269" s="19">
        <v>43399</v>
      </c>
      <c r="I269" s="22">
        <v>8</v>
      </c>
      <c r="J269" s="6">
        <f>VLOOKUP(E269,'Lista Aloj'!C:F,2,0)*I269</f>
        <v>560</v>
      </c>
      <c r="K269" s="6">
        <f t="shared" si="4"/>
        <v>504</v>
      </c>
    </row>
    <row r="270" spans="2:11" ht="16.5" x14ac:dyDescent="0.25">
      <c r="B270" s="3" t="s">
        <v>173</v>
      </c>
      <c r="C270" s="4" t="str">
        <f>VLOOKUP(B270,Clientes!A:B,2,0)</f>
        <v xml:space="preserve">Matilde Vasco </v>
      </c>
      <c r="D270" s="4" t="str">
        <f>VLOOKUP(B270,Clientes!A:D,4,0)</f>
        <v>Castelo Branco</v>
      </c>
      <c r="E270" s="9" t="s">
        <v>54</v>
      </c>
      <c r="F270" s="4" t="str">
        <f>INDEX('Lista Aloj'!B:C,MATCH(E270,'Lista Aloj'!C:C,0),1)</f>
        <v>LOCALMAIS, UNIPESSOAL, LDA</v>
      </c>
      <c r="G270" s="4" t="str">
        <f>VLOOKUP(E270,'Lista Aloj'!C:F,4,0)</f>
        <v>Guarda</v>
      </c>
      <c r="H270" s="19">
        <v>43399</v>
      </c>
      <c r="I270" s="22">
        <v>2</v>
      </c>
      <c r="J270" s="6">
        <f>VLOOKUP(E270,'Lista Aloj'!C:F,2,0)*I270</f>
        <v>180</v>
      </c>
      <c r="K270" s="6">
        <f t="shared" si="4"/>
        <v>171</v>
      </c>
    </row>
    <row r="271" spans="2:11" ht="16.5" x14ac:dyDescent="0.25">
      <c r="B271" s="3" t="s">
        <v>221</v>
      </c>
      <c r="C271" s="4" t="str">
        <f>VLOOKUP(B271,Clientes!A:B,2,0)</f>
        <v xml:space="preserve">Manuel Tkachenko </v>
      </c>
      <c r="D271" s="4" t="str">
        <f>VLOOKUP(B271,Clientes!A:D,4,0)</f>
        <v>Viseu</v>
      </c>
      <c r="E271" s="9" t="s">
        <v>58</v>
      </c>
      <c r="F271" s="4" t="str">
        <f>INDEX('Lista Aloj'!B:C,MATCH(E271,'Lista Aloj'!C:C,0),1)</f>
        <v>NORVERDE - INVESTIMENTOS IMOBILIÁRIOS, S.A.</v>
      </c>
      <c r="G271" s="4" t="str">
        <f>VLOOKUP(E271,'Lista Aloj'!C:F,4,0)</f>
        <v>Portalegre</v>
      </c>
      <c r="H271" s="19">
        <v>43400</v>
      </c>
      <c r="I271" s="22">
        <v>2</v>
      </c>
      <c r="J271" s="6">
        <f>VLOOKUP(E271,'Lista Aloj'!C:F,2,0)*I271</f>
        <v>100</v>
      </c>
      <c r="K271" s="6">
        <f t="shared" si="4"/>
        <v>95</v>
      </c>
    </row>
    <row r="272" spans="2:11" ht="16.5" x14ac:dyDescent="0.25">
      <c r="B272" s="3" t="s">
        <v>96</v>
      </c>
      <c r="C272" s="4" t="str">
        <f>VLOOKUP(B272,Clientes!A:B,2,0)</f>
        <v>João Catarina Mendes</v>
      </c>
      <c r="D272" s="4" t="str">
        <f>VLOOKUP(B272,Clientes!A:D,4,0)</f>
        <v>Lisboa</v>
      </c>
      <c r="E272" s="9" t="s">
        <v>60</v>
      </c>
      <c r="F272" s="4" t="str">
        <f>INDEX('Lista Aloj'!B:C,MATCH(E272,'Lista Aloj'!C:C,0),1)</f>
        <v>RESIDÊNCIAL IMPERIAL DE CARMO &amp; AUGUSTA, UNIPESSOAL, LDA</v>
      </c>
      <c r="G272" s="4" t="str">
        <f>VLOOKUP(E272,'Lista Aloj'!C:F,4,0)</f>
        <v>Santarém</v>
      </c>
      <c r="H272" s="19">
        <v>43401</v>
      </c>
      <c r="I272" s="22">
        <v>9</v>
      </c>
      <c r="J272" s="6">
        <f>VLOOKUP(E272,'Lista Aloj'!C:F,2,0)*I272</f>
        <v>630</v>
      </c>
      <c r="K272" s="6">
        <f t="shared" si="4"/>
        <v>567</v>
      </c>
    </row>
    <row r="273" spans="2:11" ht="16.5" x14ac:dyDescent="0.25">
      <c r="B273" s="3" t="s">
        <v>205</v>
      </c>
      <c r="C273" s="4" t="str">
        <f>VLOOKUP(B273,Clientes!A:B,2,0)</f>
        <v>Francisca João Sousa</v>
      </c>
      <c r="D273" s="4" t="str">
        <f>VLOOKUP(B273,Clientes!A:D,4,0)</f>
        <v>Lisboa</v>
      </c>
      <c r="E273" s="9" t="s">
        <v>63</v>
      </c>
      <c r="F273" s="4" t="str">
        <f>INDEX('Lista Aloj'!B:C,MATCH(E273,'Lista Aloj'!C:C,0),1)</f>
        <v>ROUTE 25 - ALOJAMENTO LOCAL, UNIPESSOAL, LDA</v>
      </c>
      <c r="G273" s="4" t="str">
        <f>VLOOKUP(E273,'Lista Aloj'!C:F,4,0)</f>
        <v>Viseu</v>
      </c>
      <c r="H273" s="19">
        <v>43403</v>
      </c>
      <c r="I273" s="22">
        <v>7</v>
      </c>
      <c r="J273" s="6">
        <f>VLOOKUP(E273,'Lista Aloj'!C:F,2,0)*I273</f>
        <v>350</v>
      </c>
      <c r="K273" s="6">
        <f t="shared" si="4"/>
        <v>315</v>
      </c>
    </row>
    <row r="274" spans="2:11" ht="16.5" x14ac:dyDescent="0.25">
      <c r="B274" s="3" t="s">
        <v>207</v>
      </c>
      <c r="C274" s="4" t="str">
        <f>VLOOKUP(B274,Clientes!A:B,2,0)</f>
        <v>José Pedro Carvalho</v>
      </c>
      <c r="D274" s="4" t="str">
        <f>VLOOKUP(B274,Clientes!A:D,4,0)</f>
        <v>Viana do Castelo</v>
      </c>
      <c r="E274" s="9" t="s">
        <v>45</v>
      </c>
      <c r="F274" s="4" t="str">
        <f>INDEX('Lista Aloj'!B:C,MATCH(E274,'Lista Aloj'!C:C,0),1)</f>
        <v>LOCAL - IT, LDA</v>
      </c>
      <c r="G274" s="4" t="str">
        <f>VLOOKUP(E274,'Lista Aloj'!C:F,4,0)</f>
        <v>Santarém</v>
      </c>
      <c r="H274" s="19">
        <v>43403</v>
      </c>
      <c r="I274" s="22">
        <v>2</v>
      </c>
      <c r="J274" s="6">
        <f>VLOOKUP(E274,'Lista Aloj'!C:F,2,0)*I274</f>
        <v>180</v>
      </c>
      <c r="K274" s="6">
        <f t="shared" si="4"/>
        <v>171</v>
      </c>
    </row>
    <row r="275" spans="2:11" ht="16.5" x14ac:dyDescent="0.25">
      <c r="B275" s="3" t="s">
        <v>88</v>
      </c>
      <c r="C275" s="4" t="str">
        <f>VLOOKUP(B275,Clientes!A:B,2,0)</f>
        <v>José Daniel Rodrigues</v>
      </c>
      <c r="D275" s="4" t="str">
        <f>VLOOKUP(B275,Clientes!A:D,4,0)</f>
        <v>Vila Real</v>
      </c>
      <c r="E275" s="9" t="s">
        <v>53</v>
      </c>
      <c r="F275" s="4" t="str">
        <f>INDEX('Lista Aloj'!B:C,MATCH(E275,'Lista Aloj'!C:C,0),1)</f>
        <v>LOCAL GÁS, UNIPESSOAL, LDA</v>
      </c>
      <c r="G275" s="4" t="str">
        <f>VLOOKUP(E275,'Lista Aloj'!C:F,4,0)</f>
        <v>Setúbal</v>
      </c>
      <c r="H275" s="19">
        <v>43405</v>
      </c>
      <c r="I275" s="22">
        <v>2</v>
      </c>
      <c r="J275" s="6">
        <f>VLOOKUP(E275,'Lista Aloj'!C:F,2,0)*I275</f>
        <v>140</v>
      </c>
      <c r="K275" s="6">
        <f t="shared" si="4"/>
        <v>133</v>
      </c>
    </row>
    <row r="276" spans="2:11" ht="16.5" x14ac:dyDescent="0.25">
      <c r="B276" s="3" t="s">
        <v>208</v>
      </c>
      <c r="C276" s="4" t="str">
        <f>VLOOKUP(B276,Clientes!A:B,2,0)</f>
        <v>Miguel Moura Silva</v>
      </c>
      <c r="D276" s="4" t="str">
        <f>VLOOKUP(B276,Clientes!A:D,4,0)</f>
        <v>Santarém</v>
      </c>
      <c r="E276" s="9" t="s">
        <v>42</v>
      </c>
      <c r="F276" s="4" t="str">
        <f>INDEX('Lista Aloj'!B:C,MATCH(E276,'Lista Aloj'!C:C,0),1)</f>
        <v>FEELPORTO - ALOJAMENTO LOCAL E SERVIÇOS TURISTICOS, LDA</v>
      </c>
      <c r="G276" s="4" t="str">
        <f>VLOOKUP(E276,'Lista Aloj'!C:F,4,0)</f>
        <v>Porto</v>
      </c>
      <c r="H276" s="19">
        <v>43406</v>
      </c>
      <c r="I276" s="22">
        <v>8</v>
      </c>
      <c r="J276" s="6">
        <f>VLOOKUP(E276,'Lista Aloj'!C:F,2,0)*I276</f>
        <v>560</v>
      </c>
      <c r="K276" s="6">
        <f t="shared" si="4"/>
        <v>504</v>
      </c>
    </row>
    <row r="277" spans="2:11" ht="16.5" x14ac:dyDescent="0.25">
      <c r="B277" s="3" t="s">
        <v>73</v>
      </c>
      <c r="C277" s="4" t="str">
        <f>VLOOKUP(B277,Clientes!A:B,2,0)</f>
        <v>João Cudell Aguiar</v>
      </c>
      <c r="D277" s="4" t="str">
        <f>VLOOKUP(B277,Clientes!A:D,4,0)</f>
        <v>Lisboa</v>
      </c>
      <c r="E277" s="9" t="s">
        <v>40</v>
      </c>
      <c r="F277" s="4" t="str">
        <f>INDEX('Lista Aloj'!B:C,MATCH(E277,'Lista Aloj'!C:C,0),1)</f>
        <v>VAZ, ABREU &amp; RIBEIRO, LDA</v>
      </c>
      <c r="G277" s="4" t="str">
        <f>VLOOKUP(E277,'Lista Aloj'!C:F,4,0)</f>
        <v>Portalegre</v>
      </c>
      <c r="H277" s="19">
        <v>43408</v>
      </c>
      <c r="I277" s="22">
        <v>3</v>
      </c>
      <c r="J277" s="6">
        <f>VLOOKUP(E277,'Lista Aloj'!C:F,2,0)*I277</f>
        <v>180</v>
      </c>
      <c r="K277" s="6">
        <f t="shared" si="4"/>
        <v>171</v>
      </c>
    </row>
    <row r="278" spans="2:11" ht="16.5" x14ac:dyDescent="0.25">
      <c r="B278" s="3" t="s">
        <v>130</v>
      </c>
      <c r="C278" s="4" t="str">
        <f>VLOOKUP(B278,Clientes!A:B,2,0)</f>
        <v>Rui de Correia</v>
      </c>
      <c r="D278" s="4" t="str">
        <f>VLOOKUP(B278,Clientes!A:D,4,0)</f>
        <v>Vila Real</v>
      </c>
      <c r="E278" s="9" t="s">
        <v>39</v>
      </c>
      <c r="F278" s="4" t="str">
        <f>INDEX('Lista Aloj'!B:C,MATCH(E278,'Lista Aloj'!C:C,0),1)</f>
        <v>ÍNDICEFRASE COMPRA E VENDA DE BENS IMOBILIÁRIOS, TURISMO E ALOJAMENTO LOCAL, LDA</v>
      </c>
      <c r="G278" s="4" t="str">
        <f>VLOOKUP(E278,'Lista Aloj'!C:F,4,0)</f>
        <v>Portalegre</v>
      </c>
      <c r="H278" s="19">
        <v>43408</v>
      </c>
      <c r="I278" s="22">
        <v>3</v>
      </c>
      <c r="J278" s="6">
        <f>VLOOKUP(E278,'Lista Aloj'!C:F,2,0)*I278</f>
        <v>180</v>
      </c>
      <c r="K278" s="6">
        <f t="shared" si="4"/>
        <v>171</v>
      </c>
    </row>
    <row r="279" spans="2:11" ht="16.5" x14ac:dyDescent="0.25">
      <c r="B279" s="3" t="s">
        <v>201</v>
      </c>
      <c r="C279" s="4" t="str">
        <f>VLOOKUP(B279,Clientes!A:B,2,0)</f>
        <v>André Margarida Pinho</v>
      </c>
      <c r="D279" s="4" t="str">
        <f>VLOOKUP(B279,Clientes!A:D,4,0)</f>
        <v>Vila Real</v>
      </c>
      <c r="E279" s="9" t="s">
        <v>63</v>
      </c>
      <c r="F279" s="4" t="str">
        <f>INDEX('Lista Aloj'!B:C,MATCH(E279,'Lista Aloj'!C:C,0),1)</f>
        <v>ROUTE 25 - ALOJAMENTO LOCAL, UNIPESSOAL, LDA</v>
      </c>
      <c r="G279" s="4" t="str">
        <f>VLOOKUP(E279,'Lista Aloj'!C:F,4,0)</f>
        <v>Viseu</v>
      </c>
      <c r="H279" s="19">
        <v>43409</v>
      </c>
      <c r="I279" s="22">
        <v>1</v>
      </c>
      <c r="J279" s="6">
        <f>VLOOKUP(E279,'Lista Aloj'!C:F,2,0)*I279</f>
        <v>50</v>
      </c>
      <c r="K279" s="6">
        <f t="shared" si="4"/>
        <v>50</v>
      </c>
    </row>
    <row r="280" spans="2:11" ht="16.5" x14ac:dyDescent="0.25">
      <c r="B280" s="3" t="s">
        <v>200</v>
      </c>
      <c r="C280" s="4" t="str">
        <f>VLOOKUP(B280,Clientes!A:B,2,0)</f>
        <v xml:space="preserve">Duarte Guimarães </v>
      </c>
      <c r="D280" s="4" t="str">
        <f>VLOOKUP(B280,Clientes!A:D,4,0)</f>
        <v>Faro</v>
      </c>
      <c r="E280" s="9" t="s">
        <v>40</v>
      </c>
      <c r="F280" s="4" t="str">
        <f>INDEX('Lista Aloj'!B:C,MATCH(E280,'Lista Aloj'!C:C,0),1)</f>
        <v>VAZ, ABREU &amp; RIBEIRO, LDA</v>
      </c>
      <c r="G280" s="4" t="str">
        <f>VLOOKUP(E280,'Lista Aloj'!C:F,4,0)</f>
        <v>Portalegre</v>
      </c>
      <c r="H280" s="19">
        <v>43409</v>
      </c>
      <c r="I280" s="22">
        <v>3</v>
      </c>
      <c r="J280" s="6">
        <f>VLOOKUP(E280,'Lista Aloj'!C:F,2,0)*I280</f>
        <v>180</v>
      </c>
      <c r="K280" s="6">
        <f t="shared" si="4"/>
        <v>171</v>
      </c>
    </row>
    <row r="281" spans="2:11" ht="16.5" x14ac:dyDescent="0.25">
      <c r="B281" s="3" t="s">
        <v>106</v>
      </c>
      <c r="C281" s="4" t="str">
        <f>VLOOKUP(B281,Clientes!A:B,2,0)</f>
        <v>Frederico Teresa Pinto</v>
      </c>
      <c r="D281" s="4" t="str">
        <f>VLOOKUP(B281,Clientes!A:D,4,0)</f>
        <v>Viana do Castelo</v>
      </c>
      <c r="E281" s="9" t="s">
        <v>60</v>
      </c>
      <c r="F281" s="4" t="str">
        <f>INDEX('Lista Aloj'!B:C,MATCH(E281,'Lista Aloj'!C:C,0),1)</f>
        <v>RESIDÊNCIAL IMPERIAL DE CARMO &amp; AUGUSTA, UNIPESSOAL, LDA</v>
      </c>
      <c r="G281" s="4" t="str">
        <f>VLOOKUP(E281,'Lista Aloj'!C:F,4,0)</f>
        <v>Santarém</v>
      </c>
      <c r="H281" s="19">
        <v>43409</v>
      </c>
      <c r="I281" s="22">
        <v>4</v>
      </c>
      <c r="J281" s="6">
        <f>VLOOKUP(E281,'Lista Aloj'!C:F,2,0)*I281</f>
        <v>280</v>
      </c>
      <c r="K281" s="6">
        <f t="shared" si="4"/>
        <v>266</v>
      </c>
    </row>
    <row r="282" spans="2:11" ht="16.5" x14ac:dyDescent="0.25">
      <c r="B282" s="3" t="s">
        <v>170</v>
      </c>
      <c r="C282" s="4" t="str">
        <f>VLOOKUP(B282,Clientes!A:B,2,0)</f>
        <v xml:space="preserve">Caroline Gonzalez </v>
      </c>
      <c r="D282" s="4" t="str">
        <f>VLOOKUP(B282,Clientes!A:D,4,0)</f>
        <v>Faro</v>
      </c>
      <c r="E282" s="9" t="s">
        <v>39</v>
      </c>
      <c r="F282" s="4" t="str">
        <f>INDEX('Lista Aloj'!B:C,MATCH(E282,'Lista Aloj'!C:C,0),1)</f>
        <v>ÍNDICEFRASE COMPRA E VENDA DE BENS IMOBILIÁRIOS, TURISMO E ALOJAMENTO LOCAL, LDA</v>
      </c>
      <c r="G282" s="4" t="str">
        <f>VLOOKUP(E282,'Lista Aloj'!C:F,4,0)</f>
        <v>Portalegre</v>
      </c>
      <c r="H282" s="19">
        <v>43410</v>
      </c>
      <c r="I282" s="22">
        <v>8</v>
      </c>
      <c r="J282" s="6">
        <f>VLOOKUP(E282,'Lista Aloj'!C:F,2,0)*I282</f>
        <v>480</v>
      </c>
      <c r="K282" s="6">
        <f t="shared" si="4"/>
        <v>432</v>
      </c>
    </row>
    <row r="283" spans="2:11" ht="16.5" x14ac:dyDescent="0.25">
      <c r="B283" s="3" t="s">
        <v>79</v>
      </c>
      <c r="C283" s="4" t="str">
        <f>VLOOKUP(B283,Clientes!A:B,2,0)</f>
        <v>Pedro Miguel Mota</v>
      </c>
      <c r="D283" s="4" t="str">
        <f>VLOOKUP(B283,Clientes!A:D,4,0)</f>
        <v>Coimbra</v>
      </c>
      <c r="E283" s="9" t="s">
        <v>60</v>
      </c>
      <c r="F283" s="4" t="str">
        <f>INDEX('Lista Aloj'!B:C,MATCH(E283,'Lista Aloj'!C:C,0),1)</f>
        <v>RESIDÊNCIAL IMPERIAL DE CARMO &amp; AUGUSTA, UNIPESSOAL, LDA</v>
      </c>
      <c r="G283" s="4" t="str">
        <f>VLOOKUP(E283,'Lista Aloj'!C:F,4,0)</f>
        <v>Santarém</v>
      </c>
      <c r="H283" s="19">
        <v>43410</v>
      </c>
      <c r="I283" s="22">
        <v>9</v>
      </c>
      <c r="J283" s="6">
        <f>VLOOKUP(E283,'Lista Aloj'!C:F,2,0)*I283</f>
        <v>630</v>
      </c>
      <c r="K283" s="6">
        <f t="shared" si="4"/>
        <v>567</v>
      </c>
    </row>
    <row r="284" spans="2:11" ht="16.5" x14ac:dyDescent="0.25">
      <c r="B284" s="3" t="s">
        <v>213</v>
      </c>
      <c r="C284" s="4" t="str">
        <f>VLOOKUP(B284,Clientes!A:B,2,0)</f>
        <v xml:space="preserve">Marta Sofia </v>
      </c>
      <c r="D284" s="4" t="str">
        <f>VLOOKUP(B284,Clientes!A:D,4,0)</f>
        <v>Leiria</v>
      </c>
      <c r="E284" s="9" t="s">
        <v>60</v>
      </c>
      <c r="F284" s="4" t="str">
        <f>INDEX('Lista Aloj'!B:C,MATCH(E284,'Lista Aloj'!C:C,0),1)</f>
        <v>RESIDÊNCIAL IMPERIAL DE CARMO &amp; AUGUSTA, UNIPESSOAL, LDA</v>
      </c>
      <c r="G284" s="4" t="str">
        <f>VLOOKUP(E284,'Lista Aloj'!C:F,4,0)</f>
        <v>Santarém</v>
      </c>
      <c r="H284" s="19">
        <v>43412</v>
      </c>
      <c r="I284" s="22">
        <v>5</v>
      </c>
      <c r="J284" s="6">
        <f>VLOOKUP(E284,'Lista Aloj'!C:F,2,0)*I284</f>
        <v>350</v>
      </c>
      <c r="K284" s="6">
        <f t="shared" si="4"/>
        <v>332.5</v>
      </c>
    </row>
    <row r="285" spans="2:11" ht="16.5" x14ac:dyDescent="0.25">
      <c r="B285" s="3" t="s">
        <v>217</v>
      </c>
      <c r="C285" s="4" t="str">
        <f>VLOOKUP(B285,Clientes!A:B,2,0)</f>
        <v>Bárbara Costa Teixeira</v>
      </c>
      <c r="D285" s="4" t="str">
        <f>VLOOKUP(B285,Clientes!A:D,4,0)</f>
        <v>Bragança</v>
      </c>
      <c r="E285" s="9" t="s">
        <v>63</v>
      </c>
      <c r="F285" s="4" t="str">
        <f>INDEX('Lista Aloj'!B:C,MATCH(E285,'Lista Aloj'!C:C,0),1)</f>
        <v>ROUTE 25 - ALOJAMENTO LOCAL, UNIPESSOAL, LDA</v>
      </c>
      <c r="G285" s="4" t="str">
        <f>VLOOKUP(E285,'Lista Aloj'!C:F,4,0)</f>
        <v>Viseu</v>
      </c>
      <c r="H285" s="19">
        <v>43413</v>
      </c>
      <c r="I285" s="22">
        <v>4</v>
      </c>
      <c r="J285" s="6">
        <f>VLOOKUP(E285,'Lista Aloj'!C:F,2,0)*I285</f>
        <v>200</v>
      </c>
      <c r="K285" s="6">
        <f t="shared" si="4"/>
        <v>190</v>
      </c>
    </row>
    <row r="286" spans="2:11" ht="16.5" x14ac:dyDescent="0.25">
      <c r="B286" s="3" t="s">
        <v>186</v>
      </c>
      <c r="C286" s="4" t="str">
        <f>VLOOKUP(B286,Clientes!A:B,2,0)</f>
        <v xml:space="preserve">João Gonçalo </v>
      </c>
      <c r="D286" s="4" t="str">
        <f>VLOOKUP(B286,Clientes!A:D,4,0)</f>
        <v>Bragança</v>
      </c>
      <c r="E286" s="9" t="s">
        <v>60</v>
      </c>
      <c r="F286" s="4" t="str">
        <f>INDEX('Lista Aloj'!B:C,MATCH(E286,'Lista Aloj'!C:C,0),1)</f>
        <v>RESIDÊNCIAL IMPERIAL DE CARMO &amp; AUGUSTA, UNIPESSOAL, LDA</v>
      </c>
      <c r="G286" s="4" t="str">
        <f>VLOOKUP(E286,'Lista Aloj'!C:F,4,0)</f>
        <v>Santarém</v>
      </c>
      <c r="H286" s="19">
        <v>43413</v>
      </c>
      <c r="I286" s="22">
        <v>2</v>
      </c>
      <c r="J286" s="6">
        <f>VLOOKUP(E286,'Lista Aloj'!C:F,2,0)*I286</f>
        <v>140</v>
      </c>
      <c r="K286" s="6">
        <f t="shared" si="4"/>
        <v>133</v>
      </c>
    </row>
    <row r="287" spans="2:11" ht="16.5" x14ac:dyDescent="0.25">
      <c r="B287" s="3" t="s">
        <v>126</v>
      </c>
      <c r="C287" s="4" t="str">
        <f>VLOOKUP(B287,Clientes!A:B,2,0)</f>
        <v>José Miguel Amorim</v>
      </c>
      <c r="D287" s="4" t="str">
        <f>VLOOKUP(B287,Clientes!A:D,4,0)</f>
        <v>Guarda</v>
      </c>
      <c r="E287" s="9" t="s">
        <v>50</v>
      </c>
      <c r="F287" s="4" t="str">
        <f>INDEX('Lista Aloj'!B:C,MATCH(E287,'Lista Aloj'!C:C,0),1)</f>
        <v>R.M.G.S. - ALOJAMENTOS DE PORTUGAL - TURISMO RURAL E ALOJAMENTO LOCAL, UNIPESSOAL, LDA</v>
      </c>
      <c r="G287" s="4" t="str">
        <f>VLOOKUP(E287,'Lista Aloj'!C:F,4,0)</f>
        <v>Porto</v>
      </c>
      <c r="H287" s="19">
        <v>43413</v>
      </c>
      <c r="I287" s="22">
        <v>2</v>
      </c>
      <c r="J287" s="6">
        <f>VLOOKUP(E287,'Lista Aloj'!C:F,2,0)*I287</f>
        <v>100</v>
      </c>
      <c r="K287" s="6">
        <f t="shared" si="4"/>
        <v>95</v>
      </c>
    </row>
    <row r="288" spans="2:11" ht="16.5" x14ac:dyDescent="0.25">
      <c r="B288" s="3" t="s">
        <v>224</v>
      </c>
      <c r="C288" s="4" t="str">
        <f>VLOOKUP(B288,Clientes!A:B,2,0)</f>
        <v>Manuel Ribeiro Rodrigues</v>
      </c>
      <c r="D288" s="4" t="str">
        <f>VLOOKUP(B288,Clientes!A:D,4,0)</f>
        <v>Vila Real</v>
      </c>
      <c r="E288" s="9" t="s">
        <v>58</v>
      </c>
      <c r="F288" s="4" t="str">
        <f>INDEX('Lista Aloj'!B:C,MATCH(E288,'Lista Aloj'!C:C,0),1)</f>
        <v>NORVERDE - INVESTIMENTOS IMOBILIÁRIOS, S.A.</v>
      </c>
      <c r="G288" s="4" t="str">
        <f>VLOOKUP(E288,'Lista Aloj'!C:F,4,0)</f>
        <v>Portalegre</v>
      </c>
      <c r="H288" s="19">
        <v>43413</v>
      </c>
      <c r="I288" s="22">
        <v>8</v>
      </c>
      <c r="J288" s="6">
        <f>VLOOKUP(E288,'Lista Aloj'!C:F,2,0)*I288</f>
        <v>400</v>
      </c>
      <c r="K288" s="6">
        <f t="shared" si="4"/>
        <v>360</v>
      </c>
    </row>
    <row r="289" spans="2:11" ht="16.5" x14ac:dyDescent="0.25">
      <c r="B289" s="3" t="s">
        <v>176</v>
      </c>
      <c r="C289" s="4" t="str">
        <f>VLOOKUP(B289,Clientes!A:B,2,0)</f>
        <v>João Filipe Costa</v>
      </c>
      <c r="D289" s="4" t="str">
        <f>VLOOKUP(B289,Clientes!A:D,4,0)</f>
        <v>Região Autónoma da Madeira</v>
      </c>
      <c r="E289" s="9" t="s">
        <v>57</v>
      </c>
      <c r="F289" s="4" t="str">
        <f>INDEX('Lista Aloj'!B:C,MATCH(E289,'Lista Aloj'!C:C,0),1)</f>
        <v>LOCALSIGN, UNIPESSOAL, LDA</v>
      </c>
      <c r="G289" s="4" t="str">
        <f>VLOOKUP(E289,'Lista Aloj'!C:F,4,0)</f>
        <v>Portalegre</v>
      </c>
      <c r="H289" s="19">
        <v>43414</v>
      </c>
      <c r="I289" s="22">
        <v>6</v>
      </c>
      <c r="J289" s="6">
        <f>VLOOKUP(E289,'Lista Aloj'!C:F,2,0)*I289</f>
        <v>420</v>
      </c>
      <c r="K289" s="6">
        <f t="shared" si="4"/>
        <v>378</v>
      </c>
    </row>
    <row r="290" spans="2:11" ht="16.5" x14ac:dyDescent="0.25">
      <c r="B290" s="3" t="s">
        <v>173</v>
      </c>
      <c r="C290" s="4" t="str">
        <f>VLOOKUP(B290,Clientes!A:B,2,0)</f>
        <v xml:space="preserve">Matilde Vasco </v>
      </c>
      <c r="D290" s="4" t="str">
        <f>VLOOKUP(B290,Clientes!A:D,4,0)</f>
        <v>Castelo Branco</v>
      </c>
      <c r="E290" s="9" t="s">
        <v>46</v>
      </c>
      <c r="F290" s="4" t="str">
        <f>INDEX('Lista Aloj'!B:C,MATCH(E290,'Lista Aloj'!C:C,0),1)</f>
        <v>LOCALEASY, LDA</v>
      </c>
      <c r="G290" s="4" t="str">
        <f>VLOOKUP(E290,'Lista Aloj'!C:F,4,0)</f>
        <v>Região Autónoma da Madeira</v>
      </c>
      <c r="H290" s="19">
        <v>43415</v>
      </c>
      <c r="I290" s="22">
        <v>5</v>
      </c>
      <c r="J290" s="6">
        <f>VLOOKUP(E290,'Lista Aloj'!C:F,2,0)*I290</f>
        <v>400</v>
      </c>
      <c r="K290" s="6">
        <f t="shared" si="4"/>
        <v>380</v>
      </c>
    </row>
    <row r="291" spans="2:11" ht="16.5" x14ac:dyDescent="0.25">
      <c r="B291" s="3" t="s">
        <v>74</v>
      </c>
      <c r="C291" s="4" t="str">
        <f>VLOOKUP(B291,Clientes!A:B,2,0)</f>
        <v>João Manuel Freitas</v>
      </c>
      <c r="D291" s="4" t="str">
        <f>VLOOKUP(B291,Clientes!A:D,4,0)</f>
        <v>Braga</v>
      </c>
      <c r="E291" s="9" t="s">
        <v>60</v>
      </c>
      <c r="F291" s="4" t="str">
        <f>INDEX('Lista Aloj'!B:C,MATCH(E291,'Lista Aloj'!C:C,0),1)</f>
        <v>RESIDÊNCIAL IMPERIAL DE CARMO &amp; AUGUSTA, UNIPESSOAL, LDA</v>
      </c>
      <c r="G291" s="4" t="str">
        <f>VLOOKUP(E291,'Lista Aloj'!C:F,4,0)</f>
        <v>Santarém</v>
      </c>
      <c r="H291" s="19">
        <v>43416</v>
      </c>
      <c r="I291" s="22">
        <v>8</v>
      </c>
      <c r="J291" s="6">
        <f>VLOOKUP(E291,'Lista Aloj'!C:F,2,0)*I291</f>
        <v>560</v>
      </c>
      <c r="K291" s="6">
        <f t="shared" si="4"/>
        <v>504</v>
      </c>
    </row>
    <row r="292" spans="2:11" ht="16.5" x14ac:dyDescent="0.25">
      <c r="B292" s="3" t="s">
        <v>172</v>
      </c>
      <c r="C292" s="4" t="str">
        <f>VLOOKUP(B292,Clientes!A:B,2,0)</f>
        <v>Fabrício Eduardo Igreja</v>
      </c>
      <c r="D292" s="4" t="str">
        <f>VLOOKUP(B292,Clientes!A:D,4,0)</f>
        <v>Guarda</v>
      </c>
      <c r="E292" s="9" t="s">
        <v>50</v>
      </c>
      <c r="F292" s="4" t="str">
        <f>INDEX('Lista Aloj'!B:C,MATCH(E292,'Lista Aloj'!C:C,0),1)</f>
        <v>R.M.G.S. - ALOJAMENTOS DE PORTUGAL - TURISMO RURAL E ALOJAMENTO LOCAL, UNIPESSOAL, LDA</v>
      </c>
      <c r="G292" s="4" t="str">
        <f>VLOOKUP(E292,'Lista Aloj'!C:F,4,0)</f>
        <v>Porto</v>
      </c>
      <c r="H292" s="19">
        <v>43417</v>
      </c>
      <c r="I292" s="22">
        <v>4</v>
      </c>
      <c r="J292" s="6">
        <f>VLOOKUP(E292,'Lista Aloj'!C:F,2,0)*I292</f>
        <v>200</v>
      </c>
      <c r="K292" s="6">
        <f t="shared" si="4"/>
        <v>190</v>
      </c>
    </row>
    <row r="293" spans="2:11" ht="16.5" x14ac:dyDescent="0.25">
      <c r="B293" s="3" t="s">
        <v>98</v>
      </c>
      <c r="C293" s="4" t="str">
        <f>VLOOKUP(B293,Clientes!A:B,2,0)</f>
        <v>Laura Daniel Mendes</v>
      </c>
      <c r="D293" s="4" t="str">
        <f>VLOOKUP(B293,Clientes!A:D,4,0)</f>
        <v>Beja</v>
      </c>
      <c r="E293" s="9" t="s">
        <v>54</v>
      </c>
      <c r="F293" s="4" t="str">
        <f>INDEX('Lista Aloj'!B:C,MATCH(E293,'Lista Aloj'!C:C,0),1)</f>
        <v>LOCALMAIS, UNIPESSOAL, LDA</v>
      </c>
      <c r="G293" s="4" t="str">
        <f>VLOOKUP(E293,'Lista Aloj'!C:F,4,0)</f>
        <v>Guarda</v>
      </c>
      <c r="H293" s="19">
        <v>43417</v>
      </c>
      <c r="I293" s="22">
        <v>1</v>
      </c>
      <c r="J293" s="6">
        <f>VLOOKUP(E293,'Lista Aloj'!C:F,2,0)*I293</f>
        <v>90</v>
      </c>
      <c r="K293" s="6">
        <f t="shared" si="4"/>
        <v>90</v>
      </c>
    </row>
    <row r="294" spans="2:11" ht="16.5" x14ac:dyDescent="0.25">
      <c r="B294" s="3" t="s">
        <v>115</v>
      </c>
      <c r="C294" s="4" t="str">
        <f>VLOOKUP(B294,Clientes!A:B,2,0)</f>
        <v>André Claro Forte</v>
      </c>
      <c r="D294" s="4" t="str">
        <f>VLOOKUP(B294,Clientes!A:D,4,0)</f>
        <v>Região Autónoma dos Açores</v>
      </c>
      <c r="E294" s="9" t="s">
        <v>40</v>
      </c>
      <c r="F294" s="4" t="str">
        <f>INDEX('Lista Aloj'!B:C,MATCH(E294,'Lista Aloj'!C:C,0),1)</f>
        <v>VAZ, ABREU &amp; RIBEIRO, LDA</v>
      </c>
      <c r="G294" s="4" t="str">
        <f>VLOOKUP(E294,'Lista Aloj'!C:F,4,0)</f>
        <v>Portalegre</v>
      </c>
      <c r="H294" s="19">
        <v>43418</v>
      </c>
      <c r="I294" s="22">
        <v>3</v>
      </c>
      <c r="J294" s="6">
        <f>VLOOKUP(E294,'Lista Aloj'!C:F,2,0)*I294</f>
        <v>180</v>
      </c>
      <c r="K294" s="6">
        <f t="shared" si="4"/>
        <v>171</v>
      </c>
    </row>
    <row r="295" spans="2:11" ht="16.5" x14ac:dyDescent="0.25">
      <c r="B295" s="3" t="s">
        <v>227</v>
      </c>
      <c r="C295" s="4" t="str">
        <f>VLOOKUP(B295,Clientes!A:B,2,0)</f>
        <v>Rodrigo Carneiro França</v>
      </c>
      <c r="D295" s="4" t="str">
        <f>VLOOKUP(B295,Clientes!A:D,4,0)</f>
        <v>Coimbra</v>
      </c>
      <c r="E295" s="9" t="s">
        <v>46</v>
      </c>
      <c r="F295" s="4" t="str">
        <f>INDEX('Lista Aloj'!B:C,MATCH(E295,'Lista Aloj'!C:C,0),1)</f>
        <v>LOCALEASY, LDA</v>
      </c>
      <c r="G295" s="4" t="str">
        <f>VLOOKUP(E295,'Lista Aloj'!C:F,4,0)</f>
        <v>Região Autónoma da Madeira</v>
      </c>
      <c r="H295" s="19">
        <v>43418</v>
      </c>
      <c r="I295" s="22">
        <v>5</v>
      </c>
      <c r="J295" s="6">
        <f>VLOOKUP(E295,'Lista Aloj'!C:F,2,0)*I295</f>
        <v>400</v>
      </c>
      <c r="K295" s="6">
        <f t="shared" si="4"/>
        <v>380</v>
      </c>
    </row>
    <row r="296" spans="2:11" ht="16.5" x14ac:dyDescent="0.25">
      <c r="B296" s="3" t="s">
        <v>218</v>
      </c>
      <c r="C296" s="4" t="str">
        <f>VLOOKUP(B296,Clientes!A:B,2,0)</f>
        <v>Alícia Luís Castro</v>
      </c>
      <c r="D296" s="4" t="str">
        <f>VLOOKUP(B296,Clientes!A:D,4,0)</f>
        <v>Aveiro</v>
      </c>
      <c r="E296" s="9" t="s">
        <v>60</v>
      </c>
      <c r="F296" s="4" t="str">
        <f>INDEX('Lista Aloj'!B:C,MATCH(E296,'Lista Aloj'!C:C,0),1)</f>
        <v>RESIDÊNCIAL IMPERIAL DE CARMO &amp; AUGUSTA, UNIPESSOAL, LDA</v>
      </c>
      <c r="G296" s="4" t="str">
        <f>VLOOKUP(E296,'Lista Aloj'!C:F,4,0)</f>
        <v>Santarém</v>
      </c>
      <c r="H296" s="19">
        <v>43419</v>
      </c>
      <c r="I296" s="22">
        <v>5</v>
      </c>
      <c r="J296" s="6">
        <f>VLOOKUP(E296,'Lista Aloj'!C:F,2,0)*I296</f>
        <v>350</v>
      </c>
      <c r="K296" s="6">
        <f t="shared" si="4"/>
        <v>332.5</v>
      </c>
    </row>
    <row r="297" spans="2:11" ht="16.5" x14ac:dyDescent="0.25">
      <c r="B297" s="3" t="s">
        <v>94</v>
      </c>
      <c r="C297" s="4" t="str">
        <f>VLOOKUP(B297,Clientes!A:B,2,0)</f>
        <v xml:space="preserve">Paula Ramos </v>
      </c>
      <c r="D297" s="4" t="str">
        <f>VLOOKUP(B297,Clientes!A:D,4,0)</f>
        <v>Viana do Castelo</v>
      </c>
      <c r="E297" s="9" t="s">
        <v>54</v>
      </c>
      <c r="F297" s="4" t="str">
        <f>INDEX('Lista Aloj'!B:C,MATCH(E297,'Lista Aloj'!C:C,0),1)</f>
        <v>LOCALMAIS, UNIPESSOAL, LDA</v>
      </c>
      <c r="G297" s="4" t="str">
        <f>VLOOKUP(E297,'Lista Aloj'!C:F,4,0)</f>
        <v>Guarda</v>
      </c>
      <c r="H297" s="19">
        <v>43419</v>
      </c>
      <c r="I297" s="22">
        <v>6</v>
      </c>
      <c r="J297" s="6">
        <f>VLOOKUP(E297,'Lista Aloj'!C:F,2,0)*I297</f>
        <v>540</v>
      </c>
      <c r="K297" s="6">
        <f t="shared" si="4"/>
        <v>486</v>
      </c>
    </row>
    <row r="298" spans="2:11" ht="16.5" x14ac:dyDescent="0.25">
      <c r="B298" s="3" t="s">
        <v>179</v>
      </c>
      <c r="C298" s="4" t="str">
        <f>VLOOKUP(B298,Clientes!A:B,2,0)</f>
        <v>Ana Miguel Silva</v>
      </c>
      <c r="D298" s="4" t="str">
        <f>VLOOKUP(B298,Clientes!A:D,4,0)</f>
        <v>Porto</v>
      </c>
      <c r="E298" s="9" t="s">
        <v>62</v>
      </c>
      <c r="F298" s="4" t="str">
        <f>INDEX('Lista Aloj'!B:C,MATCH(E298,'Lista Aloj'!C:C,0),1)</f>
        <v>ENTREGARSONHOS - ALOJAMENTO LOCAL, LDA</v>
      </c>
      <c r="G298" s="4" t="str">
        <f>VLOOKUP(E298,'Lista Aloj'!C:F,4,0)</f>
        <v>Região Autónoma dos Açores</v>
      </c>
      <c r="H298" s="19">
        <v>43420</v>
      </c>
      <c r="I298" s="22">
        <v>9</v>
      </c>
      <c r="J298" s="6">
        <f>VLOOKUP(E298,'Lista Aloj'!C:F,2,0)*I298</f>
        <v>630</v>
      </c>
      <c r="K298" s="6">
        <f t="shared" si="4"/>
        <v>567</v>
      </c>
    </row>
    <row r="299" spans="2:11" ht="16.5" x14ac:dyDescent="0.25">
      <c r="B299" s="3" t="s">
        <v>175</v>
      </c>
      <c r="C299" s="4" t="str">
        <f>VLOOKUP(B299,Clientes!A:B,2,0)</f>
        <v>Beatriz Miguel Silva</v>
      </c>
      <c r="D299" s="4" t="str">
        <f>VLOOKUP(B299,Clientes!A:D,4,0)</f>
        <v>Setúbal</v>
      </c>
      <c r="E299" s="9" t="s">
        <v>54</v>
      </c>
      <c r="F299" s="4" t="str">
        <f>INDEX('Lista Aloj'!B:C,MATCH(E299,'Lista Aloj'!C:C,0),1)</f>
        <v>LOCALMAIS, UNIPESSOAL, LDA</v>
      </c>
      <c r="G299" s="4" t="str">
        <f>VLOOKUP(E299,'Lista Aloj'!C:F,4,0)</f>
        <v>Guarda</v>
      </c>
      <c r="H299" s="19">
        <v>43420</v>
      </c>
      <c r="I299" s="22">
        <v>7</v>
      </c>
      <c r="J299" s="6">
        <f>VLOOKUP(E299,'Lista Aloj'!C:F,2,0)*I299</f>
        <v>630</v>
      </c>
      <c r="K299" s="6">
        <f t="shared" si="4"/>
        <v>567</v>
      </c>
    </row>
    <row r="300" spans="2:11" ht="16.5" x14ac:dyDescent="0.25">
      <c r="B300" s="3" t="s">
        <v>211</v>
      </c>
      <c r="C300" s="4" t="str">
        <f>VLOOKUP(B300,Clientes!A:B,2,0)</f>
        <v>Francisco Moás Fernandes</v>
      </c>
      <c r="D300" s="4" t="str">
        <f>VLOOKUP(B300,Clientes!A:D,4,0)</f>
        <v>Braga</v>
      </c>
      <c r="E300" s="9" t="s">
        <v>57</v>
      </c>
      <c r="F300" s="4" t="str">
        <f>INDEX('Lista Aloj'!B:C,MATCH(E300,'Lista Aloj'!C:C,0),1)</f>
        <v>LOCALSIGN, UNIPESSOAL, LDA</v>
      </c>
      <c r="G300" s="4" t="str">
        <f>VLOOKUP(E300,'Lista Aloj'!C:F,4,0)</f>
        <v>Portalegre</v>
      </c>
      <c r="H300" s="19">
        <v>43420</v>
      </c>
      <c r="I300" s="22">
        <v>4</v>
      </c>
      <c r="J300" s="6">
        <f>VLOOKUP(E300,'Lista Aloj'!C:F,2,0)*I300</f>
        <v>280</v>
      </c>
      <c r="K300" s="6">
        <f t="shared" si="4"/>
        <v>266</v>
      </c>
    </row>
    <row r="301" spans="2:11" ht="16.5" x14ac:dyDescent="0.25">
      <c r="B301" s="3" t="s">
        <v>128</v>
      </c>
      <c r="C301" s="4" t="str">
        <f>VLOOKUP(B301,Clientes!A:B,2,0)</f>
        <v>António Maria Coutinho</v>
      </c>
      <c r="D301" s="4" t="str">
        <f>VLOOKUP(B301,Clientes!A:D,4,0)</f>
        <v>Beja</v>
      </c>
      <c r="E301" s="9" t="s">
        <v>57</v>
      </c>
      <c r="F301" s="4" t="str">
        <f>INDEX('Lista Aloj'!B:C,MATCH(E301,'Lista Aloj'!C:C,0),1)</f>
        <v>LOCALSIGN, UNIPESSOAL, LDA</v>
      </c>
      <c r="G301" s="4" t="str">
        <f>VLOOKUP(E301,'Lista Aloj'!C:F,4,0)</f>
        <v>Portalegre</v>
      </c>
      <c r="H301" s="19">
        <v>43422</v>
      </c>
      <c r="I301" s="22">
        <v>2</v>
      </c>
      <c r="J301" s="6">
        <f>VLOOKUP(E301,'Lista Aloj'!C:F,2,0)*I301</f>
        <v>140</v>
      </c>
      <c r="K301" s="6">
        <f t="shared" si="4"/>
        <v>133</v>
      </c>
    </row>
    <row r="302" spans="2:11" ht="16.5" x14ac:dyDescent="0.25">
      <c r="B302" s="3" t="s">
        <v>100</v>
      </c>
      <c r="C302" s="4" t="str">
        <f>VLOOKUP(B302,Clientes!A:B,2,0)</f>
        <v>Vasco Miguel Alves</v>
      </c>
      <c r="D302" s="4" t="str">
        <f>VLOOKUP(B302,Clientes!A:D,4,0)</f>
        <v>Viseu</v>
      </c>
      <c r="E302" s="9" t="s">
        <v>54</v>
      </c>
      <c r="F302" s="4" t="str">
        <f>INDEX('Lista Aloj'!B:C,MATCH(E302,'Lista Aloj'!C:C,0),1)</f>
        <v>LOCALMAIS, UNIPESSOAL, LDA</v>
      </c>
      <c r="G302" s="4" t="str">
        <f>VLOOKUP(E302,'Lista Aloj'!C:F,4,0)</f>
        <v>Guarda</v>
      </c>
      <c r="H302" s="19">
        <v>43423</v>
      </c>
      <c r="I302" s="22">
        <v>8</v>
      </c>
      <c r="J302" s="6">
        <f>VLOOKUP(E302,'Lista Aloj'!C:F,2,0)*I302</f>
        <v>720</v>
      </c>
      <c r="K302" s="6">
        <f t="shared" si="4"/>
        <v>648</v>
      </c>
    </row>
    <row r="303" spans="2:11" ht="16.5" x14ac:dyDescent="0.25">
      <c r="B303" s="3" t="s">
        <v>205</v>
      </c>
      <c r="C303" s="4" t="str">
        <f>VLOOKUP(B303,Clientes!A:B,2,0)</f>
        <v>Francisca João Sousa</v>
      </c>
      <c r="D303" s="4" t="str">
        <f>VLOOKUP(B303,Clientes!A:D,4,0)</f>
        <v>Lisboa</v>
      </c>
      <c r="E303" s="9" t="s">
        <v>60</v>
      </c>
      <c r="F303" s="4" t="str">
        <f>INDEX('Lista Aloj'!B:C,MATCH(E303,'Lista Aloj'!C:C,0),1)</f>
        <v>RESIDÊNCIAL IMPERIAL DE CARMO &amp; AUGUSTA, UNIPESSOAL, LDA</v>
      </c>
      <c r="G303" s="4" t="str">
        <f>VLOOKUP(E303,'Lista Aloj'!C:F,4,0)</f>
        <v>Santarém</v>
      </c>
      <c r="H303" s="19">
        <v>43424</v>
      </c>
      <c r="I303" s="22">
        <v>3</v>
      </c>
      <c r="J303" s="6">
        <f>VLOOKUP(E303,'Lista Aloj'!C:F,2,0)*I303</f>
        <v>210</v>
      </c>
      <c r="K303" s="6">
        <f t="shared" si="4"/>
        <v>199.5</v>
      </c>
    </row>
    <row r="304" spans="2:11" ht="16.5" x14ac:dyDescent="0.25">
      <c r="B304" s="3" t="s">
        <v>157</v>
      </c>
      <c r="C304" s="4" t="str">
        <f>VLOOKUP(B304,Clientes!A:B,2,0)</f>
        <v>Helena Miranda Sousa</v>
      </c>
      <c r="D304" s="4" t="str">
        <f>VLOOKUP(B304,Clientes!A:D,4,0)</f>
        <v>Porto</v>
      </c>
      <c r="E304" s="9" t="s">
        <v>63</v>
      </c>
      <c r="F304" s="4" t="str">
        <f>INDEX('Lista Aloj'!B:C,MATCH(E304,'Lista Aloj'!C:C,0),1)</f>
        <v>ROUTE 25 - ALOJAMENTO LOCAL, UNIPESSOAL, LDA</v>
      </c>
      <c r="G304" s="4" t="str">
        <f>VLOOKUP(E304,'Lista Aloj'!C:F,4,0)</f>
        <v>Viseu</v>
      </c>
      <c r="H304" s="19">
        <v>43424</v>
      </c>
      <c r="I304" s="22">
        <v>7</v>
      </c>
      <c r="J304" s="6">
        <f>VLOOKUP(E304,'Lista Aloj'!C:F,2,0)*I304</f>
        <v>350</v>
      </c>
      <c r="K304" s="6">
        <f t="shared" si="4"/>
        <v>315</v>
      </c>
    </row>
    <row r="305" spans="2:11" ht="16.5" x14ac:dyDescent="0.25">
      <c r="B305" s="3" t="s">
        <v>151</v>
      </c>
      <c r="C305" s="4" t="str">
        <f>VLOOKUP(B305,Clientes!A:B,2,0)</f>
        <v xml:space="preserve">Inês Maria </v>
      </c>
      <c r="D305" s="4" t="str">
        <f>VLOOKUP(B305,Clientes!A:D,4,0)</f>
        <v>Aveiro</v>
      </c>
      <c r="E305" s="9" t="s">
        <v>40</v>
      </c>
      <c r="F305" s="4" t="str">
        <f>INDEX('Lista Aloj'!B:C,MATCH(E305,'Lista Aloj'!C:C,0),1)</f>
        <v>VAZ, ABREU &amp; RIBEIRO, LDA</v>
      </c>
      <c r="G305" s="4" t="str">
        <f>VLOOKUP(E305,'Lista Aloj'!C:F,4,0)</f>
        <v>Portalegre</v>
      </c>
      <c r="H305" s="19">
        <v>43425</v>
      </c>
      <c r="I305" s="22">
        <v>1</v>
      </c>
      <c r="J305" s="6">
        <f>VLOOKUP(E305,'Lista Aloj'!C:F,2,0)*I305</f>
        <v>60</v>
      </c>
      <c r="K305" s="6">
        <f t="shared" si="4"/>
        <v>60</v>
      </c>
    </row>
    <row r="306" spans="2:11" ht="16.5" x14ac:dyDescent="0.25">
      <c r="B306" s="3" t="s">
        <v>207</v>
      </c>
      <c r="C306" s="4" t="str">
        <f>VLOOKUP(B306,Clientes!A:B,2,0)</f>
        <v>José Pedro Carvalho</v>
      </c>
      <c r="D306" s="4" t="str">
        <f>VLOOKUP(B306,Clientes!A:D,4,0)</f>
        <v>Viana do Castelo</v>
      </c>
      <c r="E306" s="9" t="s">
        <v>42</v>
      </c>
      <c r="F306" s="4" t="str">
        <f>INDEX('Lista Aloj'!B:C,MATCH(E306,'Lista Aloj'!C:C,0),1)</f>
        <v>FEELPORTO - ALOJAMENTO LOCAL E SERVIÇOS TURISTICOS, LDA</v>
      </c>
      <c r="G306" s="4" t="str">
        <f>VLOOKUP(E306,'Lista Aloj'!C:F,4,0)</f>
        <v>Porto</v>
      </c>
      <c r="H306" s="19">
        <v>43425</v>
      </c>
      <c r="I306" s="22">
        <v>6</v>
      </c>
      <c r="J306" s="6">
        <f>VLOOKUP(E306,'Lista Aloj'!C:F,2,0)*I306</f>
        <v>420</v>
      </c>
      <c r="K306" s="6">
        <f t="shared" si="4"/>
        <v>378</v>
      </c>
    </row>
    <row r="307" spans="2:11" ht="16.5" x14ac:dyDescent="0.25">
      <c r="B307" s="3" t="s">
        <v>197</v>
      </c>
      <c r="C307" s="4" t="str">
        <f>VLOOKUP(B307,Clientes!A:B,2,0)</f>
        <v>Luísa Viamonte Carvalho</v>
      </c>
      <c r="D307" s="4" t="str">
        <f>VLOOKUP(B307,Clientes!A:D,4,0)</f>
        <v>Bragança</v>
      </c>
      <c r="E307" s="9" t="s">
        <v>50</v>
      </c>
      <c r="F307" s="4" t="str">
        <f>INDEX('Lista Aloj'!B:C,MATCH(E307,'Lista Aloj'!C:C,0),1)</f>
        <v>R.M.G.S. - ALOJAMENTOS DE PORTUGAL - TURISMO RURAL E ALOJAMENTO LOCAL, UNIPESSOAL, LDA</v>
      </c>
      <c r="G307" s="4" t="str">
        <f>VLOOKUP(E307,'Lista Aloj'!C:F,4,0)</f>
        <v>Porto</v>
      </c>
      <c r="H307" s="19">
        <v>43425</v>
      </c>
      <c r="I307" s="22">
        <v>5</v>
      </c>
      <c r="J307" s="6">
        <f>VLOOKUP(E307,'Lista Aloj'!C:F,2,0)*I307</f>
        <v>250</v>
      </c>
      <c r="K307" s="6">
        <f t="shared" si="4"/>
        <v>237.5</v>
      </c>
    </row>
    <row r="308" spans="2:11" ht="16.5" x14ac:dyDescent="0.25">
      <c r="B308" s="3" t="s">
        <v>141</v>
      </c>
      <c r="C308" s="4" t="str">
        <f>VLOOKUP(B308,Clientes!A:B,2,0)</f>
        <v>Mariana Nuno Faustino</v>
      </c>
      <c r="D308" s="4" t="str">
        <f>VLOOKUP(B308,Clientes!A:D,4,0)</f>
        <v>Coimbra</v>
      </c>
      <c r="E308" s="9" t="s">
        <v>50</v>
      </c>
      <c r="F308" s="4" t="str">
        <f>INDEX('Lista Aloj'!B:C,MATCH(E308,'Lista Aloj'!C:C,0),1)</f>
        <v>R.M.G.S. - ALOJAMENTOS DE PORTUGAL - TURISMO RURAL E ALOJAMENTO LOCAL, UNIPESSOAL, LDA</v>
      </c>
      <c r="G308" s="4" t="str">
        <f>VLOOKUP(E308,'Lista Aloj'!C:F,4,0)</f>
        <v>Porto</v>
      </c>
      <c r="H308" s="19">
        <v>43425</v>
      </c>
      <c r="I308" s="22">
        <v>1</v>
      </c>
      <c r="J308" s="6">
        <f>VLOOKUP(E308,'Lista Aloj'!C:F,2,0)*I308</f>
        <v>50</v>
      </c>
      <c r="K308" s="6">
        <f t="shared" si="4"/>
        <v>50</v>
      </c>
    </row>
    <row r="309" spans="2:11" ht="16.5" x14ac:dyDescent="0.25">
      <c r="B309" s="3" t="s">
        <v>199</v>
      </c>
      <c r="C309" s="4" t="str">
        <f>VLOOKUP(B309,Clientes!A:B,2,0)</f>
        <v>Miguel Fernandes Almendra</v>
      </c>
      <c r="D309" s="4" t="str">
        <f>VLOOKUP(B309,Clientes!A:D,4,0)</f>
        <v>Lisboa</v>
      </c>
      <c r="E309" s="9" t="s">
        <v>63</v>
      </c>
      <c r="F309" s="4" t="str">
        <f>INDEX('Lista Aloj'!B:C,MATCH(E309,'Lista Aloj'!C:C,0),1)</f>
        <v>ROUTE 25 - ALOJAMENTO LOCAL, UNIPESSOAL, LDA</v>
      </c>
      <c r="G309" s="4" t="str">
        <f>VLOOKUP(E309,'Lista Aloj'!C:F,4,0)</f>
        <v>Viseu</v>
      </c>
      <c r="H309" s="19">
        <v>43425</v>
      </c>
      <c r="I309" s="22">
        <v>6</v>
      </c>
      <c r="J309" s="6">
        <f>VLOOKUP(E309,'Lista Aloj'!C:F,2,0)*I309</f>
        <v>300</v>
      </c>
      <c r="K309" s="6">
        <f t="shared" si="4"/>
        <v>270</v>
      </c>
    </row>
    <row r="310" spans="2:11" ht="16.5" x14ac:dyDescent="0.25">
      <c r="B310" s="3" t="s">
        <v>226</v>
      </c>
      <c r="C310" s="4" t="str">
        <f>VLOOKUP(B310,Clientes!A:B,2,0)</f>
        <v>Francisca Vasconcelos Gonçalves</v>
      </c>
      <c r="D310" s="4" t="str">
        <f>VLOOKUP(B310,Clientes!A:D,4,0)</f>
        <v>Região Autónoma da Madeira</v>
      </c>
      <c r="E310" s="9" t="s">
        <v>49</v>
      </c>
      <c r="F310" s="4" t="str">
        <f>INDEX('Lista Aloj'!B:C,MATCH(E310,'Lista Aloj'!C:C,0),1)</f>
        <v>GERES ALBUFEIRA - ALDEIA TURISTICA, LDA</v>
      </c>
      <c r="G310" s="4" t="str">
        <f>VLOOKUP(E310,'Lista Aloj'!C:F,4,0)</f>
        <v>Aveiro</v>
      </c>
      <c r="H310" s="19">
        <v>43426</v>
      </c>
      <c r="I310" s="22">
        <v>4</v>
      </c>
      <c r="J310" s="6">
        <f>VLOOKUP(E310,'Lista Aloj'!C:F,2,0)*I310</f>
        <v>280</v>
      </c>
      <c r="K310" s="6">
        <f t="shared" si="4"/>
        <v>266</v>
      </c>
    </row>
    <row r="311" spans="2:11" ht="16.5" x14ac:dyDescent="0.25">
      <c r="B311" s="3" t="s">
        <v>103</v>
      </c>
      <c r="C311" s="4" t="str">
        <f>VLOOKUP(B311,Clientes!A:B,2,0)</f>
        <v>Hugo Luísa Lagoá</v>
      </c>
      <c r="D311" s="4" t="str">
        <f>VLOOKUP(B311,Clientes!A:D,4,0)</f>
        <v>Leiria</v>
      </c>
      <c r="E311" s="9" t="s">
        <v>50</v>
      </c>
      <c r="F311" s="4" t="str">
        <f>INDEX('Lista Aloj'!B:C,MATCH(E311,'Lista Aloj'!C:C,0),1)</f>
        <v>R.M.G.S. - ALOJAMENTOS DE PORTUGAL - TURISMO RURAL E ALOJAMENTO LOCAL, UNIPESSOAL, LDA</v>
      </c>
      <c r="G311" s="4" t="str">
        <f>VLOOKUP(E311,'Lista Aloj'!C:F,4,0)</f>
        <v>Porto</v>
      </c>
      <c r="H311" s="19">
        <v>43426</v>
      </c>
      <c r="I311" s="22">
        <v>1</v>
      </c>
      <c r="J311" s="6">
        <f>VLOOKUP(E311,'Lista Aloj'!C:F,2,0)*I311</f>
        <v>50</v>
      </c>
      <c r="K311" s="6">
        <f t="shared" si="4"/>
        <v>50</v>
      </c>
    </row>
    <row r="312" spans="2:11" ht="16.5" x14ac:dyDescent="0.25">
      <c r="B312" s="3" t="s">
        <v>223</v>
      </c>
      <c r="C312" s="4" t="str">
        <f>VLOOKUP(B312,Clientes!A:B,2,0)</f>
        <v>Alexandra Catarina Sousa</v>
      </c>
      <c r="D312" s="4" t="str">
        <f>VLOOKUP(B312,Clientes!A:D,4,0)</f>
        <v>Coimbra</v>
      </c>
      <c r="E312" s="9" t="s">
        <v>50</v>
      </c>
      <c r="F312" s="4" t="str">
        <f>INDEX('Lista Aloj'!B:C,MATCH(E312,'Lista Aloj'!C:C,0),1)</f>
        <v>R.M.G.S. - ALOJAMENTOS DE PORTUGAL - TURISMO RURAL E ALOJAMENTO LOCAL, UNIPESSOAL, LDA</v>
      </c>
      <c r="G312" s="4" t="str">
        <f>VLOOKUP(E312,'Lista Aloj'!C:F,4,0)</f>
        <v>Porto</v>
      </c>
      <c r="H312" s="19">
        <v>43427</v>
      </c>
      <c r="I312" s="22">
        <v>3</v>
      </c>
      <c r="J312" s="6">
        <f>VLOOKUP(E312,'Lista Aloj'!C:F,2,0)*I312</f>
        <v>150</v>
      </c>
      <c r="K312" s="6">
        <f t="shared" si="4"/>
        <v>142.5</v>
      </c>
    </row>
    <row r="313" spans="2:11" ht="16.5" x14ac:dyDescent="0.25">
      <c r="B313" s="3" t="s">
        <v>220</v>
      </c>
      <c r="C313" s="4" t="str">
        <f>VLOOKUP(B313,Clientes!A:B,2,0)</f>
        <v xml:space="preserve">Bruna Cruz </v>
      </c>
      <c r="D313" s="4" t="str">
        <f>VLOOKUP(B313,Clientes!A:D,4,0)</f>
        <v>Região Autónoma dos Açores</v>
      </c>
      <c r="E313" s="9" t="s">
        <v>40</v>
      </c>
      <c r="F313" s="4" t="str">
        <f>INDEX('Lista Aloj'!B:C,MATCH(E313,'Lista Aloj'!C:C,0),1)</f>
        <v>VAZ, ABREU &amp; RIBEIRO, LDA</v>
      </c>
      <c r="G313" s="4" t="str">
        <f>VLOOKUP(E313,'Lista Aloj'!C:F,4,0)</f>
        <v>Portalegre</v>
      </c>
      <c r="H313" s="19">
        <v>43427</v>
      </c>
      <c r="I313" s="22">
        <v>3</v>
      </c>
      <c r="J313" s="6">
        <f>VLOOKUP(E313,'Lista Aloj'!C:F,2,0)*I313</f>
        <v>180</v>
      </c>
      <c r="K313" s="6">
        <f t="shared" si="4"/>
        <v>171</v>
      </c>
    </row>
    <row r="314" spans="2:11" ht="16.5" x14ac:dyDescent="0.25">
      <c r="B314" s="3" t="s">
        <v>173</v>
      </c>
      <c r="C314" s="4" t="str">
        <f>VLOOKUP(B314,Clientes!A:B,2,0)</f>
        <v xml:space="preserve">Matilde Vasco </v>
      </c>
      <c r="D314" s="4" t="str">
        <f>VLOOKUP(B314,Clientes!A:D,4,0)</f>
        <v>Castelo Branco</v>
      </c>
      <c r="E314" s="9" t="s">
        <v>53</v>
      </c>
      <c r="F314" s="4" t="str">
        <f>INDEX('Lista Aloj'!B:C,MATCH(E314,'Lista Aloj'!C:C,0),1)</f>
        <v>LOCAL GÁS, UNIPESSOAL, LDA</v>
      </c>
      <c r="G314" s="4" t="str">
        <f>VLOOKUP(E314,'Lista Aloj'!C:F,4,0)</f>
        <v>Setúbal</v>
      </c>
      <c r="H314" s="19">
        <v>43427</v>
      </c>
      <c r="I314" s="22">
        <v>9</v>
      </c>
      <c r="J314" s="6">
        <f>VLOOKUP(E314,'Lista Aloj'!C:F,2,0)*I314</f>
        <v>630</v>
      </c>
      <c r="K314" s="6">
        <f t="shared" si="4"/>
        <v>567</v>
      </c>
    </row>
    <row r="315" spans="2:11" ht="16.5" x14ac:dyDescent="0.25">
      <c r="B315" s="3" t="s">
        <v>185</v>
      </c>
      <c r="C315" s="4" t="str">
        <f>VLOOKUP(B315,Clientes!A:B,2,0)</f>
        <v>Pedro Samuel Martins</v>
      </c>
      <c r="D315" s="4" t="str">
        <f>VLOOKUP(B315,Clientes!A:D,4,0)</f>
        <v>Coimbra</v>
      </c>
      <c r="E315" s="9" t="s">
        <v>54</v>
      </c>
      <c r="F315" s="4" t="str">
        <f>INDEX('Lista Aloj'!B:C,MATCH(E315,'Lista Aloj'!C:C,0),1)</f>
        <v>LOCALMAIS, UNIPESSOAL, LDA</v>
      </c>
      <c r="G315" s="4" t="str">
        <f>VLOOKUP(E315,'Lista Aloj'!C:F,4,0)</f>
        <v>Guarda</v>
      </c>
      <c r="H315" s="19">
        <v>43427</v>
      </c>
      <c r="I315" s="22">
        <v>5</v>
      </c>
      <c r="J315" s="6">
        <f>VLOOKUP(E315,'Lista Aloj'!C:F,2,0)*I315</f>
        <v>450</v>
      </c>
      <c r="K315" s="6">
        <f t="shared" si="4"/>
        <v>427.5</v>
      </c>
    </row>
    <row r="316" spans="2:11" ht="16.5" x14ac:dyDescent="0.25">
      <c r="B316" s="3" t="s">
        <v>130</v>
      </c>
      <c r="C316" s="4" t="str">
        <f>VLOOKUP(B316,Clientes!A:B,2,0)</f>
        <v>Rui de Correia</v>
      </c>
      <c r="D316" s="4" t="str">
        <f>VLOOKUP(B316,Clientes!A:D,4,0)</f>
        <v>Vila Real</v>
      </c>
      <c r="E316" s="9" t="s">
        <v>42</v>
      </c>
      <c r="F316" s="4" t="str">
        <f>INDEX('Lista Aloj'!B:C,MATCH(E316,'Lista Aloj'!C:C,0),1)</f>
        <v>FEELPORTO - ALOJAMENTO LOCAL E SERVIÇOS TURISTICOS, LDA</v>
      </c>
      <c r="G316" s="4" t="str">
        <f>VLOOKUP(E316,'Lista Aloj'!C:F,4,0)</f>
        <v>Porto</v>
      </c>
      <c r="H316" s="19">
        <v>43427</v>
      </c>
      <c r="I316" s="22">
        <v>6</v>
      </c>
      <c r="J316" s="6">
        <f>VLOOKUP(E316,'Lista Aloj'!C:F,2,0)*I316</f>
        <v>420</v>
      </c>
      <c r="K316" s="6">
        <f t="shared" si="4"/>
        <v>378</v>
      </c>
    </row>
    <row r="317" spans="2:11" ht="16.5" x14ac:dyDescent="0.25">
      <c r="B317" s="3" t="s">
        <v>139</v>
      </c>
      <c r="C317" s="4" t="str">
        <f>VLOOKUP(B317,Clientes!A:B,2,0)</f>
        <v>Daniel Filipe Sousa</v>
      </c>
      <c r="D317" s="4" t="str">
        <f>VLOOKUP(B317,Clientes!A:D,4,0)</f>
        <v>Beja</v>
      </c>
      <c r="E317" s="9" t="s">
        <v>57</v>
      </c>
      <c r="F317" s="4" t="str">
        <f>INDEX('Lista Aloj'!B:C,MATCH(E317,'Lista Aloj'!C:C,0),1)</f>
        <v>LOCALSIGN, UNIPESSOAL, LDA</v>
      </c>
      <c r="G317" s="4" t="str">
        <f>VLOOKUP(E317,'Lista Aloj'!C:F,4,0)</f>
        <v>Portalegre</v>
      </c>
      <c r="H317" s="19">
        <v>43428</v>
      </c>
      <c r="I317" s="22">
        <v>4</v>
      </c>
      <c r="J317" s="6">
        <f>VLOOKUP(E317,'Lista Aloj'!C:F,2,0)*I317</f>
        <v>280</v>
      </c>
      <c r="K317" s="6">
        <f t="shared" si="4"/>
        <v>266</v>
      </c>
    </row>
    <row r="318" spans="2:11" ht="16.5" x14ac:dyDescent="0.25">
      <c r="B318" s="3" t="s">
        <v>98</v>
      </c>
      <c r="C318" s="4" t="str">
        <f>VLOOKUP(B318,Clientes!A:B,2,0)</f>
        <v>Laura Daniel Mendes</v>
      </c>
      <c r="D318" s="4" t="str">
        <f>VLOOKUP(B318,Clientes!A:D,4,0)</f>
        <v>Beja</v>
      </c>
      <c r="E318" s="9" t="s">
        <v>46</v>
      </c>
      <c r="F318" s="4" t="str">
        <f>INDEX('Lista Aloj'!B:C,MATCH(E318,'Lista Aloj'!C:C,0),1)</f>
        <v>LOCALEASY, LDA</v>
      </c>
      <c r="G318" s="4" t="str">
        <f>VLOOKUP(E318,'Lista Aloj'!C:F,4,0)</f>
        <v>Região Autónoma da Madeira</v>
      </c>
      <c r="H318" s="19">
        <v>43428</v>
      </c>
      <c r="I318" s="22">
        <v>4</v>
      </c>
      <c r="J318" s="6">
        <f>VLOOKUP(E318,'Lista Aloj'!C:F,2,0)*I318</f>
        <v>320</v>
      </c>
      <c r="K318" s="6">
        <f t="shared" si="4"/>
        <v>304</v>
      </c>
    </row>
    <row r="319" spans="2:11" ht="16.5" x14ac:dyDescent="0.25">
      <c r="B319" s="3" t="s">
        <v>114</v>
      </c>
      <c r="C319" s="4" t="str">
        <f>VLOOKUP(B319,Clientes!A:B,2,0)</f>
        <v>Pedro Cardoso Cebola</v>
      </c>
      <c r="D319" s="4" t="str">
        <f>VLOOKUP(B319,Clientes!A:D,4,0)</f>
        <v>Santarém</v>
      </c>
      <c r="E319" s="9" t="s">
        <v>60</v>
      </c>
      <c r="F319" s="4" t="str">
        <f>INDEX('Lista Aloj'!B:C,MATCH(E319,'Lista Aloj'!C:C,0),1)</f>
        <v>RESIDÊNCIAL IMPERIAL DE CARMO &amp; AUGUSTA, UNIPESSOAL, LDA</v>
      </c>
      <c r="G319" s="4" t="str">
        <f>VLOOKUP(E319,'Lista Aloj'!C:F,4,0)</f>
        <v>Santarém</v>
      </c>
      <c r="H319" s="19">
        <v>43429</v>
      </c>
      <c r="I319" s="22">
        <v>9</v>
      </c>
      <c r="J319" s="6">
        <f>VLOOKUP(E319,'Lista Aloj'!C:F,2,0)*I319</f>
        <v>630</v>
      </c>
      <c r="K319" s="6">
        <f t="shared" si="4"/>
        <v>567</v>
      </c>
    </row>
    <row r="320" spans="2:11" ht="16.5" x14ac:dyDescent="0.25">
      <c r="B320" s="3" t="s">
        <v>167</v>
      </c>
      <c r="C320" s="4" t="str">
        <f>VLOOKUP(B320,Clientes!A:B,2,0)</f>
        <v xml:space="preserve">Viktoriia Xavier </v>
      </c>
      <c r="D320" s="4" t="str">
        <f>VLOOKUP(B320,Clientes!A:D,4,0)</f>
        <v>Viana do Castelo</v>
      </c>
      <c r="E320" s="9" t="s">
        <v>63</v>
      </c>
      <c r="F320" s="4" t="str">
        <f>INDEX('Lista Aloj'!B:C,MATCH(E320,'Lista Aloj'!C:C,0),1)</f>
        <v>ROUTE 25 - ALOJAMENTO LOCAL, UNIPESSOAL, LDA</v>
      </c>
      <c r="G320" s="4" t="str">
        <f>VLOOKUP(E320,'Lista Aloj'!C:F,4,0)</f>
        <v>Viseu</v>
      </c>
      <c r="H320" s="19">
        <v>43429</v>
      </c>
      <c r="I320" s="22">
        <v>8</v>
      </c>
      <c r="J320" s="6">
        <f>VLOOKUP(E320,'Lista Aloj'!C:F,2,0)*I320</f>
        <v>400</v>
      </c>
      <c r="K320" s="6">
        <f t="shared" si="4"/>
        <v>360</v>
      </c>
    </row>
    <row r="321" spans="2:11" ht="16.5" x14ac:dyDescent="0.25">
      <c r="B321" s="3" t="s">
        <v>170</v>
      </c>
      <c r="C321" s="4" t="str">
        <f>VLOOKUP(B321,Clientes!A:B,2,0)</f>
        <v xml:space="preserve">Caroline Gonzalez </v>
      </c>
      <c r="D321" s="4" t="str">
        <f>VLOOKUP(B321,Clientes!A:D,4,0)</f>
        <v>Faro</v>
      </c>
      <c r="E321" s="9" t="s">
        <v>59</v>
      </c>
      <c r="F321" s="4" t="str">
        <f>INDEX('Lista Aloj'!B:C,MATCH(E321,'Lista Aloj'!C:C,0),1)</f>
        <v>ENIGMAGARDEN - ALOJAMENTO LOCAL, UNIPESSOAL, LDA</v>
      </c>
      <c r="G321" s="4" t="str">
        <f>VLOOKUP(E321,'Lista Aloj'!C:F,4,0)</f>
        <v>Viana do Castelo</v>
      </c>
      <c r="H321" s="19">
        <v>43430</v>
      </c>
      <c r="I321" s="22">
        <v>4</v>
      </c>
      <c r="J321" s="6">
        <f>VLOOKUP(E321,'Lista Aloj'!C:F,2,0)*I321</f>
        <v>240</v>
      </c>
      <c r="K321" s="6">
        <f t="shared" si="4"/>
        <v>228</v>
      </c>
    </row>
    <row r="322" spans="2:11" ht="16.5" x14ac:dyDescent="0.25">
      <c r="B322" s="3" t="s">
        <v>147</v>
      </c>
      <c r="C322" s="4" t="str">
        <f>VLOOKUP(B322,Clientes!A:B,2,0)</f>
        <v>João Amaro Novais</v>
      </c>
      <c r="D322" s="4" t="str">
        <f>VLOOKUP(B322,Clientes!A:D,4,0)</f>
        <v>Coimbra</v>
      </c>
      <c r="E322" s="9" t="s">
        <v>63</v>
      </c>
      <c r="F322" s="4" t="str">
        <f>INDEX('Lista Aloj'!B:C,MATCH(E322,'Lista Aloj'!C:C,0),1)</f>
        <v>ROUTE 25 - ALOJAMENTO LOCAL, UNIPESSOAL, LDA</v>
      </c>
      <c r="G322" s="4" t="str">
        <f>VLOOKUP(E322,'Lista Aloj'!C:F,4,0)</f>
        <v>Viseu</v>
      </c>
      <c r="H322" s="19">
        <v>43432</v>
      </c>
      <c r="I322" s="22">
        <v>2</v>
      </c>
      <c r="J322" s="6">
        <f>VLOOKUP(E322,'Lista Aloj'!C:F,2,0)*I322</f>
        <v>100</v>
      </c>
      <c r="K322" s="6">
        <f t="shared" si="4"/>
        <v>95</v>
      </c>
    </row>
    <row r="323" spans="2:11" ht="16.5" x14ac:dyDescent="0.25">
      <c r="B323" s="3" t="s">
        <v>206</v>
      </c>
      <c r="C323" s="4" t="str">
        <f>VLOOKUP(B323,Clientes!A:B,2,0)</f>
        <v xml:space="preserve">Diogo Cristina </v>
      </c>
      <c r="D323" s="4" t="str">
        <f>VLOOKUP(B323,Clientes!A:D,4,0)</f>
        <v>Região Autónoma dos Açores</v>
      </c>
      <c r="E323" s="9" t="s">
        <v>62</v>
      </c>
      <c r="F323" s="4" t="str">
        <f>INDEX('Lista Aloj'!B:C,MATCH(E323,'Lista Aloj'!C:C,0),1)</f>
        <v>ENTREGARSONHOS - ALOJAMENTO LOCAL, LDA</v>
      </c>
      <c r="G323" s="4" t="str">
        <f>VLOOKUP(E323,'Lista Aloj'!C:F,4,0)</f>
        <v>Região Autónoma dos Açores</v>
      </c>
      <c r="H323" s="19">
        <v>43433</v>
      </c>
      <c r="I323" s="22">
        <v>6</v>
      </c>
      <c r="J323" s="6">
        <f>VLOOKUP(E323,'Lista Aloj'!C:F,2,0)*I323</f>
        <v>420</v>
      </c>
      <c r="K323" s="6">
        <f t="shared" si="4"/>
        <v>378</v>
      </c>
    </row>
    <row r="324" spans="2:11" ht="16.5" x14ac:dyDescent="0.25">
      <c r="B324" s="3" t="s">
        <v>216</v>
      </c>
      <c r="C324" s="4" t="str">
        <f>VLOOKUP(B324,Clientes!A:B,2,0)</f>
        <v>Inês Luís Soares</v>
      </c>
      <c r="D324" s="4" t="str">
        <f>VLOOKUP(B324,Clientes!A:D,4,0)</f>
        <v>Santarém</v>
      </c>
      <c r="E324" s="9" t="s">
        <v>40</v>
      </c>
      <c r="F324" s="4" t="str">
        <f>INDEX('Lista Aloj'!B:C,MATCH(E324,'Lista Aloj'!C:C,0),1)</f>
        <v>VAZ, ABREU &amp; RIBEIRO, LDA</v>
      </c>
      <c r="G324" s="4" t="str">
        <f>VLOOKUP(E324,'Lista Aloj'!C:F,4,0)</f>
        <v>Portalegre</v>
      </c>
      <c r="H324" s="19">
        <v>43434</v>
      </c>
      <c r="I324" s="22">
        <v>4</v>
      </c>
      <c r="J324" s="6">
        <f>VLOOKUP(E324,'Lista Aloj'!C:F,2,0)*I324</f>
        <v>240</v>
      </c>
      <c r="K324" s="6">
        <f t="shared" si="4"/>
        <v>228</v>
      </c>
    </row>
    <row r="325" spans="2:11" ht="16.5" x14ac:dyDescent="0.25">
      <c r="B325" s="3" t="s">
        <v>217</v>
      </c>
      <c r="C325" s="4" t="str">
        <f>VLOOKUP(B325,Clientes!A:B,2,0)</f>
        <v>Bárbara Costa Teixeira</v>
      </c>
      <c r="D325" s="4" t="str">
        <f>VLOOKUP(B325,Clientes!A:D,4,0)</f>
        <v>Bragança</v>
      </c>
      <c r="E325" s="9" t="s">
        <v>57</v>
      </c>
      <c r="F325" s="4" t="str">
        <f>INDEX('Lista Aloj'!B:C,MATCH(E325,'Lista Aloj'!C:C,0),1)</f>
        <v>LOCALSIGN, UNIPESSOAL, LDA</v>
      </c>
      <c r="G325" s="4" t="str">
        <f>VLOOKUP(E325,'Lista Aloj'!C:F,4,0)</f>
        <v>Portalegre</v>
      </c>
      <c r="H325" s="19">
        <v>43435</v>
      </c>
      <c r="I325" s="22">
        <v>9</v>
      </c>
      <c r="J325" s="6">
        <f>VLOOKUP(E325,'Lista Aloj'!C:F,2,0)*I325</f>
        <v>630</v>
      </c>
      <c r="K325" s="6">
        <f t="shared" si="4"/>
        <v>567</v>
      </c>
    </row>
    <row r="326" spans="2:11" ht="16.5" x14ac:dyDescent="0.25">
      <c r="B326" s="3" t="s">
        <v>95</v>
      </c>
      <c r="C326" s="4" t="str">
        <f>VLOOKUP(B326,Clientes!A:B,2,0)</f>
        <v xml:space="preserve">Diogo Teresa </v>
      </c>
      <c r="D326" s="4" t="str">
        <f>VLOOKUP(B326,Clientes!A:D,4,0)</f>
        <v>Setúbal</v>
      </c>
      <c r="E326" s="9" t="s">
        <v>54</v>
      </c>
      <c r="F326" s="4" t="str">
        <f>INDEX('Lista Aloj'!B:C,MATCH(E326,'Lista Aloj'!C:C,0),1)</f>
        <v>LOCALMAIS, UNIPESSOAL, LDA</v>
      </c>
      <c r="G326" s="4" t="str">
        <f>VLOOKUP(E326,'Lista Aloj'!C:F,4,0)</f>
        <v>Guarda</v>
      </c>
      <c r="H326" s="19">
        <v>43435</v>
      </c>
      <c r="I326" s="22">
        <v>5</v>
      </c>
      <c r="J326" s="6">
        <f>VLOOKUP(E326,'Lista Aloj'!C:F,2,0)*I326</f>
        <v>450</v>
      </c>
      <c r="K326" s="6">
        <f t="shared" si="4"/>
        <v>427.5</v>
      </c>
    </row>
    <row r="327" spans="2:11" ht="16.5" x14ac:dyDescent="0.25">
      <c r="B327" s="3" t="s">
        <v>186</v>
      </c>
      <c r="C327" s="4" t="str">
        <f>VLOOKUP(B327,Clientes!A:B,2,0)</f>
        <v xml:space="preserve">João Gonçalo </v>
      </c>
      <c r="D327" s="4" t="str">
        <f>VLOOKUP(B327,Clientes!A:D,4,0)</f>
        <v>Bragança</v>
      </c>
      <c r="E327" s="9" t="s">
        <v>60</v>
      </c>
      <c r="F327" s="4" t="str">
        <f>INDEX('Lista Aloj'!B:C,MATCH(E327,'Lista Aloj'!C:C,0),1)</f>
        <v>RESIDÊNCIAL IMPERIAL DE CARMO &amp; AUGUSTA, UNIPESSOAL, LDA</v>
      </c>
      <c r="G327" s="4" t="str">
        <f>VLOOKUP(E327,'Lista Aloj'!C:F,4,0)</f>
        <v>Santarém</v>
      </c>
      <c r="H327" s="19">
        <v>43435</v>
      </c>
      <c r="I327" s="22">
        <v>3</v>
      </c>
      <c r="J327" s="6">
        <f>VLOOKUP(E327,'Lista Aloj'!C:F,2,0)*I327</f>
        <v>210</v>
      </c>
      <c r="K327" s="6">
        <f t="shared" si="4"/>
        <v>199.5</v>
      </c>
    </row>
    <row r="328" spans="2:11" ht="16.5" x14ac:dyDescent="0.25">
      <c r="B328" s="3" t="s">
        <v>177</v>
      </c>
      <c r="C328" s="4" t="str">
        <f>VLOOKUP(B328,Clientes!A:B,2,0)</f>
        <v xml:space="preserve">Rennan Rapuano </v>
      </c>
      <c r="D328" s="4" t="str">
        <f>VLOOKUP(B328,Clientes!A:D,4,0)</f>
        <v>Viseu</v>
      </c>
      <c r="E328" s="9" t="s">
        <v>50</v>
      </c>
      <c r="F328" s="4" t="str">
        <f>INDEX('Lista Aloj'!B:C,MATCH(E328,'Lista Aloj'!C:C,0),1)</f>
        <v>R.M.G.S. - ALOJAMENTOS DE PORTUGAL - TURISMO RURAL E ALOJAMENTO LOCAL, UNIPESSOAL, LDA</v>
      </c>
      <c r="G328" s="4" t="str">
        <f>VLOOKUP(E328,'Lista Aloj'!C:F,4,0)</f>
        <v>Porto</v>
      </c>
      <c r="H328" s="19">
        <v>43435</v>
      </c>
      <c r="I328" s="22">
        <v>9</v>
      </c>
      <c r="J328" s="6">
        <f>VLOOKUP(E328,'Lista Aloj'!C:F,2,0)*I328</f>
        <v>450</v>
      </c>
      <c r="K328" s="6">
        <f t="shared" si="4"/>
        <v>405</v>
      </c>
    </row>
    <row r="329" spans="2:11" ht="16.5" x14ac:dyDescent="0.25">
      <c r="B329" s="3" t="s">
        <v>189</v>
      </c>
      <c r="C329" s="4" t="str">
        <f>VLOOKUP(B329,Clientes!A:B,2,0)</f>
        <v>Manuel Resende Alves</v>
      </c>
      <c r="D329" s="4" t="str">
        <f>VLOOKUP(B329,Clientes!A:D,4,0)</f>
        <v>Vila Real</v>
      </c>
      <c r="E329" s="9" t="s">
        <v>54</v>
      </c>
      <c r="F329" s="4" t="str">
        <f>INDEX('Lista Aloj'!B:C,MATCH(E329,'Lista Aloj'!C:C,0),1)</f>
        <v>LOCALMAIS, UNIPESSOAL, LDA</v>
      </c>
      <c r="G329" s="4" t="str">
        <f>VLOOKUP(E329,'Lista Aloj'!C:F,4,0)</f>
        <v>Guarda</v>
      </c>
      <c r="H329" s="19">
        <v>43436</v>
      </c>
      <c r="I329" s="22">
        <v>9</v>
      </c>
      <c r="J329" s="6">
        <f>VLOOKUP(E329,'Lista Aloj'!C:F,2,0)*I329</f>
        <v>810</v>
      </c>
      <c r="K329" s="6">
        <f t="shared" si="4"/>
        <v>729</v>
      </c>
    </row>
    <row r="330" spans="2:11" ht="16.5" x14ac:dyDescent="0.25">
      <c r="B330" s="3" t="s">
        <v>84</v>
      </c>
      <c r="C330" s="4" t="str">
        <f>VLOOKUP(B330,Clientes!A:B,2,0)</f>
        <v>Maria José Fernandes</v>
      </c>
      <c r="D330" s="4" t="str">
        <f>VLOOKUP(B330,Clientes!A:D,4,0)</f>
        <v>Beja</v>
      </c>
      <c r="E330" s="9" t="s">
        <v>58</v>
      </c>
      <c r="F330" s="4" t="str">
        <f>INDEX('Lista Aloj'!B:C,MATCH(E330,'Lista Aloj'!C:C,0),1)</f>
        <v>NORVERDE - INVESTIMENTOS IMOBILIÁRIOS, S.A.</v>
      </c>
      <c r="G330" s="4" t="str">
        <f>VLOOKUP(E330,'Lista Aloj'!C:F,4,0)</f>
        <v>Portalegre</v>
      </c>
      <c r="H330" s="19">
        <v>43436</v>
      </c>
      <c r="I330" s="22">
        <v>6</v>
      </c>
      <c r="J330" s="6">
        <f>VLOOKUP(E330,'Lista Aloj'!C:F,2,0)*I330</f>
        <v>300</v>
      </c>
      <c r="K330" s="6">
        <f t="shared" ref="K330:K393" si="5">J330- VLOOKUP(I330,$H$2:$J$6,3,TRUE)*J330</f>
        <v>270</v>
      </c>
    </row>
    <row r="331" spans="2:11" ht="16.5" x14ac:dyDescent="0.25">
      <c r="B331" s="3" t="s">
        <v>158</v>
      </c>
      <c r="C331" s="4" t="str">
        <f>VLOOKUP(B331,Clientes!A:B,2,0)</f>
        <v>Mariana Cabral Costa</v>
      </c>
      <c r="D331" s="4" t="str">
        <f>VLOOKUP(B331,Clientes!A:D,4,0)</f>
        <v>Portalegre</v>
      </c>
      <c r="E331" s="9" t="s">
        <v>54</v>
      </c>
      <c r="F331" s="4" t="str">
        <f>INDEX('Lista Aloj'!B:C,MATCH(E331,'Lista Aloj'!C:C,0),1)</f>
        <v>LOCALMAIS, UNIPESSOAL, LDA</v>
      </c>
      <c r="G331" s="4" t="str">
        <f>VLOOKUP(E331,'Lista Aloj'!C:F,4,0)</f>
        <v>Guarda</v>
      </c>
      <c r="H331" s="19">
        <v>43436</v>
      </c>
      <c r="I331" s="22">
        <v>4</v>
      </c>
      <c r="J331" s="6">
        <f>VLOOKUP(E331,'Lista Aloj'!C:F,2,0)*I331</f>
        <v>360</v>
      </c>
      <c r="K331" s="6">
        <f t="shared" si="5"/>
        <v>342</v>
      </c>
    </row>
    <row r="332" spans="2:11" ht="16.5" x14ac:dyDescent="0.25">
      <c r="B332" s="3" t="s">
        <v>85</v>
      </c>
      <c r="C332" s="4" t="str">
        <f>VLOOKUP(B332,Clientes!A:B,2,0)</f>
        <v>Tiago Fernando Pereira</v>
      </c>
      <c r="D332" s="4" t="str">
        <f>VLOOKUP(B332,Clientes!A:D,4,0)</f>
        <v>Leiria</v>
      </c>
      <c r="E332" s="9" t="s">
        <v>58</v>
      </c>
      <c r="F332" s="4" t="str">
        <f>INDEX('Lista Aloj'!B:C,MATCH(E332,'Lista Aloj'!C:C,0),1)</f>
        <v>NORVERDE - INVESTIMENTOS IMOBILIÁRIOS, S.A.</v>
      </c>
      <c r="G332" s="4" t="str">
        <f>VLOOKUP(E332,'Lista Aloj'!C:F,4,0)</f>
        <v>Portalegre</v>
      </c>
      <c r="H332" s="19">
        <v>43438</v>
      </c>
      <c r="I332" s="22">
        <v>8</v>
      </c>
      <c r="J332" s="6">
        <f>VLOOKUP(E332,'Lista Aloj'!C:F,2,0)*I332</f>
        <v>400</v>
      </c>
      <c r="K332" s="6">
        <f t="shared" si="5"/>
        <v>360</v>
      </c>
    </row>
    <row r="333" spans="2:11" ht="16.5" x14ac:dyDescent="0.25">
      <c r="B333" s="3" t="s">
        <v>81</v>
      </c>
      <c r="C333" s="4" t="str">
        <f>VLOOKUP(B333,Clientes!A:B,2,0)</f>
        <v>Carlos Ramalho Fonseca</v>
      </c>
      <c r="D333" s="4" t="str">
        <f>VLOOKUP(B333,Clientes!A:D,4,0)</f>
        <v>Coimbra</v>
      </c>
      <c r="E333" s="9" t="s">
        <v>60</v>
      </c>
      <c r="F333" s="4" t="str">
        <f>INDEX('Lista Aloj'!B:C,MATCH(E333,'Lista Aloj'!C:C,0),1)</f>
        <v>RESIDÊNCIAL IMPERIAL DE CARMO &amp; AUGUSTA, UNIPESSOAL, LDA</v>
      </c>
      <c r="G333" s="4" t="str">
        <f>VLOOKUP(E333,'Lista Aloj'!C:F,4,0)</f>
        <v>Santarém</v>
      </c>
      <c r="H333" s="19">
        <v>43439</v>
      </c>
      <c r="I333" s="22">
        <v>3</v>
      </c>
      <c r="J333" s="6">
        <f>VLOOKUP(E333,'Lista Aloj'!C:F,2,0)*I333</f>
        <v>210</v>
      </c>
      <c r="K333" s="6">
        <f t="shared" si="5"/>
        <v>199.5</v>
      </c>
    </row>
    <row r="334" spans="2:11" ht="16.5" x14ac:dyDescent="0.25">
      <c r="B334" s="3" t="s">
        <v>166</v>
      </c>
      <c r="C334" s="4" t="str">
        <f>VLOOKUP(B334,Clientes!A:B,2,0)</f>
        <v>Carlos Lopes Magalhães</v>
      </c>
      <c r="D334" s="4" t="str">
        <f>VLOOKUP(B334,Clientes!A:D,4,0)</f>
        <v>Castelo Branco</v>
      </c>
      <c r="E334" s="9" t="s">
        <v>54</v>
      </c>
      <c r="F334" s="4" t="str">
        <f>INDEX('Lista Aloj'!B:C,MATCH(E334,'Lista Aloj'!C:C,0),1)</f>
        <v>LOCALMAIS, UNIPESSOAL, LDA</v>
      </c>
      <c r="G334" s="4" t="str">
        <f>VLOOKUP(E334,'Lista Aloj'!C:F,4,0)</f>
        <v>Guarda</v>
      </c>
      <c r="H334" s="19">
        <v>43440</v>
      </c>
      <c r="I334" s="22">
        <v>7</v>
      </c>
      <c r="J334" s="6">
        <f>VLOOKUP(E334,'Lista Aloj'!C:F,2,0)*I334</f>
        <v>630</v>
      </c>
      <c r="K334" s="6">
        <f t="shared" si="5"/>
        <v>567</v>
      </c>
    </row>
    <row r="335" spans="2:11" ht="16.5" x14ac:dyDescent="0.25">
      <c r="B335" s="3" t="s">
        <v>82</v>
      </c>
      <c r="C335" s="4" t="str">
        <f>VLOOKUP(B335,Clientes!A:B,2,0)</f>
        <v>Inês Pedro Marinho</v>
      </c>
      <c r="D335" s="4" t="str">
        <f>VLOOKUP(B335,Clientes!A:D,4,0)</f>
        <v>Coimbra</v>
      </c>
      <c r="E335" s="9" t="s">
        <v>57</v>
      </c>
      <c r="F335" s="4" t="str">
        <f>INDEX('Lista Aloj'!B:C,MATCH(E335,'Lista Aloj'!C:C,0),1)</f>
        <v>LOCALSIGN, UNIPESSOAL, LDA</v>
      </c>
      <c r="G335" s="4" t="str">
        <f>VLOOKUP(E335,'Lista Aloj'!C:F,4,0)</f>
        <v>Portalegre</v>
      </c>
      <c r="H335" s="19">
        <v>43440</v>
      </c>
      <c r="I335" s="22">
        <v>6</v>
      </c>
      <c r="J335" s="6">
        <f>VLOOKUP(E335,'Lista Aloj'!C:F,2,0)*I335</f>
        <v>420</v>
      </c>
      <c r="K335" s="6">
        <f t="shared" si="5"/>
        <v>378</v>
      </c>
    </row>
    <row r="336" spans="2:11" ht="16.5" x14ac:dyDescent="0.25">
      <c r="B336" s="3" t="s">
        <v>221</v>
      </c>
      <c r="C336" s="4" t="str">
        <f>VLOOKUP(B336,Clientes!A:B,2,0)</f>
        <v xml:space="preserve">Manuel Tkachenko </v>
      </c>
      <c r="D336" s="4" t="str">
        <f>VLOOKUP(B336,Clientes!A:D,4,0)</f>
        <v>Viseu</v>
      </c>
      <c r="E336" s="9" t="s">
        <v>39</v>
      </c>
      <c r="F336" s="4" t="str">
        <f>INDEX('Lista Aloj'!B:C,MATCH(E336,'Lista Aloj'!C:C,0),1)</f>
        <v>ÍNDICEFRASE COMPRA E VENDA DE BENS IMOBILIÁRIOS, TURISMO E ALOJAMENTO LOCAL, LDA</v>
      </c>
      <c r="G336" s="4" t="str">
        <f>VLOOKUP(E336,'Lista Aloj'!C:F,4,0)</f>
        <v>Portalegre</v>
      </c>
      <c r="H336" s="19">
        <v>43440</v>
      </c>
      <c r="I336" s="22">
        <v>5</v>
      </c>
      <c r="J336" s="6">
        <f>VLOOKUP(E336,'Lista Aloj'!C:F,2,0)*I336</f>
        <v>300</v>
      </c>
      <c r="K336" s="6">
        <f t="shared" si="5"/>
        <v>285</v>
      </c>
    </row>
    <row r="337" spans="2:11" ht="16.5" x14ac:dyDescent="0.25">
      <c r="B337" s="3" t="s">
        <v>117</v>
      </c>
      <c r="C337" s="4" t="str">
        <f>VLOOKUP(B337,Clientes!A:B,2,0)</f>
        <v>Ana Costa Neves</v>
      </c>
      <c r="D337" s="4" t="str">
        <f>VLOOKUP(B337,Clientes!A:D,4,0)</f>
        <v>Guarda</v>
      </c>
      <c r="E337" s="9" t="s">
        <v>54</v>
      </c>
      <c r="F337" s="4" t="str">
        <f>INDEX('Lista Aloj'!B:C,MATCH(E337,'Lista Aloj'!C:C,0),1)</f>
        <v>LOCALMAIS, UNIPESSOAL, LDA</v>
      </c>
      <c r="G337" s="4" t="str">
        <f>VLOOKUP(E337,'Lista Aloj'!C:F,4,0)</f>
        <v>Guarda</v>
      </c>
      <c r="H337" s="19">
        <v>43443</v>
      </c>
      <c r="I337" s="22">
        <v>7</v>
      </c>
      <c r="J337" s="6">
        <f>VLOOKUP(E337,'Lista Aloj'!C:F,2,0)*I337</f>
        <v>630</v>
      </c>
      <c r="K337" s="6">
        <f t="shared" si="5"/>
        <v>567</v>
      </c>
    </row>
    <row r="338" spans="2:11" ht="16.5" x14ac:dyDescent="0.25">
      <c r="B338" s="3" t="s">
        <v>178</v>
      </c>
      <c r="C338" s="4" t="str">
        <f>VLOOKUP(B338,Clientes!A:B,2,0)</f>
        <v>Francisca Rodrigues Rocha</v>
      </c>
      <c r="D338" s="4" t="str">
        <f>VLOOKUP(B338,Clientes!A:D,4,0)</f>
        <v>Bragança</v>
      </c>
      <c r="E338" s="9" t="s">
        <v>39</v>
      </c>
      <c r="F338" s="4" t="str">
        <f>INDEX('Lista Aloj'!B:C,MATCH(E338,'Lista Aloj'!C:C,0),1)</f>
        <v>ÍNDICEFRASE COMPRA E VENDA DE BENS IMOBILIÁRIOS, TURISMO E ALOJAMENTO LOCAL, LDA</v>
      </c>
      <c r="G338" s="4" t="str">
        <f>VLOOKUP(E338,'Lista Aloj'!C:F,4,0)</f>
        <v>Portalegre</v>
      </c>
      <c r="H338" s="19">
        <v>43443</v>
      </c>
      <c r="I338" s="22">
        <v>5</v>
      </c>
      <c r="J338" s="6">
        <f>VLOOKUP(E338,'Lista Aloj'!C:F,2,0)*I338</f>
        <v>300</v>
      </c>
      <c r="K338" s="6">
        <f t="shared" si="5"/>
        <v>285</v>
      </c>
    </row>
    <row r="339" spans="2:11" ht="16.5" x14ac:dyDescent="0.25">
      <c r="B339" s="3" t="s">
        <v>118</v>
      </c>
      <c r="C339" s="4" t="str">
        <f>VLOOKUP(B339,Clientes!A:B,2,0)</f>
        <v>Daniel da Araújo</v>
      </c>
      <c r="D339" s="4" t="str">
        <f>VLOOKUP(B339,Clientes!A:D,4,0)</f>
        <v>Portalegre</v>
      </c>
      <c r="E339" s="9" t="s">
        <v>57</v>
      </c>
      <c r="F339" s="4" t="str">
        <f>INDEX('Lista Aloj'!B:C,MATCH(E339,'Lista Aloj'!C:C,0),1)</f>
        <v>LOCALSIGN, UNIPESSOAL, LDA</v>
      </c>
      <c r="G339" s="4" t="str">
        <f>VLOOKUP(E339,'Lista Aloj'!C:F,4,0)</f>
        <v>Portalegre</v>
      </c>
      <c r="H339" s="19">
        <v>43444</v>
      </c>
      <c r="I339" s="22">
        <v>1</v>
      </c>
      <c r="J339" s="6">
        <f>VLOOKUP(E339,'Lista Aloj'!C:F,2,0)*I339</f>
        <v>70</v>
      </c>
      <c r="K339" s="6">
        <f t="shared" si="5"/>
        <v>70</v>
      </c>
    </row>
    <row r="340" spans="2:11" ht="16.5" x14ac:dyDescent="0.25">
      <c r="B340" s="3" t="s">
        <v>196</v>
      </c>
      <c r="C340" s="4" t="str">
        <f>VLOOKUP(B340,Clientes!A:B,2,0)</f>
        <v>Maria Carinhas Ribeiro</v>
      </c>
      <c r="D340" s="4" t="str">
        <f>VLOOKUP(B340,Clientes!A:D,4,0)</f>
        <v>Setúbal</v>
      </c>
      <c r="E340" s="9" t="s">
        <v>60</v>
      </c>
      <c r="F340" s="4" t="str">
        <f>INDEX('Lista Aloj'!B:C,MATCH(E340,'Lista Aloj'!C:C,0),1)</f>
        <v>RESIDÊNCIAL IMPERIAL DE CARMO &amp; AUGUSTA, UNIPESSOAL, LDA</v>
      </c>
      <c r="G340" s="4" t="str">
        <f>VLOOKUP(E340,'Lista Aloj'!C:F,4,0)</f>
        <v>Santarém</v>
      </c>
      <c r="H340" s="19">
        <v>43445</v>
      </c>
      <c r="I340" s="22">
        <v>3</v>
      </c>
      <c r="J340" s="6">
        <f>VLOOKUP(E340,'Lista Aloj'!C:F,2,0)*I340</f>
        <v>210</v>
      </c>
      <c r="K340" s="6">
        <f t="shared" si="5"/>
        <v>199.5</v>
      </c>
    </row>
    <row r="341" spans="2:11" ht="16.5" x14ac:dyDescent="0.25">
      <c r="B341" s="3" t="s">
        <v>160</v>
      </c>
      <c r="C341" s="4" t="str">
        <f>VLOOKUP(B341,Clientes!A:B,2,0)</f>
        <v>Rodrigo Martins Tavares</v>
      </c>
      <c r="D341" s="4" t="str">
        <f>VLOOKUP(B341,Clientes!A:D,4,0)</f>
        <v>Setúbal</v>
      </c>
      <c r="E341" s="9" t="s">
        <v>50</v>
      </c>
      <c r="F341" s="4" t="str">
        <f>INDEX('Lista Aloj'!B:C,MATCH(E341,'Lista Aloj'!C:C,0),1)</f>
        <v>R.M.G.S. - ALOJAMENTOS DE PORTUGAL - TURISMO RURAL E ALOJAMENTO LOCAL, UNIPESSOAL, LDA</v>
      </c>
      <c r="G341" s="4" t="str">
        <f>VLOOKUP(E341,'Lista Aloj'!C:F,4,0)</f>
        <v>Porto</v>
      </c>
      <c r="H341" s="19">
        <v>43445</v>
      </c>
      <c r="I341" s="22">
        <v>6</v>
      </c>
      <c r="J341" s="6">
        <f>VLOOKUP(E341,'Lista Aloj'!C:F,2,0)*I341</f>
        <v>300</v>
      </c>
      <c r="K341" s="6">
        <f t="shared" si="5"/>
        <v>270</v>
      </c>
    </row>
    <row r="342" spans="2:11" ht="16.5" x14ac:dyDescent="0.25">
      <c r="B342" s="3" t="s">
        <v>154</v>
      </c>
      <c r="C342" s="4" t="str">
        <f>VLOOKUP(B342,Clientes!A:B,2,0)</f>
        <v>Luís Nascimento Batista</v>
      </c>
      <c r="D342" s="4" t="str">
        <f>VLOOKUP(B342,Clientes!A:D,4,0)</f>
        <v>Viseu</v>
      </c>
      <c r="E342" s="9" t="s">
        <v>40</v>
      </c>
      <c r="F342" s="4" t="str">
        <f>INDEX('Lista Aloj'!B:C,MATCH(E342,'Lista Aloj'!C:C,0),1)</f>
        <v>VAZ, ABREU &amp; RIBEIRO, LDA</v>
      </c>
      <c r="G342" s="4" t="str">
        <f>VLOOKUP(E342,'Lista Aloj'!C:F,4,0)</f>
        <v>Portalegre</v>
      </c>
      <c r="H342" s="19">
        <v>43446</v>
      </c>
      <c r="I342" s="22">
        <v>4</v>
      </c>
      <c r="J342" s="6">
        <f>VLOOKUP(E342,'Lista Aloj'!C:F,2,0)*I342</f>
        <v>240</v>
      </c>
      <c r="K342" s="6">
        <f t="shared" si="5"/>
        <v>228</v>
      </c>
    </row>
    <row r="343" spans="2:11" ht="16.5" x14ac:dyDescent="0.25">
      <c r="B343" s="3" t="s">
        <v>114</v>
      </c>
      <c r="C343" s="4" t="str">
        <f>VLOOKUP(B343,Clientes!A:B,2,0)</f>
        <v>Pedro Cardoso Cebola</v>
      </c>
      <c r="D343" s="4" t="str">
        <f>VLOOKUP(B343,Clientes!A:D,4,0)</f>
        <v>Santarém</v>
      </c>
      <c r="E343" s="9" t="s">
        <v>39</v>
      </c>
      <c r="F343" s="4" t="str">
        <f>INDEX('Lista Aloj'!B:C,MATCH(E343,'Lista Aloj'!C:C,0),1)</f>
        <v>ÍNDICEFRASE COMPRA E VENDA DE BENS IMOBILIÁRIOS, TURISMO E ALOJAMENTO LOCAL, LDA</v>
      </c>
      <c r="G343" s="4" t="str">
        <f>VLOOKUP(E343,'Lista Aloj'!C:F,4,0)</f>
        <v>Portalegre</v>
      </c>
      <c r="H343" s="19">
        <v>43446</v>
      </c>
      <c r="I343" s="22">
        <v>6</v>
      </c>
      <c r="J343" s="6">
        <f>VLOOKUP(E343,'Lista Aloj'!C:F,2,0)*I343</f>
        <v>360</v>
      </c>
      <c r="K343" s="6">
        <f t="shared" si="5"/>
        <v>324</v>
      </c>
    </row>
    <row r="344" spans="2:11" ht="16.5" x14ac:dyDescent="0.25">
      <c r="B344" s="3" t="s">
        <v>108</v>
      </c>
      <c r="C344" s="4" t="str">
        <f>VLOOKUP(B344,Clientes!A:B,2,0)</f>
        <v>Catarina Mendes Fernandes</v>
      </c>
      <c r="D344" s="4" t="str">
        <f>VLOOKUP(B344,Clientes!A:D,4,0)</f>
        <v>Guarda</v>
      </c>
      <c r="E344" s="9" t="s">
        <v>60</v>
      </c>
      <c r="F344" s="4" t="str">
        <f>INDEX('Lista Aloj'!B:C,MATCH(E344,'Lista Aloj'!C:C,0),1)</f>
        <v>RESIDÊNCIAL IMPERIAL DE CARMO &amp; AUGUSTA, UNIPESSOAL, LDA</v>
      </c>
      <c r="G344" s="4" t="str">
        <f>VLOOKUP(E344,'Lista Aloj'!C:F,4,0)</f>
        <v>Santarém</v>
      </c>
      <c r="H344" s="19">
        <v>43447</v>
      </c>
      <c r="I344" s="22">
        <v>4</v>
      </c>
      <c r="J344" s="6">
        <f>VLOOKUP(E344,'Lista Aloj'!C:F,2,0)*I344</f>
        <v>280</v>
      </c>
      <c r="K344" s="6">
        <f t="shared" si="5"/>
        <v>266</v>
      </c>
    </row>
    <row r="345" spans="2:11" ht="16.5" x14ac:dyDescent="0.25">
      <c r="B345" s="3" t="s">
        <v>111</v>
      </c>
      <c r="C345" s="4" t="str">
        <f>VLOOKUP(B345,Clientes!A:B,2,0)</f>
        <v xml:space="preserve">Antonio Pinto </v>
      </c>
      <c r="D345" s="4" t="str">
        <f>VLOOKUP(B345,Clientes!A:D,4,0)</f>
        <v>Região Autónoma dos Açores</v>
      </c>
      <c r="E345" s="9" t="s">
        <v>58</v>
      </c>
      <c r="F345" s="4" t="str">
        <f>INDEX('Lista Aloj'!B:C,MATCH(E345,'Lista Aloj'!C:C,0),1)</f>
        <v>NORVERDE - INVESTIMENTOS IMOBILIÁRIOS, S.A.</v>
      </c>
      <c r="G345" s="4" t="str">
        <f>VLOOKUP(E345,'Lista Aloj'!C:F,4,0)</f>
        <v>Portalegre</v>
      </c>
      <c r="H345" s="19">
        <v>43448</v>
      </c>
      <c r="I345" s="22">
        <v>3</v>
      </c>
      <c r="J345" s="6">
        <f>VLOOKUP(E345,'Lista Aloj'!C:F,2,0)*I345</f>
        <v>150</v>
      </c>
      <c r="K345" s="6">
        <f t="shared" si="5"/>
        <v>142.5</v>
      </c>
    </row>
    <row r="346" spans="2:11" ht="16.5" x14ac:dyDescent="0.25">
      <c r="B346" s="3" t="s">
        <v>182</v>
      </c>
      <c r="C346" s="4" t="str">
        <f>VLOOKUP(B346,Clientes!A:B,2,0)</f>
        <v>Dora Maria Costa</v>
      </c>
      <c r="D346" s="4" t="str">
        <f>VLOOKUP(B346,Clientes!A:D,4,0)</f>
        <v>Lisboa</v>
      </c>
      <c r="E346" s="9" t="s">
        <v>60</v>
      </c>
      <c r="F346" s="4" t="str">
        <f>INDEX('Lista Aloj'!B:C,MATCH(E346,'Lista Aloj'!C:C,0),1)</f>
        <v>RESIDÊNCIAL IMPERIAL DE CARMO &amp; AUGUSTA, UNIPESSOAL, LDA</v>
      </c>
      <c r="G346" s="4" t="str">
        <f>VLOOKUP(E346,'Lista Aloj'!C:F,4,0)</f>
        <v>Santarém</v>
      </c>
      <c r="H346" s="19">
        <v>43448</v>
      </c>
      <c r="I346" s="22">
        <v>9</v>
      </c>
      <c r="J346" s="6">
        <f>VLOOKUP(E346,'Lista Aloj'!C:F,2,0)*I346</f>
        <v>630</v>
      </c>
      <c r="K346" s="6">
        <f t="shared" si="5"/>
        <v>567</v>
      </c>
    </row>
    <row r="347" spans="2:11" ht="16.5" x14ac:dyDescent="0.25">
      <c r="B347" s="3" t="s">
        <v>106</v>
      </c>
      <c r="C347" s="4" t="str">
        <f>VLOOKUP(B347,Clientes!A:B,2,0)</f>
        <v>Frederico Teresa Pinto</v>
      </c>
      <c r="D347" s="4" t="str">
        <f>VLOOKUP(B347,Clientes!A:D,4,0)</f>
        <v>Viana do Castelo</v>
      </c>
      <c r="E347" s="9" t="s">
        <v>50</v>
      </c>
      <c r="F347" s="4" t="str">
        <f>INDEX('Lista Aloj'!B:C,MATCH(E347,'Lista Aloj'!C:C,0),1)</f>
        <v>R.M.G.S. - ALOJAMENTOS DE PORTUGAL - TURISMO RURAL E ALOJAMENTO LOCAL, UNIPESSOAL, LDA</v>
      </c>
      <c r="G347" s="4" t="str">
        <f>VLOOKUP(E347,'Lista Aloj'!C:F,4,0)</f>
        <v>Porto</v>
      </c>
      <c r="H347" s="19">
        <v>43448</v>
      </c>
      <c r="I347" s="22">
        <v>5</v>
      </c>
      <c r="J347" s="6">
        <f>VLOOKUP(E347,'Lista Aloj'!C:F,2,0)*I347</f>
        <v>250</v>
      </c>
      <c r="K347" s="6">
        <f t="shared" si="5"/>
        <v>237.5</v>
      </c>
    </row>
    <row r="348" spans="2:11" ht="16.5" x14ac:dyDescent="0.25">
      <c r="B348" s="3" t="s">
        <v>225</v>
      </c>
      <c r="C348" s="4" t="str">
        <f>VLOOKUP(B348,Clientes!A:B,2,0)</f>
        <v>Sofia André Andrade</v>
      </c>
      <c r="D348" s="4" t="str">
        <f>VLOOKUP(B348,Clientes!A:D,4,0)</f>
        <v>Portalegre</v>
      </c>
      <c r="E348" s="9" t="s">
        <v>57</v>
      </c>
      <c r="F348" s="4" t="str">
        <f>INDEX('Lista Aloj'!B:C,MATCH(E348,'Lista Aloj'!C:C,0),1)</f>
        <v>LOCALSIGN, UNIPESSOAL, LDA</v>
      </c>
      <c r="G348" s="4" t="str">
        <f>VLOOKUP(E348,'Lista Aloj'!C:F,4,0)</f>
        <v>Portalegre</v>
      </c>
      <c r="H348" s="19">
        <v>43449</v>
      </c>
      <c r="I348" s="22">
        <v>9</v>
      </c>
      <c r="J348" s="6">
        <f>VLOOKUP(E348,'Lista Aloj'!C:F,2,0)*I348</f>
        <v>630</v>
      </c>
      <c r="K348" s="6">
        <f t="shared" si="5"/>
        <v>567</v>
      </c>
    </row>
    <row r="349" spans="2:11" ht="16.5" x14ac:dyDescent="0.25">
      <c r="B349" s="3" t="s">
        <v>136</v>
      </c>
      <c r="C349" s="4" t="str">
        <f>VLOOKUP(B349,Clientes!A:B,2,0)</f>
        <v>Eurico João Pinto</v>
      </c>
      <c r="D349" s="4" t="str">
        <f>VLOOKUP(B349,Clientes!A:D,4,0)</f>
        <v>Aveiro</v>
      </c>
      <c r="E349" s="9" t="s">
        <v>45</v>
      </c>
      <c r="F349" s="4" t="str">
        <f>INDEX('Lista Aloj'!B:C,MATCH(E349,'Lista Aloj'!C:C,0),1)</f>
        <v>LOCAL - IT, LDA</v>
      </c>
      <c r="G349" s="4" t="str">
        <f>VLOOKUP(E349,'Lista Aloj'!C:F,4,0)</f>
        <v>Santarém</v>
      </c>
      <c r="H349" s="19">
        <v>43450</v>
      </c>
      <c r="I349" s="22">
        <v>1</v>
      </c>
      <c r="J349" s="6">
        <f>VLOOKUP(E349,'Lista Aloj'!C:F,2,0)*I349</f>
        <v>90</v>
      </c>
      <c r="K349" s="6">
        <f t="shared" si="5"/>
        <v>90</v>
      </c>
    </row>
    <row r="350" spans="2:11" ht="16.5" x14ac:dyDescent="0.25">
      <c r="B350" s="3" t="s">
        <v>194</v>
      </c>
      <c r="C350" s="4" t="str">
        <f>VLOOKUP(B350,Clientes!A:B,2,0)</f>
        <v>João Gonçalo Meireles</v>
      </c>
      <c r="D350" s="4" t="str">
        <f>VLOOKUP(B350,Clientes!A:D,4,0)</f>
        <v>Faro</v>
      </c>
      <c r="E350" s="9" t="s">
        <v>63</v>
      </c>
      <c r="F350" s="4" t="str">
        <f>INDEX('Lista Aloj'!B:C,MATCH(E350,'Lista Aloj'!C:C,0),1)</f>
        <v>ROUTE 25 - ALOJAMENTO LOCAL, UNIPESSOAL, LDA</v>
      </c>
      <c r="G350" s="4" t="str">
        <f>VLOOKUP(E350,'Lista Aloj'!C:F,4,0)</f>
        <v>Viseu</v>
      </c>
      <c r="H350" s="19">
        <v>43450</v>
      </c>
      <c r="I350" s="22">
        <v>1</v>
      </c>
      <c r="J350" s="6">
        <f>VLOOKUP(E350,'Lista Aloj'!C:F,2,0)*I350</f>
        <v>50</v>
      </c>
      <c r="K350" s="6">
        <f t="shared" si="5"/>
        <v>50</v>
      </c>
    </row>
    <row r="351" spans="2:11" ht="16.5" x14ac:dyDescent="0.25">
      <c r="B351" s="3" t="s">
        <v>154</v>
      </c>
      <c r="C351" s="4" t="str">
        <f>VLOOKUP(B351,Clientes!A:B,2,0)</f>
        <v>Luís Nascimento Batista</v>
      </c>
      <c r="D351" s="4" t="str">
        <f>VLOOKUP(B351,Clientes!A:D,4,0)</f>
        <v>Viseu</v>
      </c>
      <c r="E351" s="9" t="s">
        <v>46</v>
      </c>
      <c r="F351" s="4" t="str">
        <f>INDEX('Lista Aloj'!B:C,MATCH(E351,'Lista Aloj'!C:C,0),1)</f>
        <v>LOCALEASY, LDA</v>
      </c>
      <c r="G351" s="4" t="str">
        <f>VLOOKUP(E351,'Lista Aloj'!C:F,4,0)</f>
        <v>Região Autónoma da Madeira</v>
      </c>
      <c r="H351" s="19">
        <v>43450</v>
      </c>
      <c r="I351" s="22">
        <v>1</v>
      </c>
      <c r="J351" s="6">
        <f>VLOOKUP(E351,'Lista Aloj'!C:F,2,0)*I351</f>
        <v>80</v>
      </c>
      <c r="K351" s="6">
        <f t="shared" si="5"/>
        <v>80</v>
      </c>
    </row>
    <row r="352" spans="2:11" ht="16.5" x14ac:dyDescent="0.25">
      <c r="B352" s="3" t="s">
        <v>197</v>
      </c>
      <c r="C352" s="4" t="str">
        <f>VLOOKUP(B352,Clientes!A:B,2,0)</f>
        <v>Luísa Viamonte Carvalho</v>
      </c>
      <c r="D352" s="4" t="str">
        <f>VLOOKUP(B352,Clientes!A:D,4,0)</f>
        <v>Bragança</v>
      </c>
      <c r="E352" s="9" t="s">
        <v>54</v>
      </c>
      <c r="F352" s="4" t="str">
        <f>INDEX('Lista Aloj'!B:C,MATCH(E352,'Lista Aloj'!C:C,0),1)</f>
        <v>LOCALMAIS, UNIPESSOAL, LDA</v>
      </c>
      <c r="G352" s="4" t="str">
        <f>VLOOKUP(E352,'Lista Aloj'!C:F,4,0)</f>
        <v>Guarda</v>
      </c>
      <c r="H352" s="19">
        <v>43450</v>
      </c>
      <c r="I352" s="22">
        <v>8</v>
      </c>
      <c r="J352" s="6">
        <f>VLOOKUP(E352,'Lista Aloj'!C:F,2,0)*I352</f>
        <v>720</v>
      </c>
      <c r="K352" s="6">
        <f t="shared" si="5"/>
        <v>648</v>
      </c>
    </row>
    <row r="353" spans="2:11" ht="16.5" x14ac:dyDescent="0.25">
      <c r="B353" s="3" t="s">
        <v>204</v>
      </c>
      <c r="C353" s="4" t="str">
        <f>VLOOKUP(B353,Clientes!A:B,2,0)</f>
        <v>João Caldas Gonçalves</v>
      </c>
      <c r="D353" s="4" t="str">
        <f>VLOOKUP(B353,Clientes!A:D,4,0)</f>
        <v>Lisboa</v>
      </c>
      <c r="E353" s="9" t="s">
        <v>46</v>
      </c>
      <c r="F353" s="4" t="str">
        <f>INDEX('Lista Aloj'!B:C,MATCH(E353,'Lista Aloj'!C:C,0),1)</f>
        <v>LOCALEASY, LDA</v>
      </c>
      <c r="G353" s="4" t="str">
        <f>VLOOKUP(E353,'Lista Aloj'!C:F,4,0)</f>
        <v>Região Autónoma da Madeira</v>
      </c>
      <c r="H353" s="19">
        <v>43451</v>
      </c>
      <c r="I353" s="22">
        <v>1</v>
      </c>
      <c r="J353" s="6">
        <f>VLOOKUP(E353,'Lista Aloj'!C:F,2,0)*I353</f>
        <v>80</v>
      </c>
      <c r="K353" s="6">
        <f t="shared" si="5"/>
        <v>80</v>
      </c>
    </row>
    <row r="354" spans="2:11" ht="16.5" x14ac:dyDescent="0.25">
      <c r="B354" s="3" t="s">
        <v>92</v>
      </c>
      <c r="C354" s="4" t="str">
        <f>VLOOKUP(B354,Clientes!A:B,2,0)</f>
        <v>Marina Manuel Duarte</v>
      </c>
      <c r="D354" s="4" t="str">
        <f>VLOOKUP(B354,Clientes!A:D,4,0)</f>
        <v>Portalegre</v>
      </c>
      <c r="E354" s="9" t="s">
        <v>54</v>
      </c>
      <c r="F354" s="4" t="str">
        <f>INDEX('Lista Aloj'!B:C,MATCH(E354,'Lista Aloj'!C:C,0),1)</f>
        <v>LOCALMAIS, UNIPESSOAL, LDA</v>
      </c>
      <c r="G354" s="4" t="str">
        <f>VLOOKUP(E354,'Lista Aloj'!C:F,4,0)</f>
        <v>Guarda</v>
      </c>
      <c r="H354" s="19">
        <v>43451</v>
      </c>
      <c r="I354" s="22">
        <v>4</v>
      </c>
      <c r="J354" s="6">
        <f>VLOOKUP(E354,'Lista Aloj'!C:F,2,0)*I354</f>
        <v>360</v>
      </c>
      <c r="K354" s="6">
        <f t="shared" si="5"/>
        <v>342</v>
      </c>
    </row>
    <row r="355" spans="2:11" ht="16.5" x14ac:dyDescent="0.25">
      <c r="B355" s="3" t="s">
        <v>156</v>
      </c>
      <c r="C355" s="4" t="str">
        <f>VLOOKUP(B355,Clientes!A:B,2,0)</f>
        <v>Ana Francisca Ferreira</v>
      </c>
      <c r="D355" s="4" t="str">
        <f>VLOOKUP(B355,Clientes!A:D,4,0)</f>
        <v>Região Autónoma da Madeira</v>
      </c>
      <c r="E355" s="9" t="s">
        <v>58</v>
      </c>
      <c r="F355" s="4" t="str">
        <f>INDEX('Lista Aloj'!B:C,MATCH(E355,'Lista Aloj'!C:C,0),1)</f>
        <v>NORVERDE - INVESTIMENTOS IMOBILIÁRIOS, S.A.</v>
      </c>
      <c r="G355" s="4" t="str">
        <f>VLOOKUP(E355,'Lista Aloj'!C:F,4,0)</f>
        <v>Portalegre</v>
      </c>
      <c r="H355" s="19">
        <v>43452</v>
      </c>
      <c r="I355" s="22">
        <v>8</v>
      </c>
      <c r="J355" s="6">
        <f>VLOOKUP(E355,'Lista Aloj'!C:F,2,0)*I355</f>
        <v>400</v>
      </c>
      <c r="K355" s="6">
        <f t="shared" si="5"/>
        <v>360</v>
      </c>
    </row>
    <row r="356" spans="2:11" ht="16.5" x14ac:dyDescent="0.25">
      <c r="B356" s="3" t="s">
        <v>210</v>
      </c>
      <c r="C356" s="4" t="str">
        <f>VLOOKUP(B356,Clientes!A:B,2,0)</f>
        <v>Diogo Jaime Santos</v>
      </c>
      <c r="D356" s="4" t="str">
        <f>VLOOKUP(B356,Clientes!A:D,4,0)</f>
        <v>Castelo Branco</v>
      </c>
      <c r="E356" s="9" t="s">
        <v>39</v>
      </c>
      <c r="F356" s="4" t="str">
        <f>INDEX('Lista Aloj'!B:C,MATCH(E356,'Lista Aloj'!C:C,0),1)</f>
        <v>ÍNDICEFRASE COMPRA E VENDA DE BENS IMOBILIÁRIOS, TURISMO E ALOJAMENTO LOCAL, LDA</v>
      </c>
      <c r="G356" s="4" t="str">
        <f>VLOOKUP(E356,'Lista Aloj'!C:F,4,0)</f>
        <v>Portalegre</v>
      </c>
      <c r="H356" s="19">
        <v>43452</v>
      </c>
      <c r="I356" s="22">
        <v>7</v>
      </c>
      <c r="J356" s="6">
        <f>VLOOKUP(E356,'Lista Aloj'!C:F,2,0)*I356</f>
        <v>420</v>
      </c>
      <c r="K356" s="6">
        <f t="shared" si="5"/>
        <v>378</v>
      </c>
    </row>
    <row r="357" spans="2:11" ht="16.5" x14ac:dyDescent="0.25">
      <c r="B357" s="3" t="s">
        <v>157</v>
      </c>
      <c r="C357" s="4" t="str">
        <f>VLOOKUP(B357,Clientes!A:B,2,0)</f>
        <v>Helena Miranda Sousa</v>
      </c>
      <c r="D357" s="4" t="str">
        <f>VLOOKUP(B357,Clientes!A:D,4,0)</f>
        <v>Porto</v>
      </c>
      <c r="E357" s="9" t="s">
        <v>60</v>
      </c>
      <c r="F357" s="4" t="str">
        <f>INDEX('Lista Aloj'!B:C,MATCH(E357,'Lista Aloj'!C:C,0),1)</f>
        <v>RESIDÊNCIAL IMPERIAL DE CARMO &amp; AUGUSTA, UNIPESSOAL, LDA</v>
      </c>
      <c r="G357" s="4" t="str">
        <f>VLOOKUP(E357,'Lista Aloj'!C:F,4,0)</f>
        <v>Santarém</v>
      </c>
      <c r="H357" s="19">
        <v>43452</v>
      </c>
      <c r="I357" s="22">
        <v>3</v>
      </c>
      <c r="J357" s="6">
        <f>VLOOKUP(E357,'Lista Aloj'!C:F,2,0)*I357</f>
        <v>210</v>
      </c>
      <c r="K357" s="6">
        <f t="shared" si="5"/>
        <v>199.5</v>
      </c>
    </row>
    <row r="358" spans="2:11" ht="16.5" x14ac:dyDescent="0.25">
      <c r="B358" s="3" t="s">
        <v>173</v>
      </c>
      <c r="C358" s="4" t="str">
        <f>VLOOKUP(B358,Clientes!A:B,2,0)</f>
        <v xml:space="preserve">Matilde Vasco </v>
      </c>
      <c r="D358" s="4" t="str">
        <f>VLOOKUP(B358,Clientes!A:D,4,0)</f>
        <v>Castelo Branco</v>
      </c>
      <c r="E358" s="9" t="s">
        <v>49</v>
      </c>
      <c r="F358" s="4" t="str">
        <f>INDEX('Lista Aloj'!B:C,MATCH(E358,'Lista Aloj'!C:C,0),1)</f>
        <v>GERES ALBUFEIRA - ALDEIA TURISTICA, LDA</v>
      </c>
      <c r="G358" s="4" t="str">
        <f>VLOOKUP(E358,'Lista Aloj'!C:F,4,0)</f>
        <v>Aveiro</v>
      </c>
      <c r="H358" s="19">
        <v>43452</v>
      </c>
      <c r="I358" s="22">
        <v>9</v>
      </c>
      <c r="J358" s="6">
        <f>VLOOKUP(E358,'Lista Aloj'!C:F,2,0)*I358</f>
        <v>630</v>
      </c>
      <c r="K358" s="6">
        <f t="shared" si="5"/>
        <v>567</v>
      </c>
    </row>
    <row r="359" spans="2:11" ht="16.5" x14ac:dyDescent="0.25">
      <c r="B359" s="3" t="s">
        <v>90</v>
      </c>
      <c r="C359" s="4" t="str">
        <f>VLOOKUP(B359,Clientes!A:B,2,0)</f>
        <v>Rodrigo Marques Carvalho</v>
      </c>
      <c r="D359" s="4" t="str">
        <f>VLOOKUP(B359,Clientes!A:D,4,0)</f>
        <v>Évora</v>
      </c>
      <c r="E359" s="9" t="s">
        <v>63</v>
      </c>
      <c r="F359" s="4" t="str">
        <f>INDEX('Lista Aloj'!B:C,MATCH(E359,'Lista Aloj'!C:C,0),1)</f>
        <v>ROUTE 25 - ALOJAMENTO LOCAL, UNIPESSOAL, LDA</v>
      </c>
      <c r="G359" s="4" t="str">
        <f>VLOOKUP(E359,'Lista Aloj'!C:F,4,0)</f>
        <v>Viseu</v>
      </c>
      <c r="H359" s="19">
        <v>43452</v>
      </c>
      <c r="I359" s="22">
        <v>3</v>
      </c>
      <c r="J359" s="6">
        <f>VLOOKUP(E359,'Lista Aloj'!C:F,2,0)*I359</f>
        <v>150</v>
      </c>
      <c r="K359" s="6">
        <f t="shared" si="5"/>
        <v>142.5</v>
      </c>
    </row>
    <row r="360" spans="2:11" ht="16.5" x14ac:dyDescent="0.25">
      <c r="B360" s="3" t="s">
        <v>166</v>
      </c>
      <c r="C360" s="4" t="str">
        <f>VLOOKUP(B360,Clientes!A:B,2,0)</f>
        <v>Carlos Lopes Magalhães</v>
      </c>
      <c r="D360" s="4" t="str">
        <f>VLOOKUP(B360,Clientes!A:D,4,0)</f>
        <v>Castelo Branco</v>
      </c>
      <c r="E360" s="9" t="s">
        <v>46</v>
      </c>
      <c r="F360" s="4" t="str">
        <f>INDEX('Lista Aloj'!B:C,MATCH(E360,'Lista Aloj'!C:C,0),1)</f>
        <v>LOCALEASY, LDA</v>
      </c>
      <c r="G360" s="4" t="str">
        <f>VLOOKUP(E360,'Lista Aloj'!C:F,4,0)</f>
        <v>Região Autónoma da Madeira</v>
      </c>
      <c r="H360" s="19">
        <v>43453</v>
      </c>
      <c r="I360" s="22">
        <v>7</v>
      </c>
      <c r="J360" s="6">
        <f>VLOOKUP(E360,'Lista Aloj'!C:F,2,0)*I360</f>
        <v>560</v>
      </c>
      <c r="K360" s="6">
        <f t="shared" si="5"/>
        <v>504</v>
      </c>
    </row>
    <row r="361" spans="2:11" ht="16.5" x14ac:dyDescent="0.25">
      <c r="B361" s="3" t="s">
        <v>129</v>
      </c>
      <c r="C361" s="4" t="str">
        <f>VLOOKUP(B361,Clientes!A:B,2,0)</f>
        <v xml:space="preserve">Francisco Taveira </v>
      </c>
      <c r="D361" s="4" t="str">
        <f>VLOOKUP(B361,Clientes!A:D,4,0)</f>
        <v>Porto</v>
      </c>
      <c r="E361" s="9" t="s">
        <v>57</v>
      </c>
      <c r="F361" s="4" t="str">
        <f>INDEX('Lista Aloj'!B:C,MATCH(E361,'Lista Aloj'!C:C,0),1)</f>
        <v>LOCALSIGN, UNIPESSOAL, LDA</v>
      </c>
      <c r="G361" s="4" t="str">
        <f>VLOOKUP(E361,'Lista Aloj'!C:F,4,0)</f>
        <v>Portalegre</v>
      </c>
      <c r="H361" s="19">
        <v>43454</v>
      </c>
      <c r="I361" s="22">
        <v>9</v>
      </c>
      <c r="J361" s="6">
        <f>VLOOKUP(E361,'Lista Aloj'!C:F,2,0)*I361</f>
        <v>630</v>
      </c>
      <c r="K361" s="6">
        <f t="shared" si="5"/>
        <v>567</v>
      </c>
    </row>
    <row r="362" spans="2:11" ht="16.5" x14ac:dyDescent="0.25">
      <c r="B362" s="3" t="s">
        <v>216</v>
      </c>
      <c r="C362" s="4" t="str">
        <f>VLOOKUP(B362,Clientes!A:B,2,0)</f>
        <v>Inês Luís Soares</v>
      </c>
      <c r="D362" s="4" t="str">
        <f>VLOOKUP(B362,Clientes!A:D,4,0)</f>
        <v>Santarém</v>
      </c>
      <c r="E362" s="9" t="s">
        <v>40</v>
      </c>
      <c r="F362" s="4" t="str">
        <f>INDEX('Lista Aloj'!B:C,MATCH(E362,'Lista Aloj'!C:C,0),1)</f>
        <v>VAZ, ABREU &amp; RIBEIRO, LDA</v>
      </c>
      <c r="G362" s="4" t="str">
        <f>VLOOKUP(E362,'Lista Aloj'!C:F,4,0)</f>
        <v>Portalegre</v>
      </c>
      <c r="H362" s="19">
        <v>43454</v>
      </c>
      <c r="I362" s="22">
        <v>8</v>
      </c>
      <c r="J362" s="6">
        <f>VLOOKUP(E362,'Lista Aloj'!C:F,2,0)*I362</f>
        <v>480</v>
      </c>
      <c r="K362" s="6">
        <f t="shared" si="5"/>
        <v>432</v>
      </c>
    </row>
    <row r="363" spans="2:11" ht="16.5" x14ac:dyDescent="0.25">
      <c r="B363" s="3" t="s">
        <v>78</v>
      </c>
      <c r="C363" s="4" t="str">
        <f>VLOOKUP(B363,Clientes!A:B,2,0)</f>
        <v>Ana Maria Silva</v>
      </c>
      <c r="D363" s="4" t="str">
        <f>VLOOKUP(B363,Clientes!A:D,4,0)</f>
        <v>Santarém</v>
      </c>
      <c r="E363" s="9" t="s">
        <v>50</v>
      </c>
      <c r="F363" s="4" t="str">
        <f>INDEX('Lista Aloj'!B:C,MATCH(E363,'Lista Aloj'!C:C,0),1)</f>
        <v>R.M.G.S. - ALOJAMENTOS DE PORTUGAL - TURISMO RURAL E ALOJAMENTO LOCAL, UNIPESSOAL, LDA</v>
      </c>
      <c r="G363" s="4" t="str">
        <f>VLOOKUP(E363,'Lista Aloj'!C:F,4,0)</f>
        <v>Porto</v>
      </c>
      <c r="H363" s="19">
        <v>43455</v>
      </c>
      <c r="I363" s="22">
        <v>3</v>
      </c>
      <c r="J363" s="6">
        <f>VLOOKUP(E363,'Lista Aloj'!C:F,2,0)*I363</f>
        <v>150</v>
      </c>
      <c r="K363" s="6">
        <f t="shared" si="5"/>
        <v>142.5</v>
      </c>
    </row>
    <row r="364" spans="2:11" ht="16.5" x14ac:dyDescent="0.25">
      <c r="B364" s="3" t="s">
        <v>127</v>
      </c>
      <c r="C364" s="4" t="str">
        <f>VLOOKUP(B364,Clientes!A:B,2,0)</f>
        <v>Daniel Manuel Diaz-Arguelles</v>
      </c>
      <c r="D364" s="4" t="str">
        <f>VLOOKUP(B364,Clientes!A:D,4,0)</f>
        <v>Aveiro</v>
      </c>
      <c r="E364" s="9" t="s">
        <v>62</v>
      </c>
      <c r="F364" s="4" t="str">
        <f>INDEX('Lista Aloj'!B:C,MATCH(E364,'Lista Aloj'!C:C,0),1)</f>
        <v>ENTREGARSONHOS - ALOJAMENTO LOCAL, LDA</v>
      </c>
      <c r="G364" s="4" t="str">
        <f>VLOOKUP(E364,'Lista Aloj'!C:F,4,0)</f>
        <v>Região Autónoma dos Açores</v>
      </c>
      <c r="H364" s="19">
        <v>43455</v>
      </c>
      <c r="I364" s="22">
        <v>1</v>
      </c>
      <c r="J364" s="6">
        <f>VLOOKUP(E364,'Lista Aloj'!C:F,2,0)*I364</f>
        <v>70</v>
      </c>
      <c r="K364" s="6">
        <f t="shared" si="5"/>
        <v>70</v>
      </c>
    </row>
    <row r="365" spans="2:11" ht="16.5" x14ac:dyDescent="0.25">
      <c r="B365" s="3" t="s">
        <v>161</v>
      </c>
      <c r="C365" s="4" t="str">
        <f>VLOOKUP(B365,Clientes!A:B,2,0)</f>
        <v>Francisco Afonso Caldeira</v>
      </c>
      <c r="D365" s="4" t="str">
        <f>VLOOKUP(B365,Clientes!A:D,4,0)</f>
        <v>Faro</v>
      </c>
      <c r="E365" s="9" t="s">
        <v>63</v>
      </c>
      <c r="F365" s="4" t="str">
        <f>INDEX('Lista Aloj'!B:C,MATCH(E365,'Lista Aloj'!C:C,0),1)</f>
        <v>ROUTE 25 - ALOJAMENTO LOCAL, UNIPESSOAL, LDA</v>
      </c>
      <c r="G365" s="4" t="str">
        <f>VLOOKUP(E365,'Lista Aloj'!C:F,4,0)</f>
        <v>Viseu</v>
      </c>
      <c r="H365" s="19">
        <v>43455</v>
      </c>
      <c r="I365" s="22">
        <v>1</v>
      </c>
      <c r="J365" s="6">
        <f>VLOOKUP(E365,'Lista Aloj'!C:F,2,0)*I365</f>
        <v>50</v>
      </c>
      <c r="K365" s="6">
        <f t="shared" si="5"/>
        <v>50</v>
      </c>
    </row>
    <row r="366" spans="2:11" ht="16.5" x14ac:dyDescent="0.25">
      <c r="B366" s="3" t="s">
        <v>131</v>
      </c>
      <c r="C366" s="4" t="str">
        <f>VLOOKUP(B366,Clientes!A:B,2,0)</f>
        <v xml:space="preserve">João de </v>
      </c>
      <c r="D366" s="4" t="str">
        <f>VLOOKUP(B366,Clientes!A:D,4,0)</f>
        <v>Guarda</v>
      </c>
      <c r="E366" s="9" t="s">
        <v>53</v>
      </c>
      <c r="F366" s="4" t="str">
        <f>INDEX('Lista Aloj'!B:C,MATCH(E366,'Lista Aloj'!C:C,0),1)</f>
        <v>LOCAL GÁS, UNIPESSOAL, LDA</v>
      </c>
      <c r="G366" s="4" t="str">
        <f>VLOOKUP(E366,'Lista Aloj'!C:F,4,0)</f>
        <v>Setúbal</v>
      </c>
      <c r="H366" s="19">
        <v>43455</v>
      </c>
      <c r="I366" s="22">
        <v>3</v>
      </c>
      <c r="J366" s="6">
        <f>VLOOKUP(E366,'Lista Aloj'!C:F,2,0)*I366</f>
        <v>210</v>
      </c>
      <c r="K366" s="6">
        <f t="shared" si="5"/>
        <v>199.5</v>
      </c>
    </row>
    <row r="367" spans="2:11" ht="16.5" x14ac:dyDescent="0.25">
      <c r="B367" s="3" t="s">
        <v>109</v>
      </c>
      <c r="C367" s="4" t="str">
        <f>VLOOKUP(B367,Clientes!A:B,2,0)</f>
        <v>Leonor Pedro Santos</v>
      </c>
      <c r="D367" s="4" t="str">
        <f>VLOOKUP(B367,Clientes!A:D,4,0)</f>
        <v>Beja</v>
      </c>
      <c r="E367" s="9" t="s">
        <v>58</v>
      </c>
      <c r="F367" s="4" t="str">
        <f>INDEX('Lista Aloj'!B:C,MATCH(E367,'Lista Aloj'!C:C,0),1)</f>
        <v>NORVERDE - INVESTIMENTOS IMOBILIÁRIOS, S.A.</v>
      </c>
      <c r="G367" s="4" t="str">
        <f>VLOOKUP(E367,'Lista Aloj'!C:F,4,0)</f>
        <v>Portalegre</v>
      </c>
      <c r="H367" s="19">
        <v>43455</v>
      </c>
      <c r="I367" s="22">
        <v>8</v>
      </c>
      <c r="J367" s="6">
        <f>VLOOKUP(E367,'Lista Aloj'!C:F,2,0)*I367</f>
        <v>400</v>
      </c>
      <c r="K367" s="6">
        <f t="shared" si="5"/>
        <v>360</v>
      </c>
    </row>
    <row r="368" spans="2:11" ht="16.5" x14ac:dyDescent="0.25">
      <c r="B368" s="3" t="s">
        <v>189</v>
      </c>
      <c r="C368" s="4" t="str">
        <f>VLOOKUP(B368,Clientes!A:B,2,0)</f>
        <v>Manuel Resende Alves</v>
      </c>
      <c r="D368" s="4" t="str">
        <f>VLOOKUP(B368,Clientes!A:D,4,0)</f>
        <v>Vila Real</v>
      </c>
      <c r="E368" s="9" t="s">
        <v>39</v>
      </c>
      <c r="F368" s="4" t="str">
        <f>INDEX('Lista Aloj'!B:C,MATCH(E368,'Lista Aloj'!C:C,0),1)</f>
        <v>ÍNDICEFRASE COMPRA E VENDA DE BENS IMOBILIÁRIOS, TURISMO E ALOJAMENTO LOCAL, LDA</v>
      </c>
      <c r="G368" s="4" t="str">
        <f>VLOOKUP(E368,'Lista Aloj'!C:F,4,0)</f>
        <v>Portalegre</v>
      </c>
      <c r="H368" s="19">
        <v>43456</v>
      </c>
      <c r="I368" s="22">
        <v>9</v>
      </c>
      <c r="J368" s="6">
        <f>VLOOKUP(E368,'Lista Aloj'!C:F,2,0)*I368</f>
        <v>540</v>
      </c>
      <c r="K368" s="6">
        <f t="shared" si="5"/>
        <v>486</v>
      </c>
    </row>
    <row r="369" spans="2:11" ht="16.5" x14ac:dyDescent="0.25">
      <c r="B369" s="3" t="s">
        <v>218</v>
      </c>
      <c r="C369" s="4" t="str">
        <f>VLOOKUP(B369,Clientes!A:B,2,0)</f>
        <v>Alícia Luís Castro</v>
      </c>
      <c r="D369" s="4" t="str">
        <f>VLOOKUP(B369,Clientes!A:D,4,0)</f>
        <v>Aveiro</v>
      </c>
      <c r="E369" s="9" t="s">
        <v>58</v>
      </c>
      <c r="F369" s="4" t="str">
        <f>INDEX('Lista Aloj'!B:C,MATCH(E369,'Lista Aloj'!C:C,0),1)</f>
        <v>NORVERDE - INVESTIMENTOS IMOBILIÁRIOS, S.A.</v>
      </c>
      <c r="G369" s="4" t="str">
        <f>VLOOKUP(E369,'Lista Aloj'!C:F,4,0)</f>
        <v>Portalegre</v>
      </c>
      <c r="H369" s="19">
        <v>43458</v>
      </c>
      <c r="I369" s="22">
        <v>5</v>
      </c>
      <c r="J369" s="6">
        <f>VLOOKUP(E369,'Lista Aloj'!C:F,2,0)*I369</f>
        <v>250</v>
      </c>
      <c r="K369" s="6">
        <f t="shared" si="5"/>
        <v>237.5</v>
      </c>
    </row>
    <row r="370" spans="2:11" ht="16.5" x14ac:dyDescent="0.25">
      <c r="B370" s="3" t="s">
        <v>96</v>
      </c>
      <c r="C370" s="4" t="str">
        <f>VLOOKUP(B370,Clientes!A:B,2,0)</f>
        <v>João Catarina Mendes</v>
      </c>
      <c r="D370" s="4" t="str">
        <f>VLOOKUP(B370,Clientes!A:D,4,0)</f>
        <v>Lisboa</v>
      </c>
      <c r="E370" s="9" t="s">
        <v>57</v>
      </c>
      <c r="F370" s="4" t="str">
        <f>INDEX('Lista Aloj'!B:C,MATCH(E370,'Lista Aloj'!C:C,0),1)</f>
        <v>LOCALSIGN, UNIPESSOAL, LDA</v>
      </c>
      <c r="G370" s="4" t="str">
        <f>VLOOKUP(E370,'Lista Aloj'!C:F,4,0)</f>
        <v>Portalegre</v>
      </c>
      <c r="H370" s="19">
        <v>43458</v>
      </c>
      <c r="I370" s="22">
        <v>6</v>
      </c>
      <c r="J370" s="6">
        <f>VLOOKUP(E370,'Lista Aloj'!C:F,2,0)*I370</f>
        <v>420</v>
      </c>
      <c r="K370" s="6">
        <f t="shared" si="5"/>
        <v>378</v>
      </c>
    </row>
    <row r="371" spans="2:11" ht="16.5" x14ac:dyDescent="0.25">
      <c r="B371" s="3" t="s">
        <v>212</v>
      </c>
      <c r="C371" s="4" t="str">
        <f>VLOOKUP(B371,Clientes!A:B,2,0)</f>
        <v xml:space="preserve">Sanderson Leite </v>
      </c>
      <c r="D371" s="4" t="str">
        <f>VLOOKUP(B371,Clientes!A:D,4,0)</f>
        <v>Leiria</v>
      </c>
      <c r="E371" s="9" t="s">
        <v>58</v>
      </c>
      <c r="F371" s="4" t="str">
        <f>INDEX('Lista Aloj'!B:C,MATCH(E371,'Lista Aloj'!C:C,0),1)</f>
        <v>NORVERDE - INVESTIMENTOS IMOBILIÁRIOS, S.A.</v>
      </c>
      <c r="G371" s="4" t="str">
        <f>VLOOKUP(E371,'Lista Aloj'!C:F,4,0)</f>
        <v>Portalegre</v>
      </c>
      <c r="H371" s="19">
        <v>43458</v>
      </c>
      <c r="I371" s="22">
        <v>8</v>
      </c>
      <c r="J371" s="6">
        <f>VLOOKUP(E371,'Lista Aloj'!C:F,2,0)*I371</f>
        <v>400</v>
      </c>
      <c r="K371" s="6">
        <f t="shared" si="5"/>
        <v>360</v>
      </c>
    </row>
    <row r="372" spans="2:11" ht="16.5" x14ac:dyDescent="0.25">
      <c r="B372" s="3" t="s">
        <v>113</v>
      </c>
      <c r="C372" s="4" t="str">
        <f>VLOOKUP(B372,Clientes!A:B,2,0)</f>
        <v>Ana Camões Alves</v>
      </c>
      <c r="D372" s="4" t="str">
        <f>VLOOKUP(B372,Clientes!A:D,4,0)</f>
        <v>Beja</v>
      </c>
      <c r="E372" s="9" t="s">
        <v>50</v>
      </c>
      <c r="F372" s="4" t="str">
        <f>INDEX('Lista Aloj'!B:C,MATCH(E372,'Lista Aloj'!C:C,0),1)</f>
        <v>R.M.G.S. - ALOJAMENTOS DE PORTUGAL - TURISMO RURAL E ALOJAMENTO LOCAL, UNIPESSOAL, LDA</v>
      </c>
      <c r="G372" s="4" t="str">
        <f>VLOOKUP(E372,'Lista Aloj'!C:F,4,0)</f>
        <v>Porto</v>
      </c>
      <c r="H372" s="19">
        <v>43459</v>
      </c>
      <c r="I372" s="22">
        <v>8</v>
      </c>
      <c r="J372" s="6">
        <f>VLOOKUP(E372,'Lista Aloj'!C:F,2,0)*I372</f>
        <v>400</v>
      </c>
      <c r="K372" s="6">
        <f t="shared" si="5"/>
        <v>360</v>
      </c>
    </row>
    <row r="373" spans="2:11" ht="16.5" x14ac:dyDescent="0.25">
      <c r="B373" s="3" t="s">
        <v>142</v>
      </c>
      <c r="C373" s="4" t="str">
        <f>VLOOKUP(B373,Clientes!A:B,2,0)</f>
        <v>Bruno Ribeiro Xavier</v>
      </c>
      <c r="D373" s="4" t="str">
        <f>VLOOKUP(B373,Clientes!A:D,4,0)</f>
        <v>Lisboa</v>
      </c>
      <c r="E373" s="9" t="s">
        <v>63</v>
      </c>
      <c r="F373" s="4" t="str">
        <f>INDEX('Lista Aloj'!B:C,MATCH(E373,'Lista Aloj'!C:C,0),1)</f>
        <v>ROUTE 25 - ALOJAMENTO LOCAL, UNIPESSOAL, LDA</v>
      </c>
      <c r="G373" s="4" t="str">
        <f>VLOOKUP(E373,'Lista Aloj'!C:F,4,0)</f>
        <v>Viseu</v>
      </c>
      <c r="H373" s="19">
        <v>43459</v>
      </c>
      <c r="I373" s="22">
        <v>1</v>
      </c>
      <c r="J373" s="6">
        <f>VLOOKUP(E373,'Lista Aloj'!C:F,2,0)*I373</f>
        <v>50</v>
      </c>
      <c r="K373" s="6">
        <f t="shared" si="5"/>
        <v>50</v>
      </c>
    </row>
    <row r="374" spans="2:11" ht="16.5" x14ac:dyDescent="0.25">
      <c r="B374" s="3" t="s">
        <v>107</v>
      </c>
      <c r="C374" s="4" t="str">
        <f>VLOOKUP(B374,Clientes!A:B,2,0)</f>
        <v>André Alexandre Cardoso</v>
      </c>
      <c r="D374" s="4" t="str">
        <f>VLOOKUP(B374,Clientes!A:D,4,0)</f>
        <v>Região Autónoma da Madeira</v>
      </c>
      <c r="E374" s="9" t="s">
        <v>46</v>
      </c>
      <c r="F374" s="4" t="str">
        <f>INDEX('Lista Aloj'!B:C,MATCH(E374,'Lista Aloj'!C:C,0),1)</f>
        <v>LOCALEASY, LDA</v>
      </c>
      <c r="G374" s="4" t="str">
        <f>VLOOKUP(E374,'Lista Aloj'!C:F,4,0)</f>
        <v>Região Autónoma da Madeira</v>
      </c>
      <c r="H374" s="19">
        <v>43460</v>
      </c>
      <c r="I374" s="22">
        <v>1</v>
      </c>
      <c r="J374" s="6">
        <f>VLOOKUP(E374,'Lista Aloj'!C:F,2,0)*I374</f>
        <v>80</v>
      </c>
      <c r="K374" s="6">
        <f t="shared" si="5"/>
        <v>80</v>
      </c>
    </row>
    <row r="375" spans="2:11" ht="16.5" x14ac:dyDescent="0.25">
      <c r="B375" s="3" t="s">
        <v>176</v>
      </c>
      <c r="C375" s="4" t="str">
        <f>VLOOKUP(B375,Clientes!A:B,2,0)</f>
        <v>João Filipe Costa</v>
      </c>
      <c r="D375" s="4" t="str">
        <f>VLOOKUP(B375,Clientes!A:D,4,0)</f>
        <v>Região Autónoma da Madeira</v>
      </c>
      <c r="E375" s="9" t="s">
        <v>54</v>
      </c>
      <c r="F375" s="4" t="str">
        <f>INDEX('Lista Aloj'!B:C,MATCH(E375,'Lista Aloj'!C:C,0),1)</f>
        <v>LOCALMAIS, UNIPESSOAL, LDA</v>
      </c>
      <c r="G375" s="4" t="str">
        <f>VLOOKUP(E375,'Lista Aloj'!C:F,4,0)</f>
        <v>Guarda</v>
      </c>
      <c r="H375" s="19">
        <v>43460</v>
      </c>
      <c r="I375" s="22">
        <v>6</v>
      </c>
      <c r="J375" s="6">
        <f>VLOOKUP(E375,'Lista Aloj'!C:F,2,0)*I375</f>
        <v>540</v>
      </c>
      <c r="K375" s="6">
        <f t="shared" si="5"/>
        <v>486</v>
      </c>
    </row>
    <row r="376" spans="2:11" ht="16.5" x14ac:dyDescent="0.25">
      <c r="B376" s="3" t="s">
        <v>203</v>
      </c>
      <c r="C376" s="4" t="str">
        <f>VLOOKUP(B376,Clientes!A:B,2,0)</f>
        <v>Dalila Alexandre Reis</v>
      </c>
      <c r="D376" s="4" t="str">
        <f>VLOOKUP(B376,Clientes!A:D,4,0)</f>
        <v>Porto</v>
      </c>
      <c r="E376" s="9" t="s">
        <v>63</v>
      </c>
      <c r="F376" s="4" t="str">
        <f>INDEX('Lista Aloj'!B:C,MATCH(E376,'Lista Aloj'!C:C,0),1)</f>
        <v>ROUTE 25 - ALOJAMENTO LOCAL, UNIPESSOAL, LDA</v>
      </c>
      <c r="G376" s="4" t="str">
        <f>VLOOKUP(E376,'Lista Aloj'!C:F,4,0)</f>
        <v>Viseu</v>
      </c>
      <c r="H376" s="19">
        <v>43461</v>
      </c>
      <c r="I376" s="22">
        <v>4</v>
      </c>
      <c r="J376" s="6">
        <f>VLOOKUP(E376,'Lista Aloj'!C:F,2,0)*I376</f>
        <v>200</v>
      </c>
      <c r="K376" s="6">
        <f t="shared" si="5"/>
        <v>190</v>
      </c>
    </row>
    <row r="377" spans="2:11" ht="16.5" x14ac:dyDescent="0.25">
      <c r="B377" s="3" t="s">
        <v>188</v>
      </c>
      <c r="C377" s="4" t="str">
        <f>VLOOKUP(B377,Clientes!A:B,2,0)</f>
        <v>Tiago Afonso Santos</v>
      </c>
      <c r="D377" s="4" t="str">
        <f>VLOOKUP(B377,Clientes!A:D,4,0)</f>
        <v>Vila Real</v>
      </c>
      <c r="E377" s="9" t="s">
        <v>49</v>
      </c>
      <c r="F377" s="4" t="str">
        <f>INDEX('Lista Aloj'!B:C,MATCH(E377,'Lista Aloj'!C:C,0),1)</f>
        <v>GERES ALBUFEIRA - ALDEIA TURISTICA, LDA</v>
      </c>
      <c r="G377" s="4" t="str">
        <f>VLOOKUP(E377,'Lista Aloj'!C:F,4,0)</f>
        <v>Aveiro</v>
      </c>
      <c r="H377" s="19">
        <v>43461</v>
      </c>
      <c r="I377" s="22">
        <v>9</v>
      </c>
      <c r="J377" s="6">
        <f>VLOOKUP(E377,'Lista Aloj'!C:F,2,0)*I377</f>
        <v>630</v>
      </c>
      <c r="K377" s="6">
        <f t="shared" si="5"/>
        <v>567</v>
      </c>
    </row>
    <row r="378" spans="2:11" ht="16.5" x14ac:dyDescent="0.25">
      <c r="B378" s="3" t="s">
        <v>152</v>
      </c>
      <c r="C378" s="4" t="str">
        <f>VLOOKUP(B378,Clientes!A:B,2,0)</f>
        <v>Ricardo Bronze Ribeiro</v>
      </c>
      <c r="D378" s="4" t="str">
        <f>VLOOKUP(B378,Clientes!A:D,4,0)</f>
        <v>Região Autónoma dos Açores</v>
      </c>
      <c r="E378" s="9" t="s">
        <v>58</v>
      </c>
      <c r="F378" s="4" t="str">
        <f>INDEX('Lista Aloj'!B:C,MATCH(E378,'Lista Aloj'!C:C,0),1)</f>
        <v>NORVERDE - INVESTIMENTOS IMOBILIÁRIOS, S.A.</v>
      </c>
      <c r="G378" s="4" t="str">
        <f>VLOOKUP(E378,'Lista Aloj'!C:F,4,0)</f>
        <v>Portalegre</v>
      </c>
      <c r="H378" s="19">
        <v>43462</v>
      </c>
      <c r="I378" s="22">
        <v>3</v>
      </c>
      <c r="J378" s="6">
        <f>VLOOKUP(E378,'Lista Aloj'!C:F,2,0)*I378</f>
        <v>150</v>
      </c>
      <c r="K378" s="6">
        <f t="shared" si="5"/>
        <v>142.5</v>
      </c>
    </row>
    <row r="379" spans="2:11" ht="16.5" x14ac:dyDescent="0.25">
      <c r="B379" s="3" t="s">
        <v>168</v>
      </c>
      <c r="C379" s="4" t="str">
        <f>VLOOKUP(B379,Clientes!A:B,2,0)</f>
        <v>Ana Catarina Maia</v>
      </c>
      <c r="D379" s="4" t="str">
        <f>VLOOKUP(B379,Clientes!A:D,4,0)</f>
        <v>Beja</v>
      </c>
      <c r="E379" s="9" t="s">
        <v>40</v>
      </c>
      <c r="F379" s="4" t="str">
        <f>INDEX('Lista Aloj'!B:C,MATCH(E379,'Lista Aloj'!C:C,0),1)</f>
        <v>VAZ, ABREU &amp; RIBEIRO, LDA</v>
      </c>
      <c r="G379" s="4" t="str">
        <f>VLOOKUP(E379,'Lista Aloj'!C:F,4,0)</f>
        <v>Portalegre</v>
      </c>
      <c r="H379" s="19">
        <v>43465</v>
      </c>
      <c r="I379" s="22">
        <v>2</v>
      </c>
      <c r="J379" s="6">
        <f>VLOOKUP(E379,'Lista Aloj'!C:F,2,0)*I379</f>
        <v>120</v>
      </c>
      <c r="K379" s="6">
        <f t="shared" si="5"/>
        <v>114</v>
      </c>
    </row>
    <row r="380" spans="2:11" ht="16.5" x14ac:dyDescent="0.25">
      <c r="B380" s="3" t="s">
        <v>162</v>
      </c>
      <c r="C380" s="4" t="str">
        <f>VLOOKUP(B380,Clientes!A:B,2,0)</f>
        <v>Carolina Carolina Moreira</v>
      </c>
      <c r="D380" s="4" t="str">
        <f>VLOOKUP(B380,Clientes!A:D,4,0)</f>
        <v>Região Autónoma dos Açores</v>
      </c>
      <c r="E380" s="9" t="s">
        <v>60</v>
      </c>
      <c r="F380" s="4" t="str">
        <f>INDEX('Lista Aloj'!B:C,MATCH(E380,'Lista Aloj'!C:C,0),1)</f>
        <v>RESIDÊNCIAL IMPERIAL DE CARMO &amp; AUGUSTA, UNIPESSOAL, LDA</v>
      </c>
      <c r="G380" s="4" t="str">
        <f>VLOOKUP(E380,'Lista Aloj'!C:F,4,0)</f>
        <v>Santarém</v>
      </c>
      <c r="H380" s="19">
        <v>43465</v>
      </c>
      <c r="I380" s="22">
        <v>8</v>
      </c>
      <c r="J380" s="6">
        <f>VLOOKUP(E380,'Lista Aloj'!C:F,2,0)*I380</f>
        <v>560</v>
      </c>
      <c r="K380" s="6">
        <f t="shared" si="5"/>
        <v>504</v>
      </c>
    </row>
    <row r="381" spans="2:11" ht="16.5" x14ac:dyDescent="0.25">
      <c r="B381" s="3" t="s">
        <v>116</v>
      </c>
      <c r="C381" s="4" t="str">
        <f>VLOOKUP(B381,Clientes!A:B,2,0)</f>
        <v>Alice Pinto Silva</v>
      </c>
      <c r="D381" s="4" t="str">
        <f>VLOOKUP(B381,Clientes!A:D,4,0)</f>
        <v>Beja</v>
      </c>
      <c r="E381" s="9" t="s">
        <v>60</v>
      </c>
      <c r="F381" s="4" t="str">
        <f>INDEX('Lista Aloj'!B:C,MATCH(E381,'Lista Aloj'!C:C,0),1)</f>
        <v>RESIDÊNCIAL IMPERIAL DE CARMO &amp; AUGUSTA, UNIPESSOAL, LDA</v>
      </c>
      <c r="G381" s="4" t="str">
        <f>VLOOKUP(E381,'Lista Aloj'!C:F,4,0)</f>
        <v>Santarém</v>
      </c>
      <c r="H381" s="19">
        <v>43466</v>
      </c>
      <c r="I381" s="22">
        <v>5</v>
      </c>
      <c r="J381" s="6">
        <f>VLOOKUP(E381,'Lista Aloj'!C:F,2,0)*I381</f>
        <v>350</v>
      </c>
      <c r="K381" s="6">
        <f t="shared" si="5"/>
        <v>332.5</v>
      </c>
    </row>
    <row r="382" spans="2:11" ht="16.5" x14ac:dyDescent="0.25">
      <c r="B382" s="3" t="s">
        <v>211</v>
      </c>
      <c r="C382" s="4" t="str">
        <f>VLOOKUP(B382,Clientes!A:B,2,0)</f>
        <v>Francisco Moás Fernandes</v>
      </c>
      <c r="D382" s="4" t="str">
        <f>VLOOKUP(B382,Clientes!A:D,4,0)</f>
        <v>Braga</v>
      </c>
      <c r="E382" s="9" t="s">
        <v>45</v>
      </c>
      <c r="F382" s="4" t="str">
        <f>INDEX('Lista Aloj'!B:C,MATCH(E382,'Lista Aloj'!C:C,0),1)</f>
        <v>LOCAL - IT, LDA</v>
      </c>
      <c r="G382" s="4" t="str">
        <f>VLOOKUP(E382,'Lista Aloj'!C:F,4,0)</f>
        <v>Santarém</v>
      </c>
      <c r="H382" s="19">
        <v>43467</v>
      </c>
      <c r="I382" s="22">
        <v>2</v>
      </c>
      <c r="J382" s="6">
        <f>VLOOKUP(E382,'Lista Aloj'!C:F,2,0)*I382</f>
        <v>180</v>
      </c>
      <c r="K382" s="6">
        <f t="shared" si="5"/>
        <v>171</v>
      </c>
    </row>
    <row r="383" spans="2:11" ht="16.5" x14ac:dyDescent="0.25">
      <c r="B383" s="3" t="s">
        <v>202</v>
      </c>
      <c r="C383" s="4" t="str">
        <f>VLOOKUP(B383,Clientes!A:B,2,0)</f>
        <v>Mariana Miguel Santos</v>
      </c>
      <c r="D383" s="4" t="str">
        <f>VLOOKUP(B383,Clientes!A:D,4,0)</f>
        <v>Santarém</v>
      </c>
      <c r="E383" s="9" t="s">
        <v>53</v>
      </c>
      <c r="F383" s="4" t="str">
        <f>INDEX('Lista Aloj'!B:C,MATCH(E383,'Lista Aloj'!C:C,0),1)</f>
        <v>LOCAL GÁS, UNIPESSOAL, LDA</v>
      </c>
      <c r="G383" s="4" t="str">
        <f>VLOOKUP(E383,'Lista Aloj'!C:F,4,0)</f>
        <v>Setúbal</v>
      </c>
      <c r="H383" s="19">
        <v>43467</v>
      </c>
      <c r="I383" s="22">
        <v>8</v>
      </c>
      <c r="J383" s="6">
        <f>VLOOKUP(E383,'Lista Aloj'!C:F,2,0)*I383</f>
        <v>560</v>
      </c>
      <c r="K383" s="6">
        <f t="shared" si="5"/>
        <v>504</v>
      </c>
    </row>
    <row r="384" spans="2:11" ht="16.5" x14ac:dyDescent="0.25">
      <c r="B384" s="3" t="s">
        <v>180</v>
      </c>
      <c r="C384" s="4" t="str">
        <f>VLOOKUP(B384,Clientes!A:B,2,0)</f>
        <v xml:space="preserve">Tomas César </v>
      </c>
      <c r="D384" s="4" t="str">
        <f>VLOOKUP(B384,Clientes!A:D,4,0)</f>
        <v>Évora</v>
      </c>
      <c r="E384" s="9" t="s">
        <v>58</v>
      </c>
      <c r="F384" s="4" t="str">
        <f>INDEX('Lista Aloj'!B:C,MATCH(E384,'Lista Aloj'!C:C,0),1)</f>
        <v>NORVERDE - INVESTIMENTOS IMOBILIÁRIOS, S.A.</v>
      </c>
      <c r="G384" s="4" t="str">
        <f>VLOOKUP(E384,'Lista Aloj'!C:F,4,0)</f>
        <v>Portalegre</v>
      </c>
      <c r="H384" s="19">
        <v>43467</v>
      </c>
      <c r="I384" s="22">
        <v>8</v>
      </c>
      <c r="J384" s="6">
        <f>VLOOKUP(E384,'Lista Aloj'!C:F,2,0)*I384</f>
        <v>400</v>
      </c>
      <c r="K384" s="6">
        <f t="shared" si="5"/>
        <v>360</v>
      </c>
    </row>
    <row r="385" spans="2:11" ht="16.5" x14ac:dyDescent="0.25">
      <c r="B385" s="3" t="s">
        <v>187</v>
      </c>
      <c r="C385" s="4" t="str">
        <f>VLOOKUP(B385,Clientes!A:B,2,0)</f>
        <v>Rodrigo da Gonçalves</v>
      </c>
      <c r="D385" s="4" t="str">
        <f>VLOOKUP(B385,Clientes!A:D,4,0)</f>
        <v>Vila Real</v>
      </c>
      <c r="E385" s="9" t="s">
        <v>60</v>
      </c>
      <c r="F385" s="4" t="str">
        <f>INDEX('Lista Aloj'!B:C,MATCH(E385,'Lista Aloj'!C:C,0),1)</f>
        <v>RESIDÊNCIAL IMPERIAL DE CARMO &amp; AUGUSTA, UNIPESSOAL, LDA</v>
      </c>
      <c r="G385" s="4" t="str">
        <f>VLOOKUP(E385,'Lista Aloj'!C:F,4,0)</f>
        <v>Santarém</v>
      </c>
      <c r="H385" s="19">
        <v>43468</v>
      </c>
      <c r="I385" s="22">
        <v>8</v>
      </c>
      <c r="J385" s="6">
        <f>VLOOKUP(E385,'Lista Aloj'!C:F,2,0)*I385</f>
        <v>560</v>
      </c>
      <c r="K385" s="6">
        <f t="shared" si="5"/>
        <v>504</v>
      </c>
    </row>
    <row r="386" spans="2:11" ht="16.5" x14ac:dyDescent="0.25">
      <c r="B386" s="3" t="s">
        <v>159</v>
      </c>
      <c r="C386" s="4" t="str">
        <f>VLOOKUP(B386,Clientes!A:B,2,0)</f>
        <v>Bela Francisco Pinto</v>
      </c>
      <c r="D386" s="4" t="str">
        <f>VLOOKUP(B386,Clientes!A:D,4,0)</f>
        <v>Santarém</v>
      </c>
      <c r="E386" s="9" t="s">
        <v>40</v>
      </c>
      <c r="F386" s="4" t="str">
        <f>INDEX('Lista Aloj'!B:C,MATCH(E386,'Lista Aloj'!C:C,0),1)</f>
        <v>VAZ, ABREU &amp; RIBEIRO, LDA</v>
      </c>
      <c r="G386" s="4" t="str">
        <f>VLOOKUP(E386,'Lista Aloj'!C:F,4,0)</f>
        <v>Portalegre</v>
      </c>
      <c r="H386" s="19">
        <v>43470</v>
      </c>
      <c r="I386" s="22">
        <v>4</v>
      </c>
      <c r="J386" s="6">
        <f>VLOOKUP(E386,'Lista Aloj'!C:F,2,0)*I386</f>
        <v>240</v>
      </c>
      <c r="K386" s="6">
        <f t="shared" si="5"/>
        <v>228</v>
      </c>
    </row>
    <row r="387" spans="2:11" ht="16.5" x14ac:dyDescent="0.25">
      <c r="B387" s="3" t="s">
        <v>222</v>
      </c>
      <c r="C387" s="4" t="str">
        <f>VLOOKUP(B387,Clientes!A:B,2,0)</f>
        <v>Paulo Beatriz Araújo</v>
      </c>
      <c r="D387" s="4" t="str">
        <f>VLOOKUP(B387,Clientes!A:D,4,0)</f>
        <v>Guarda</v>
      </c>
      <c r="E387" s="9" t="s">
        <v>59</v>
      </c>
      <c r="F387" s="4" t="str">
        <f>INDEX('Lista Aloj'!B:C,MATCH(E387,'Lista Aloj'!C:C,0),1)</f>
        <v>ENIGMAGARDEN - ALOJAMENTO LOCAL, UNIPESSOAL, LDA</v>
      </c>
      <c r="G387" s="4" t="str">
        <f>VLOOKUP(E387,'Lista Aloj'!C:F,4,0)</f>
        <v>Viana do Castelo</v>
      </c>
      <c r="H387" s="19">
        <v>43470</v>
      </c>
      <c r="I387" s="22">
        <v>6</v>
      </c>
      <c r="J387" s="6">
        <f>VLOOKUP(E387,'Lista Aloj'!C:F,2,0)*I387</f>
        <v>360</v>
      </c>
      <c r="K387" s="6">
        <f t="shared" si="5"/>
        <v>324</v>
      </c>
    </row>
    <row r="388" spans="2:11" ht="16.5" x14ac:dyDescent="0.25">
      <c r="B388" s="3" t="s">
        <v>174</v>
      </c>
      <c r="C388" s="4" t="str">
        <f>VLOOKUP(B388,Clientes!A:B,2,0)</f>
        <v>André Martina Dias</v>
      </c>
      <c r="D388" s="4" t="str">
        <f>VLOOKUP(B388,Clientes!A:D,4,0)</f>
        <v>Vila Real</v>
      </c>
      <c r="E388" s="9" t="s">
        <v>46</v>
      </c>
      <c r="F388" s="4" t="str">
        <f>INDEX('Lista Aloj'!B:C,MATCH(E388,'Lista Aloj'!C:C,0),1)</f>
        <v>LOCALEASY, LDA</v>
      </c>
      <c r="G388" s="4" t="str">
        <f>VLOOKUP(E388,'Lista Aloj'!C:F,4,0)</f>
        <v>Região Autónoma da Madeira</v>
      </c>
      <c r="H388" s="19">
        <v>43471</v>
      </c>
      <c r="I388" s="22">
        <v>2</v>
      </c>
      <c r="J388" s="6">
        <f>VLOOKUP(E388,'Lista Aloj'!C:F,2,0)*I388</f>
        <v>160</v>
      </c>
      <c r="K388" s="6">
        <f t="shared" si="5"/>
        <v>152</v>
      </c>
    </row>
    <row r="389" spans="2:11" ht="16.5" x14ac:dyDescent="0.25">
      <c r="B389" s="3" t="s">
        <v>146</v>
      </c>
      <c r="C389" s="4" t="str">
        <f>VLOOKUP(B389,Clientes!A:B,2,0)</f>
        <v>Gonçalo Alessandra Pinto</v>
      </c>
      <c r="D389" s="4" t="str">
        <f>VLOOKUP(B389,Clientes!A:D,4,0)</f>
        <v>Guarda</v>
      </c>
      <c r="E389" s="9" t="s">
        <v>50</v>
      </c>
      <c r="F389" s="4" t="str">
        <f>INDEX('Lista Aloj'!B:C,MATCH(E389,'Lista Aloj'!C:C,0),1)</f>
        <v>R.M.G.S. - ALOJAMENTOS DE PORTUGAL - TURISMO RURAL E ALOJAMENTO LOCAL, UNIPESSOAL, LDA</v>
      </c>
      <c r="G389" s="4" t="str">
        <f>VLOOKUP(E389,'Lista Aloj'!C:F,4,0)</f>
        <v>Porto</v>
      </c>
      <c r="H389" s="19">
        <v>43473</v>
      </c>
      <c r="I389" s="22">
        <v>5</v>
      </c>
      <c r="J389" s="6">
        <f>VLOOKUP(E389,'Lista Aloj'!C:F,2,0)*I389</f>
        <v>250</v>
      </c>
      <c r="K389" s="6">
        <f t="shared" si="5"/>
        <v>237.5</v>
      </c>
    </row>
    <row r="390" spans="2:11" ht="16.5" x14ac:dyDescent="0.25">
      <c r="B390" s="3" t="s">
        <v>143</v>
      </c>
      <c r="C390" s="4" t="str">
        <f>VLOOKUP(B390,Clientes!A:B,2,0)</f>
        <v>João Alexandre Araújo</v>
      </c>
      <c r="D390" s="4" t="str">
        <f>VLOOKUP(B390,Clientes!A:D,4,0)</f>
        <v>Leiria</v>
      </c>
      <c r="E390" s="9" t="s">
        <v>57</v>
      </c>
      <c r="F390" s="4" t="str">
        <f>INDEX('Lista Aloj'!B:C,MATCH(E390,'Lista Aloj'!C:C,0),1)</f>
        <v>LOCALSIGN, UNIPESSOAL, LDA</v>
      </c>
      <c r="G390" s="4" t="str">
        <f>VLOOKUP(E390,'Lista Aloj'!C:F,4,0)</f>
        <v>Portalegre</v>
      </c>
      <c r="H390" s="19">
        <v>43473</v>
      </c>
      <c r="I390" s="22">
        <v>5</v>
      </c>
      <c r="J390" s="6">
        <f>VLOOKUP(E390,'Lista Aloj'!C:F,2,0)*I390</f>
        <v>350</v>
      </c>
      <c r="K390" s="6">
        <f t="shared" si="5"/>
        <v>332.5</v>
      </c>
    </row>
    <row r="391" spans="2:11" ht="16.5" x14ac:dyDescent="0.25">
      <c r="B391" s="3" t="s">
        <v>204</v>
      </c>
      <c r="C391" s="4" t="str">
        <f>VLOOKUP(B391,Clientes!A:B,2,0)</f>
        <v>João Caldas Gonçalves</v>
      </c>
      <c r="D391" s="4" t="str">
        <f>VLOOKUP(B391,Clientes!A:D,4,0)</f>
        <v>Lisboa</v>
      </c>
      <c r="E391" s="9" t="s">
        <v>49</v>
      </c>
      <c r="F391" s="4" t="str">
        <f>INDEX('Lista Aloj'!B:C,MATCH(E391,'Lista Aloj'!C:C,0),1)</f>
        <v>GERES ALBUFEIRA - ALDEIA TURISTICA, LDA</v>
      </c>
      <c r="G391" s="4" t="str">
        <f>VLOOKUP(E391,'Lista Aloj'!C:F,4,0)</f>
        <v>Aveiro</v>
      </c>
      <c r="H391" s="19">
        <v>43474</v>
      </c>
      <c r="I391" s="22">
        <v>5</v>
      </c>
      <c r="J391" s="6">
        <f>VLOOKUP(E391,'Lista Aloj'!C:F,2,0)*I391</f>
        <v>350</v>
      </c>
      <c r="K391" s="6">
        <f t="shared" si="5"/>
        <v>332.5</v>
      </c>
    </row>
    <row r="392" spans="2:11" ht="16.5" x14ac:dyDescent="0.25">
      <c r="B392" s="3" t="s">
        <v>158</v>
      </c>
      <c r="C392" s="4" t="str">
        <f>VLOOKUP(B392,Clientes!A:B,2,0)</f>
        <v>Mariana Cabral Costa</v>
      </c>
      <c r="D392" s="4" t="str">
        <f>VLOOKUP(B392,Clientes!A:D,4,0)</f>
        <v>Portalegre</v>
      </c>
      <c r="E392" s="9" t="s">
        <v>53</v>
      </c>
      <c r="F392" s="4" t="str">
        <f>INDEX('Lista Aloj'!B:C,MATCH(E392,'Lista Aloj'!C:C,0),1)</f>
        <v>LOCAL GÁS, UNIPESSOAL, LDA</v>
      </c>
      <c r="G392" s="4" t="str">
        <f>VLOOKUP(E392,'Lista Aloj'!C:F,4,0)</f>
        <v>Setúbal</v>
      </c>
      <c r="H392" s="19">
        <v>43474</v>
      </c>
      <c r="I392" s="22">
        <v>7</v>
      </c>
      <c r="J392" s="6">
        <f>VLOOKUP(E392,'Lista Aloj'!C:F,2,0)*I392</f>
        <v>490</v>
      </c>
      <c r="K392" s="6">
        <f t="shared" si="5"/>
        <v>441</v>
      </c>
    </row>
    <row r="393" spans="2:11" ht="16.5" x14ac:dyDescent="0.25">
      <c r="B393" s="3" t="s">
        <v>125</v>
      </c>
      <c r="C393" s="4" t="str">
        <f>VLOOKUP(B393,Clientes!A:B,2,0)</f>
        <v>Marta Almeida Silva</v>
      </c>
      <c r="D393" s="4" t="str">
        <f>VLOOKUP(B393,Clientes!A:D,4,0)</f>
        <v>Lisboa</v>
      </c>
      <c r="E393" s="9" t="s">
        <v>54</v>
      </c>
      <c r="F393" s="4" t="str">
        <f>INDEX('Lista Aloj'!B:C,MATCH(E393,'Lista Aloj'!C:C,0),1)</f>
        <v>LOCALMAIS, UNIPESSOAL, LDA</v>
      </c>
      <c r="G393" s="4" t="str">
        <f>VLOOKUP(E393,'Lista Aloj'!C:F,4,0)</f>
        <v>Guarda</v>
      </c>
      <c r="H393" s="19">
        <v>43474</v>
      </c>
      <c r="I393" s="22">
        <v>4</v>
      </c>
      <c r="J393" s="6">
        <f>VLOOKUP(E393,'Lista Aloj'!C:F,2,0)*I393</f>
        <v>360</v>
      </c>
      <c r="K393" s="6">
        <f t="shared" si="5"/>
        <v>342</v>
      </c>
    </row>
    <row r="394" spans="2:11" ht="16.5" x14ac:dyDescent="0.25">
      <c r="B394" s="3" t="s">
        <v>213</v>
      </c>
      <c r="C394" s="4" t="str">
        <f>VLOOKUP(B394,Clientes!A:B,2,0)</f>
        <v xml:space="preserve">Marta Sofia </v>
      </c>
      <c r="D394" s="4" t="str">
        <f>VLOOKUP(B394,Clientes!A:D,4,0)</f>
        <v>Leiria</v>
      </c>
      <c r="E394" s="9" t="s">
        <v>60</v>
      </c>
      <c r="F394" s="4" t="str">
        <f>INDEX('Lista Aloj'!B:C,MATCH(E394,'Lista Aloj'!C:C,0),1)</f>
        <v>RESIDÊNCIAL IMPERIAL DE CARMO &amp; AUGUSTA, UNIPESSOAL, LDA</v>
      </c>
      <c r="G394" s="4" t="str">
        <f>VLOOKUP(E394,'Lista Aloj'!C:F,4,0)</f>
        <v>Santarém</v>
      </c>
      <c r="H394" s="19">
        <v>43474</v>
      </c>
      <c r="I394" s="22">
        <v>4</v>
      </c>
      <c r="J394" s="6">
        <f>VLOOKUP(E394,'Lista Aloj'!C:F,2,0)*I394</f>
        <v>280</v>
      </c>
      <c r="K394" s="6">
        <f t="shared" ref="K394:K457" si="6">J394- VLOOKUP(I394,$H$2:$J$6,3,TRUE)*J394</f>
        <v>266</v>
      </c>
    </row>
    <row r="395" spans="2:11" ht="16.5" x14ac:dyDescent="0.25">
      <c r="B395" s="3" t="s">
        <v>95</v>
      </c>
      <c r="C395" s="4" t="str">
        <f>VLOOKUP(B395,Clientes!A:B,2,0)</f>
        <v xml:space="preserve">Diogo Teresa </v>
      </c>
      <c r="D395" s="4" t="str">
        <f>VLOOKUP(B395,Clientes!A:D,4,0)</f>
        <v>Setúbal</v>
      </c>
      <c r="E395" s="9" t="s">
        <v>46</v>
      </c>
      <c r="F395" s="4" t="str">
        <f>INDEX('Lista Aloj'!B:C,MATCH(E395,'Lista Aloj'!C:C,0),1)</f>
        <v>LOCALEASY, LDA</v>
      </c>
      <c r="G395" s="4" t="str">
        <f>VLOOKUP(E395,'Lista Aloj'!C:F,4,0)</f>
        <v>Região Autónoma da Madeira</v>
      </c>
      <c r="H395" s="19">
        <v>43477</v>
      </c>
      <c r="I395" s="22">
        <v>2</v>
      </c>
      <c r="J395" s="6">
        <f>VLOOKUP(E395,'Lista Aloj'!C:F,2,0)*I395</f>
        <v>160</v>
      </c>
      <c r="K395" s="6">
        <f t="shared" si="6"/>
        <v>152</v>
      </c>
    </row>
    <row r="396" spans="2:11" ht="16.5" x14ac:dyDescent="0.25">
      <c r="B396" s="3" t="s">
        <v>105</v>
      </c>
      <c r="C396" s="4" t="str">
        <f>VLOOKUP(B396,Clientes!A:B,2,0)</f>
        <v>Licinio Macedo Rocha</v>
      </c>
      <c r="D396" s="4" t="str">
        <f>VLOOKUP(B396,Clientes!A:D,4,0)</f>
        <v>Castelo Branco</v>
      </c>
      <c r="E396" s="9" t="s">
        <v>63</v>
      </c>
      <c r="F396" s="4" t="str">
        <f>INDEX('Lista Aloj'!B:C,MATCH(E396,'Lista Aloj'!C:C,0),1)</f>
        <v>ROUTE 25 - ALOJAMENTO LOCAL, UNIPESSOAL, LDA</v>
      </c>
      <c r="G396" s="4" t="str">
        <f>VLOOKUP(E396,'Lista Aloj'!C:F,4,0)</f>
        <v>Viseu</v>
      </c>
      <c r="H396" s="19">
        <v>43478</v>
      </c>
      <c r="I396" s="22">
        <v>1</v>
      </c>
      <c r="J396" s="6">
        <f>VLOOKUP(E396,'Lista Aloj'!C:F,2,0)*I396</f>
        <v>50</v>
      </c>
      <c r="K396" s="6">
        <f t="shared" si="6"/>
        <v>50</v>
      </c>
    </row>
    <row r="397" spans="2:11" ht="16.5" x14ac:dyDescent="0.25">
      <c r="B397" s="3" t="s">
        <v>87</v>
      </c>
      <c r="C397" s="4" t="str">
        <f>VLOOKUP(B397,Clientes!A:B,2,0)</f>
        <v xml:space="preserve">Rita Pedro </v>
      </c>
      <c r="D397" s="4" t="str">
        <f>VLOOKUP(B397,Clientes!A:D,4,0)</f>
        <v>Portalegre</v>
      </c>
      <c r="E397" s="9" t="s">
        <v>50</v>
      </c>
      <c r="F397" s="4" t="str">
        <f>INDEX('Lista Aloj'!B:C,MATCH(E397,'Lista Aloj'!C:C,0),1)</f>
        <v>R.M.G.S. - ALOJAMENTOS DE PORTUGAL - TURISMO RURAL E ALOJAMENTO LOCAL, UNIPESSOAL, LDA</v>
      </c>
      <c r="G397" s="4" t="str">
        <f>VLOOKUP(E397,'Lista Aloj'!C:F,4,0)</f>
        <v>Porto</v>
      </c>
      <c r="H397" s="19">
        <v>43478</v>
      </c>
      <c r="I397" s="22">
        <v>3</v>
      </c>
      <c r="J397" s="6">
        <f>VLOOKUP(E397,'Lista Aloj'!C:F,2,0)*I397</f>
        <v>150</v>
      </c>
      <c r="K397" s="6">
        <f t="shared" si="6"/>
        <v>142.5</v>
      </c>
    </row>
    <row r="398" spans="2:11" ht="16.5" x14ac:dyDescent="0.25">
      <c r="B398" s="3" t="s">
        <v>184</v>
      </c>
      <c r="C398" s="4" t="str">
        <f>VLOOKUP(B398,Clientes!A:B,2,0)</f>
        <v>Rui de Lopes</v>
      </c>
      <c r="D398" s="4" t="str">
        <f>VLOOKUP(B398,Clientes!A:D,4,0)</f>
        <v>Santarém</v>
      </c>
      <c r="E398" s="9" t="s">
        <v>58</v>
      </c>
      <c r="F398" s="4" t="str">
        <f>INDEX('Lista Aloj'!B:C,MATCH(E398,'Lista Aloj'!C:C,0),1)</f>
        <v>NORVERDE - INVESTIMENTOS IMOBILIÁRIOS, S.A.</v>
      </c>
      <c r="G398" s="4" t="str">
        <f>VLOOKUP(E398,'Lista Aloj'!C:F,4,0)</f>
        <v>Portalegre</v>
      </c>
      <c r="H398" s="19">
        <v>43478</v>
      </c>
      <c r="I398" s="22">
        <v>8</v>
      </c>
      <c r="J398" s="6">
        <f>VLOOKUP(E398,'Lista Aloj'!C:F,2,0)*I398</f>
        <v>400</v>
      </c>
      <c r="K398" s="6">
        <f t="shared" si="6"/>
        <v>360</v>
      </c>
    </row>
    <row r="399" spans="2:11" ht="16.5" x14ac:dyDescent="0.25">
      <c r="B399" s="3" t="s">
        <v>144</v>
      </c>
      <c r="C399" s="4" t="str">
        <f>VLOOKUP(B399,Clientes!A:B,2,0)</f>
        <v>João Sofia Cunha</v>
      </c>
      <c r="D399" s="4" t="str">
        <f>VLOOKUP(B399,Clientes!A:D,4,0)</f>
        <v>Lisboa</v>
      </c>
      <c r="E399" s="9" t="s">
        <v>46</v>
      </c>
      <c r="F399" s="4" t="str">
        <f>INDEX('Lista Aloj'!B:C,MATCH(E399,'Lista Aloj'!C:C,0),1)</f>
        <v>LOCALEASY, LDA</v>
      </c>
      <c r="G399" s="4" t="str">
        <f>VLOOKUP(E399,'Lista Aloj'!C:F,4,0)</f>
        <v>Região Autónoma da Madeira</v>
      </c>
      <c r="H399" s="19">
        <v>43479</v>
      </c>
      <c r="I399" s="22">
        <v>5</v>
      </c>
      <c r="J399" s="6">
        <f>VLOOKUP(E399,'Lista Aloj'!C:F,2,0)*I399</f>
        <v>400</v>
      </c>
      <c r="K399" s="6">
        <f t="shared" si="6"/>
        <v>380</v>
      </c>
    </row>
    <row r="400" spans="2:11" ht="16.5" x14ac:dyDescent="0.25">
      <c r="B400" s="3" t="s">
        <v>190</v>
      </c>
      <c r="C400" s="4" t="str">
        <f>VLOOKUP(B400,Clientes!A:B,2,0)</f>
        <v>Pedro Rua Levorato</v>
      </c>
      <c r="D400" s="4" t="str">
        <f>VLOOKUP(B400,Clientes!A:D,4,0)</f>
        <v>Faro</v>
      </c>
      <c r="E400" s="9" t="s">
        <v>49</v>
      </c>
      <c r="F400" s="4" t="str">
        <f>INDEX('Lista Aloj'!B:C,MATCH(E400,'Lista Aloj'!C:C,0),1)</f>
        <v>GERES ALBUFEIRA - ALDEIA TURISTICA, LDA</v>
      </c>
      <c r="G400" s="4" t="str">
        <f>VLOOKUP(E400,'Lista Aloj'!C:F,4,0)</f>
        <v>Aveiro</v>
      </c>
      <c r="H400" s="19">
        <v>43479</v>
      </c>
      <c r="I400" s="22">
        <v>3</v>
      </c>
      <c r="J400" s="6">
        <f>VLOOKUP(E400,'Lista Aloj'!C:F,2,0)*I400</f>
        <v>210</v>
      </c>
      <c r="K400" s="6">
        <f t="shared" si="6"/>
        <v>199.5</v>
      </c>
    </row>
    <row r="401" spans="2:11" ht="15" customHeight="1" x14ac:dyDescent="0.25">
      <c r="B401" s="3" t="s">
        <v>115</v>
      </c>
      <c r="C401" s="4" t="str">
        <f>VLOOKUP(B401,Clientes!A:B,2,0)</f>
        <v>André Claro Forte</v>
      </c>
      <c r="D401" s="4" t="str">
        <f>VLOOKUP(B401,Clientes!A:D,4,0)</f>
        <v>Região Autónoma dos Açores</v>
      </c>
      <c r="E401" s="9" t="s">
        <v>63</v>
      </c>
      <c r="F401" s="4" t="str">
        <f>INDEX('Lista Aloj'!B:C,MATCH(E401,'Lista Aloj'!C:C,0),1)</f>
        <v>ROUTE 25 - ALOJAMENTO LOCAL, UNIPESSOAL, LDA</v>
      </c>
      <c r="G401" s="4" t="str">
        <f>VLOOKUP(E401,'Lista Aloj'!C:F,4,0)</f>
        <v>Viseu</v>
      </c>
      <c r="H401" s="19">
        <v>43481</v>
      </c>
      <c r="I401" s="22">
        <v>3</v>
      </c>
      <c r="J401" s="6">
        <f>VLOOKUP(E401,'Lista Aloj'!C:F,2,0)*I401</f>
        <v>150</v>
      </c>
      <c r="K401" s="6">
        <f t="shared" si="6"/>
        <v>142.5</v>
      </c>
    </row>
    <row r="402" spans="2:11" ht="16.5" x14ac:dyDescent="0.25">
      <c r="B402" s="3" t="s">
        <v>88</v>
      </c>
      <c r="C402" s="4" t="str">
        <f>VLOOKUP(B402,Clientes!A:B,2,0)</f>
        <v>José Daniel Rodrigues</v>
      </c>
      <c r="D402" s="4" t="str">
        <f>VLOOKUP(B402,Clientes!A:D,4,0)</f>
        <v>Vila Real</v>
      </c>
      <c r="E402" s="9" t="s">
        <v>39</v>
      </c>
      <c r="F402" s="4" t="str">
        <f>INDEX('Lista Aloj'!B:C,MATCH(E402,'Lista Aloj'!C:C,0),1)</f>
        <v>ÍNDICEFRASE COMPRA E VENDA DE BENS IMOBILIÁRIOS, TURISMO E ALOJAMENTO LOCAL, LDA</v>
      </c>
      <c r="G402" s="4" t="str">
        <f>VLOOKUP(E402,'Lista Aloj'!C:F,4,0)</f>
        <v>Portalegre</v>
      </c>
      <c r="H402" s="19">
        <v>43481</v>
      </c>
      <c r="I402" s="22">
        <v>8</v>
      </c>
      <c r="J402" s="6">
        <f>VLOOKUP(E402,'Lista Aloj'!C:F,2,0)*I402</f>
        <v>480</v>
      </c>
      <c r="K402" s="6">
        <f t="shared" si="6"/>
        <v>432</v>
      </c>
    </row>
    <row r="403" spans="2:11" ht="16.5" x14ac:dyDescent="0.25">
      <c r="B403" s="3" t="s">
        <v>101</v>
      </c>
      <c r="C403" s="4" t="str">
        <f>VLOOKUP(B403,Clientes!A:B,2,0)</f>
        <v>Raquel Tomas Grilo</v>
      </c>
      <c r="D403" s="4" t="str">
        <f>VLOOKUP(B403,Clientes!A:D,4,0)</f>
        <v>Viana do Castelo</v>
      </c>
      <c r="E403" s="9" t="s">
        <v>50</v>
      </c>
      <c r="F403" s="4" t="str">
        <f>INDEX('Lista Aloj'!B:C,MATCH(E403,'Lista Aloj'!C:C,0),1)</f>
        <v>R.M.G.S. - ALOJAMENTOS DE PORTUGAL - TURISMO RURAL E ALOJAMENTO LOCAL, UNIPESSOAL, LDA</v>
      </c>
      <c r="G403" s="4" t="str">
        <f>VLOOKUP(E403,'Lista Aloj'!C:F,4,0)</f>
        <v>Porto</v>
      </c>
      <c r="H403" s="19">
        <v>43481</v>
      </c>
      <c r="I403" s="22">
        <v>2</v>
      </c>
      <c r="J403" s="6">
        <f>VLOOKUP(E403,'Lista Aloj'!C:F,2,0)*I403</f>
        <v>100</v>
      </c>
      <c r="K403" s="6">
        <f t="shared" si="6"/>
        <v>95</v>
      </c>
    </row>
    <row r="404" spans="2:11" ht="16.5" x14ac:dyDescent="0.25">
      <c r="B404" s="3" t="s">
        <v>152</v>
      </c>
      <c r="C404" s="4" t="str">
        <f>VLOOKUP(B404,Clientes!A:B,2,0)</f>
        <v>Ricardo Bronze Ribeiro</v>
      </c>
      <c r="D404" s="4" t="str">
        <f>VLOOKUP(B404,Clientes!A:D,4,0)</f>
        <v>Região Autónoma dos Açores</v>
      </c>
      <c r="E404" s="9" t="s">
        <v>54</v>
      </c>
      <c r="F404" s="4" t="str">
        <f>INDEX('Lista Aloj'!B:C,MATCH(E404,'Lista Aloj'!C:C,0),1)</f>
        <v>LOCALMAIS, UNIPESSOAL, LDA</v>
      </c>
      <c r="G404" s="4" t="str">
        <f>VLOOKUP(E404,'Lista Aloj'!C:F,4,0)</f>
        <v>Guarda</v>
      </c>
      <c r="H404" s="19">
        <v>43482</v>
      </c>
      <c r="I404" s="22">
        <v>5</v>
      </c>
      <c r="J404" s="6">
        <f>VLOOKUP(E404,'Lista Aloj'!C:F,2,0)*I404</f>
        <v>450</v>
      </c>
      <c r="K404" s="6">
        <f t="shared" si="6"/>
        <v>427.5</v>
      </c>
    </row>
    <row r="405" spans="2:11" ht="16.5" x14ac:dyDescent="0.25">
      <c r="B405" s="3" t="s">
        <v>137</v>
      </c>
      <c r="C405" s="4" t="str">
        <f>VLOOKUP(B405,Clientes!A:B,2,0)</f>
        <v xml:space="preserve">Tomás Raquel </v>
      </c>
      <c r="D405" s="4" t="str">
        <f>VLOOKUP(B405,Clientes!A:D,4,0)</f>
        <v>Coimbra</v>
      </c>
      <c r="E405" s="9" t="s">
        <v>58</v>
      </c>
      <c r="F405" s="4" t="str">
        <f>INDEX('Lista Aloj'!B:C,MATCH(E405,'Lista Aloj'!C:C,0),1)</f>
        <v>NORVERDE - INVESTIMENTOS IMOBILIÁRIOS, S.A.</v>
      </c>
      <c r="G405" s="4" t="str">
        <f>VLOOKUP(E405,'Lista Aloj'!C:F,4,0)</f>
        <v>Portalegre</v>
      </c>
      <c r="H405" s="19">
        <v>43483</v>
      </c>
      <c r="I405" s="22">
        <v>7</v>
      </c>
      <c r="J405" s="6">
        <f>VLOOKUP(E405,'Lista Aloj'!C:F,2,0)*I405</f>
        <v>350</v>
      </c>
      <c r="K405" s="6">
        <f t="shared" si="6"/>
        <v>315</v>
      </c>
    </row>
    <row r="406" spans="2:11" ht="16.5" x14ac:dyDescent="0.25">
      <c r="B406" s="3" t="s">
        <v>214</v>
      </c>
      <c r="C406" s="4" t="str">
        <f>VLOOKUP(B406,Clientes!A:B,2,0)</f>
        <v>José Silva Pereira</v>
      </c>
      <c r="D406" s="4" t="str">
        <f>VLOOKUP(B406,Clientes!A:D,4,0)</f>
        <v>Évora</v>
      </c>
      <c r="E406" s="9" t="s">
        <v>46</v>
      </c>
      <c r="F406" s="4" t="str">
        <f>INDEX('Lista Aloj'!B:C,MATCH(E406,'Lista Aloj'!C:C,0),1)</f>
        <v>LOCALEASY, LDA</v>
      </c>
      <c r="G406" s="4" t="str">
        <f>VLOOKUP(E406,'Lista Aloj'!C:F,4,0)</f>
        <v>Região Autónoma da Madeira</v>
      </c>
      <c r="H406" s="19">
        <v>43484</v>
      </c>
      <c r="I406" s="22">
        <v>4</v>
      </c>
      <c r="J406" s="6">
        <f>VLOOKUP(E406,'Lista Aloj'!C:F,2,0)*I406</f>
        <v>320</v>
      </c>
      <c r="K406" s="6">
        <f t="shared" si="6"/>
        <v>304</v>
      </c>
    </row>
    <row r="407" spans="2:11" ht="16.5" x14ac:dyDescent="0.25">
      <c r="B407" s="3" t="s">
        <v>116</v>
      </c>
      <c r="C407" s="4" t="str">
        <f>VLOOKUP(B407,Clientes!A:B,2,0)</f>
        <v>Alice Pinto Silva</v>
      </c>
      <c r="D407" s="4" t="str">
        <f>VLOOKUP(B407,Clientes!A:D,4,0)</f>
        <v>Beja</v>
      </c>
      <c r="E407" s="9" t="s">
        <v>50</v>
      </c>
      <c r="F407" s="4" t="str">
        <f>INDEX('Lista Aloj'!B:C,MATCH(E407,'Lista Aloj'!C:C,0),1)</f>
        <v>R.M.G.S. - ALOJAMENTOS DE PORTUGAL - TURISMO RURAL E ALOJAMENTO LOCAL, UNIPESSOAL, LDA</v>
      </c>
      <c r="G407" s="4" t="str">
        <f>VLOOKUP(E407,'Lista Aloj'!C:F,4,0)</f>
        <v>Porto</v>
      </c>
      <c r="H407" s="19">
        <v>43487</v>
      </c>
      <c r="I407" s="22">
        <v>2</v>
      </c>
      <c r="J407" s="6">
        <f>VLOOKUP(E407,'Lista Aloj'!C:F,2,0)*I407</f>
        <v>100</v>
      </c>
      <c r="K407" s="6">
        <f t="shared" si="6"/>
        <v>95</v>
      </c>
    </row>
    <row r="408" spans="2:11" ht="16.5" x14ac:dyDescent="0.25">
      <c r="B408" s="3" t="s">
        <v>208</v>
      </c>
      <c r="C408" s="4" t="str">
        <f>VLOOKUP(B408,Clientes!A:B,2,0)</f>
        <v>Miguel Moura Silva</v>
      </c>
      <c r="D408" s="4" t="str">
        <f>VLOOKUP(B408,Clientes!A:D,4,0)</f>
        <v>Santarém</v>
      </c>
      <c r="E408" s="9" t="s">
        <v>62</v>
      </c>
      <c r="F408" s="4" t="str">
        <f>INDEX('Lista Aloj'!B:C,MATCH(E408,'Lista Aloj'!C:C,0),1)</f>
        <v>ENTREGARSONHOS - ALOJAMENTO LOCAL, LDA</v>
      </c>
      <c r="G408" s="4" t="str">
        <f>VLOOKUP(E408,'Lista Aloj'!C:F,4,0)</f>
        <v>Região Autónoma dos Açores</v>
      </c>
      <c r="H408" s="19">
        <v>43487</v>
      </c>
      <c r="I408" s="22">
        <v>9</v>
      </c>
      <c r="J408" s="6">
        <f>VLOOKUP(E408,'Lista Aloj'!C:F,2,0)*I408</f>
        <v>630</v>
      </c>
      <c r="K408" s="6">
        <f t="shared" si="6"/>
        <v>567</v>
      </c>
    </row>
    <row r="409" spans="2:11" ht="16.5" x14ac:dyDescent="0.25">
      <c r="B409" s="3" t="s">
        <v>155</v>
      </c>
      <c r="C409" s="4" t="str">
        <f>VLOOKUP(B409,Clientes!A:B,2,0)</f>
        <v>Pedro Eduardo Oliveira</v>
      </c>
      <c r="D409" s="4" t="str">
        <f>VLOOKUP(B409,Clientes!A:D,4,0)</f>
        <v>Lisboa</v>
      </c>
      <c r="E409" s="9" t="s">
        <v>60</v>
      </c>
      <c r="F409" s="4" t="str">
        <f>INDEX('Lista Aloj'!B:C,MATCH(E409,'Lista Aloj'!C:C,0),1)</f>
        <v>RESIDÊNCIAL IMPERIAL DE CARMO &amp; AUGUSTA, UNIPESSOAL, LDA</v>
      </c>
      <c r="G409" s="4" t="str">
        <f>VLOOKUP(E409,'Lista Aloj'!C:F,4,0)</f>
        <v>Santarém</v>
      </c>
      <c r="H409" s="19">
        <v>43487</v>
      </c>
      <c r="I409" s="22">
        <v>2</v>
      </c>
      <c r="J409" s="6">
        <f>VLOOKUP(E409,'Lista Aloj'!C:F,2,0)*I409</f>
        <v>140</v>
      </c>
      <c r="K409" s="6">
        <f t="shared" si="6"/>
        <v>133</v>
      </c>
    </row>
    <row r="410" spans="2:11" ht="16.5" x14ac:dyDescent="0.25">
      <c r="B410" s="3" t="s">
        <v>179</v>
      </c>
      <c r="C410" s="4" t="str">
        <f>VLOOKUP(B410,Clientes!A:B,2,0)</f>
        <v>Ana Miguel Silva</v>
      </c>
      <c r="D410" s="4" t="str">
        <f>VLOOKUP(B410,Clientes!A:D,4,0)</f>
        <v>Porto</v>
      </c>
      <c r="E410" s="9" t="s">
        <v>52</v>
      </c>
      <c r="F410" s="4" t="str">
        <f>INDEX('Lista Aloj'!B:C,MATCH(E410,'Lista Aloj'!C:C,0),1)</f>
        <v>CASA DO RIO VEZ - TURISMO E ALOJAMENTO, LDA</v>
      </c>
      <c r="G410" s="4" t="str">
        <f>VLOOKUP(E410,'Lista Aloj'!C:F,4,0)</f>
        <v>Leiria</v>
      </c>
      <c r="H410" s="19">
        <v>43489</v>
      </c>
      <c r="I410" s="22">
        <v>9</v>
      </c>
      <c r="J410" s="6">
        <f>VLOOKUP(E410,'Lista Aloj'!C:F,2,0)*I410</f>
        <v>630</v>
      </c>
      <c r="K410" s="6">
        <f t="shared" si="6"/>
        <v>567</v>
      </c>
    </row>
    <row r="411" spans="2:11" ht="15" customHeight="1" x14ac:dyDescent="0.25">
      <c r="B411" s="3" t="s">
        <v>163</v>
      </c>
      <c r="C411" s="4" t="str">
        <f>VLOOKUP(B411,Clientes!A:B,2,0)</f>
        <v>Leonor Pedro Queirós</v>
      </c>
      <c r="D411" s="4" t="str">
        <f>VLOOKUP(B411,Clientes!A:D,4,0)</f>
        <v>Viseu</v>
      </c>
      <c r="E411" s="9" t="s">
        <v>54</v>
      </c>
      <c r="F411" s="4" t="str">
        <f>INDEX('Lista Aloj'!B:C,MATCH(E411,'Lista Aloj'!C:C,0),1)</f>
        <v>LOCALMAIS, UNIPESSOAL, LDA</v>
      </c>
      <c r="G411" s="4" t="str">
        <f>VLOOKUP(E411,'Lista Aloj'!C:F,4,0)</f>
        <v>Guarda</v>
      </c>
      <c r="H411" s="19">
        <v>43489</v>
      </c>
      <c r="I411" s="22">
        <v>5</v>
      </c>
      <c r="J411" s="6">
        <f>VLOOKUP(E411,'Lista Aloj'!C:F,2,0)*I411</f>
        <v>450</v>
      </c>
      <c r="K411" s="6">
        <f t="shared" si="6"/>
        <v>427.5</v>
      </c>
    </row>
    <row r="412" spans="2:11" ht="16.5" x14ac:dyDescent="0.25">
      <c r="B412" s="3" t="s">
        <v>177</v>
      </c>
      <c r="C412" s="4" t="str">
        <f>VLOOKUP(B412,Clientes!A:B,2,0)</f>
        <v xml:space="preserve">Rennan Rapuano </v>
      </c>
      <c r="D412" s="4" t="str">
        <f>VLOOKUP(B412,Clientes!A:D,4,0)</f>
        <v>Viseu</v>
      </c>
      <c r="E412" s="9" t="s">
        <v>58</v>
      </c>
      <c r="F412" s="4" t="str">
        <f>INDEX('Lista Aloj'!B:C,MATCH(E412,'Lista Aloj'!C:C,0),1)</f>
        <v>NORVERDE - INVESTIMENTOS IMOBILIÁRIOS, S.A.</v>
      </c>
      <c r="G412" s="4" t="str">
        <f>VLOOKUP(E412,'Lista Aloj'!C:F,4,0)</f>
        <v>Portalegre</v>
      </c>
      <c r="H412" s="19">
        <v>43490</v>
      </c>
      <c r="I412" s="22">
        <v>3</v>
      </c>
      <c r="J412" s="6">
        <f>VLOOKUP(E412,'Lista Aloj'!C:F,2,0)*I412</f>
        <v>150</v>
      </c>
      <c r="K412" s="6">
        <f t="shared" si="6"/>
        <v>142.5</v>
      </c>
    </row>
    <row r="413" spans="2:11" ht="16.5" x14ac:dyDescent="0.25">
      <c r="B413" s="3" t="s">
        <v>165</v>
      </c>
      <c r="C413" s="4" t="str">
        <f>VLOOKUP(B413,Clientes!A:B,2,0)</f>
        <v>Hugo Franz Oliveira</v>
      </c>
      <c r="D413" s="4" t="str">
        <f>VLOOKUP(B413,Clientes!A:D,4,0)</f>
        <v>Aveiro</v>
      </c>
      <c r="E413" s="9" t="s">
        <v>45</v>
      </c>
      <c r="F413" s="4" t="str">
        <f>INDEX('Lista Aloj'!B:C,MATCH(E413,'Lista Aloj'!C:C,0),1)</f>
        <v>LOCAL - IT, LDA</v>
      </c>
      <c r="G413" s="4" t="str">
        <f>VLOOKUP(E413,'Lista Aloj'!C:F,4,0)</f>
        <v>Santarém</v>
      </c>
      <c r="H413" s="19">
        <v>43491</v>
      </c>
      <c r="I413" s="22">
        <v>6</v>
      </c>
      <c r="J413" s="6">
        <f>VLOOKUP(E413,'Lista Aloj'!C:F,2,0)*I413</f>
        <v>540</v>
      </c>
      <c r="K413" s="6">
        <f t="shared" si="6"/>
        <v>486</v>
      </c>
    </row>
    <row r="414" spans="2:11" ht="16.5" x14ac:dyDescent="0.25">
      <c r="B414" s="3" t="s">
        <v>198</v>
      </c>
      <c r="C414" s="4" t="str">
        <f>VLOOKUP(B414,Clientes!A:B,2,0)</f>
        <v>Maria Daniela Lopes</v>
      </c>
      <c r="D414" s="4" t="str">
        <f>VLOOKUP(B414,Clientes!A:D,4,0)</f>
        <v>Évora</v>
      </c>
      <c r="E414" s="9" t="s">
        <v>63</v>
      </c>
      <c r="F414" s="4" t="str">
        <f>INDEX('Lista Aloj'!B:C,MATCH(E414,'Lista Aloj'!C:C,0),1)</f>
        <v>ROUTE 25 - ALOJAMENTO LOCAL, UNIPESSOAL, LDA</v>
      </c>
      <c r="G414" s="4" t="str">
        <f>VLOOKUP(E414,'Lista Aloj'!C:F,4,0)</f>
        <v>Viseu</v>
      </c>
      <c r="H414" s="19">
        <v>43491</v>
      </c>
      <c r="I414" s="22">
        <v>4</v>
      </c>
      <c r="J414" s="6">
        <f>VLOOKUP(E414,'Lista Aloj'!C:F,2,0)*I414</f>
        <v>200</v>
      </c>
      <c r="K414" s="6">
        <f t="shared" si="6"/>
        <v>190</v>
      </c>
    </row>
    <row r="415" spans="2:11" ht="16.5" x14ac:dyDescent="0.25">
      <c r="B415" s="3" t="s">
        <v>130</v>
      </c>
      <c r="C415" s="4" t="str">
        <f>VLOOKUP(B415,Clientes!A:B,2,0)</f>
        <v>Rui de Correia</v>
      </c>
      <c r="D415" s="4" t="str">
        <f>VLOOKUP(B415,Clientes!A:D,4,0)</f>
        <v>Vila Real</v>
      </c>
      <c r="E415" s="9" t="s">
        <v>62</v>
      </c>
      <c r="F415" s="4" t="str">
        <f>INDEX('Lista Aloj'!B:C,MATCH(E415,'Lista Aloj'!C:C,0),1)</f>
        <v>ENTREGARSONHOS - ALOJAMENTO LOCAL, LDA</v>
      </c>
      <c r="G415" s="4" t="str">
        <f>VLOOKUP(E415,'Lista Aloj'!C:F,4,0)</f>
        <v>Região Autónoma dos Açores</v>
      </c>
      <c r="H415" s="19">
        <v>43492</v>
      </c>
      <c r="I415" s="22">
        <v>7</v>
      </c>
      <c r="J415" s="6">
        <f>VLOOKUP(E415,'Lista Aloj'!C:F,2,0)*I415</f>
        <v>490</v>
      </c>
      <c r="K415" s="6">
        <f t="shared" si="6"/>
        <v>441</v>
      </c>
    </row>
    <row r="416" spans="2:11" ht="16.5" x14ac:dyDescent="0.25">
      <c r="B416" s="3" t="s">
        <v>79</v>
      </c>
      <c r="C416" s="4" t="str">
        <f>VLOOKUP(B416,Clientes!A:B,2,0)</f>
        <v>Pedro Miguel Mota</v>
      </c>
      <c r="D416" s="4" t="str">
        <f>VLOOKUP(B416,Clientes!A:D,4,0)</f>
        <v>Coimbra</v>
      </c>
      <c r="E416" s="9" t="s">
        <v>57</v>
      </c>
      <c r="F416" s="4" t="str">
        <f>INDEX('Lista Aloj'!B:C,MATCH(E416,'Lista Aloj'!C:C,0),1)</f>
        <v>LOCALSIGN, UNIPESSOAL, LDA</v>
      </c>
      <c r="G416" s="4" t="str">
        <f>VLOOKUP(E416,'Lista Aloj'!C:F,4,0)</f>
        <v>Portalegre</v>
      </c>
      <c r="H416" s="19">
        <v>43493</v>
      </c>
      <c r="I416" s="22">
        <v>1</v>
      </c>
      <c r="J416" s="6">
        <f>VLOOKUP(E416,'Lista Aloj'!C:F,2,0)*I416</f>
        <v>70</v>
      </c>
      <c r="K416" s="6">
        <f t="shared" si="6"/>
        <v>70</v>
      </c>
    </row>
    <row r="417" spans="2:11" ht="16.5" x14ac:dyDescent="0.25">
      <c r="B417" s="3" t="s">
        <v>91</v>
      </c>
      <c r="C417" s="4" t="str">
        <f>VLOOKUP(B417,Clientes!A:B,2,0)</f>
        <v xml:space="preserve">Rafael Romera </v>
      </c>
      <c r="D417" s="4" t="str">
        <f>VLOOKUP(B417,Clientes!A:D,4,0)</f>
        <v>Coimbra</v>
      </c>
      <c r="E417" s="9" t="s">
        <v>40</v>
      </c>
      <c r="F417" s="4" t="str">
        <f>INDEX('Lista Aloj'!B:C,MATCH(E417,'Lista Aloj'!C:C,0),1)</f>
        <v>VAZ, ABREU &amp; RIBEIRO, LDA</v>
      </c>
      <c r="G417" s="4" t="str">
        <f>VLOOKUP(E417,'Lista Aloj'!C:F,4,0)</f>
        <v>Portalegre</v>
      </c>
      <c r="H417" s="19">
        <v>43493</v>
      </c>
      <c r="I417" s="22">
        <v>9</v>
      </c>
      <c r="J417" s="6">
        <f>VLOOKUP(E417,'Lista Aloj'!C:F,2,0)*I417</f>
        <v>540</v>
      </c>
      <c r="K417" s="6">
        <f t="shared" si="6"/>
        <v>486</v>
      </c>
    </row>
    <row r="418" spans="2:11" ht="16.5" x14ac:dyDescent="0.25">
      <c r="B418" s="3" t="s">
        <v>125</v>
      </c>
      <c r="C418" s="4" t="str">
        <f>VLOOKUP(B418,Clientes!A:B,2,0)</f>
        <v>Marta Almeida Silva</v>
      </c>
      <c r="D418" s="4" t="str">
        <f>VLOOKUP(B418,Clientes!A:D,4,0)</f>
        <v>Lisboa</v>
      </c>
      <c r="E418" s="9" t="s">
        <v>46</v>
      </c>
      <c r="F418" s="4" t="str">
        <f>INDEX('Lista Aloj'!B:C,MATCH(E418,'Lista Aloj'!C:C,0),1)</f>
        <v>LOCALEASY, LDA</v>
      </c>
      <c r="G418" s="4" t="str">
        <f>VLOOKUP(E418,'Lista Aloj'!C:F,4,0)</f>
        <v>Região Autónoma da Madeira</v>
      </c>
      <c r="H418" s="19">
        <v>43494</v>
      </c>
      <c r="I418" s="22">
        <v>1</v>
      </c>
      <c r="J418" s="6">
        <f>VLOOKUP(E418,'Lista Aloj'!C:F,2,0)*I418</f>
        <v>80</v>
      </c>
      <c r="K418" s="6">
        <f t="shared" si="6"/>
        <v>80</v>
      </c>
    </row>
    <row r="419" spans="2:11" ht="16.5" x14ac:dyDescent="0.25">
      <c r="B419" s="3" t="s">
        <v>150</v>
      </c>
      <c r="C419" s="4" t="str">
        <f>VLOOKUP(B419,Clientes!A:B,2,0)</f>
        <v>Jose Amadeu Faria</v>
      </c>
      <c r="D419" s="4" t="str">
        <f>VLOOKUP(B419,Clientes!A:D,4,0)</f>
        <v>Região Autónoma da Madeira</v>
      </c>
      <c r="E419" s="9" t="s">
        <v>57</v>
      </c>
      <c r="F419" s="4" t="str">
        <f>INDEX('Lista Aloj'!B:C,MATCH(E419,'Lista Aloj'!C:C,0),1)</f>
        <v>LOCALSIGN, UNIPESSOAL, LDA</v>
      </c>
      <c r="G419" s="4" t="str">
        <f>VLOOKUP(E419,'Lista Aloj'!C:F,4,0)</f>
        <v>Portalegre</v>
      </c>
      <c r="H419" s="19">
        <v>43495</v>
      </c>
      <c r="I419" s="22">
        <v>6</v>
      </c>
      <c r="J419" s="6">
        <f>VLOOKUP(E419,'Lista Aloj'!C:F,2,0)*I419</f>
        <v>420</v>
      </c>
      <c r="K419" s="6">
        <f t="shared" si="6"/>
        <v>378</v>
      </c>
    </row>
    <row r="420" spans="2:11" ht="16.5" x14ac:dyDescent="0.25">
      <c r="B420" s="3" t="s">
        <v>174</v>
      </c>
      <c r="C420" s="4" t="str">
        <f>VLOOKUP(B420,Clientes!A:B,2,0)</f>
        <v>André Martina Dias</v>
      </c>
      <c r="D420" s="4" t="str">
        <f>VLOOKUP(B420,Clientes!A:D,4,0)</f>
        <v>Vila Real</v>
      </c>
      <c r="E420" s="9" t="s">
        <v>53</v>
      </c>
      <c r="F420" s="4" t="str">
        <f>INDEX('Lista Aloj'!B:C,MATCH(E420,'Lista Aloj'!C:C,0),1)</f>
        <v>LOCAL GÁS, UNIPESSOAL, LDA</v>
      </c>
      <c r="G420" s="4" t="str">
        <f>VLOOKUP(E420,'Lista Aloj'!C:F,4,0)</f>
        <v>Setúbal</v>
      </c>
      <c r="H420" s="19">
        <v>43496</v>
      </c>
      <c r="I420" s="22">
        <v>8</v>
      </c>
      <c r="J420" s="6">
        <f>VLOOKUP(E420,'Lista Aloj'!C:F,2,0)*I420</f>
        <v>560</v>
      </c>
      <c r="K420" s="6">
        <f t="shared" si="6"/>
        <v>504</v>
      </c>
    </row>
    <row r="421" spans="2:11" ht="16.5" x14ac:dyDescent="0.25">
      <c r="B421" s="3" t="s">
        <v>121</v>
      </c>
      <c r="C421" s="4" t="str">
        <f>VLOOKUP(B421,Clientes!A:B,2,0)</f>
        <v>Catarina Miguel Fonseca</v>
      </c>
      <c r="D421" s="4" t="str">
        <f>VLOOKUP(B421,Clientes!A:D,4,0)</f>
        <v>Braga</v>
      </c>
      <c r="E421" s="9" t="s">
        <v>54</v>
      </c>
      <c r="F421" s="4" t="str">
        <f>INDEX('Lista Aloj'!B:C,MATCH(E421,'Lista Aloj'!C:C,0),1)</f>
        <v>LOCALMAIS, UNIPESSOAL, LDA</v>
      </c>
      <c r="G421" s="4" t="str">
        <f>VLOOKUP(E421,'Lista Aloj'!C:F,4,0)</f>
        <v>Guarda</v>
      </c>
      <c r="H421" s="19">
        <v>43496</v>
      </c>
      <c r="I421" s="22">
        <v>8</v>
      </c>
      <c r="J421" s="6">
        <f>VLOOKUP(E421,'Lista Aloj'!C:F,2,0)*I421</f>
        <v>720</v>
      </c>
      <c r="K421" s="6">
        <f t="shared" si="6"/>
        <v>648</v>
      </c>
    </row>
    <row r="422" spans="2:11" ht="16.5" x14ac:dyDescent="0.25">
      <c r="B422" s="3" t="s">
        <v>191</v>
      </c>
      <c r="C422" s="4" t="str">
        <f>VLOOKUP(B422,Clientes!A:B,2,0)</f>
        <v>João Mendes Simões</v>
      </c>
      <c r="D422" s="4" t="str">
        <f>VLOOKUP(B422,Clientes!A:D,4,0)</f>
        <v>Aveiro</v>
      </c>
      <c r="E422" s="9" t="s">
        <v>53</v>
      </c>
      <c r="F422" s="4" t="str">
        <f>INDEX('Lista Aloj'!B:C,MATCH(E422,'Lista Aloj'!C:C,0),1)</f>
        <v>LOCAL GÁS, UNIPESSOAL, LDA</v>
      </c>
      <c r="G422" s="4" t="str">
        <f>VLOOKUP(E422,'Lista Aloj'!C:F,4,0)</f>
        <v>Setúbal</v>
      </c>
      <c r="H422" s="19">
        <v>43496</v>
      </c>
      <c r="I422" s="22">
        <v>8</v>
      </c>
      <c r="J422" s="6">
        <f>VLOOKUP(E422,'Lista Aloj'!C:F,2,0)*I422</f>
        <v>560</v>
      </c>
      <c r="K422" s="6">
        <f t="shared" si="6"/>
        <v>504</v>
      </c>
    </row>
    <row r="423" spans="2:11" ht="16.5" x14ac:dyDescent="0.25">
      <c r="B423" s="3" t="s">
        <v>93</v>
      </c>
      <c r="C423" s="4" t="str">
        <f>VLOOKUP(B423,Clientes!A:B,2,0)</f>
        <v>Tomás Catarina Ferreira</v>
      </c>
      <c r="D423" s="4" t="str">
        <f>VLOOKUP(B423,Clientes!A:D,4,0)</f>
        <v>Vila Real</v>
      </c>
      <c r="E423" s="9" t="s">
        <v>58</v>
      </c>
      <c r="F423" s="4" t="str">
        <f>INDEX('Lista Aloj'!B:C,MATCH(E423,'Lista Aloj'!C:C,0),1)</f>
        <v>NORVERDE - INVESTIMENTOS IMOBILIÁRIOS, S.A.</v>
      </c>
      <c r="G423" s="4" t="str">
        <f>VLOOKUP(E423,'Lista Aloj'!C:F,4,0)</f>
        <v>Portalegre</v>
      </c>
      <c r="H423" s="19">
        <v>43496</v>
      </c>
      <c r="I423" s="22">
        <v>9</v>
      </c>
      <c r="J423" s="6">
        <f>VLOOKUP(E423,'Lista Aloj'!C:F,2,0)*I423</f>
        <v>450</v>
      </c>
      <c r="K423" s="6">
        <f t="shared" si="6"/>
        <v>405</v>
      </c>
    </row>
    <row r="424" spans="2:11" ht="16.5" x14ac:dyDescent="0.25">
      <c r="B424" s="3" t="s">
        <v>183</v>
      </c>
      <c r="C424" s="4" t="str">
        <f>VLOOKUP(B424,Clientes!A:B,2,0)</f>
        <v>Pedro Diana Fonseca</v>
      </c>
      <c r="D424" s="4" t="str">
        <f>VLOOKUP(B424,Clientes!A:D,4,0)</f>
        <v>Portalegre</v>
      </c>
      <c r="E424" s="9" t="s">
        <v>45</v>
      </c>
      <c r="F424" s="4" t="str">
        <f>INDEX('Lista Aloj'!B:C,MATCH(E424,'Lista Aloj'!C:C,0),1)</f>
        <v>LOCAL - IT, LDA</v>
      </c>
      <c r="G424" s="4" t="str">
        <f>VLOOKUP(E424,'Lista Aloj'!C:F,4,0)</f>
        <v>Santarém</v>
      </c>
      <c r="H424" s="19">
        <v>43497</v>
      </c>
      <c r="I424" s="22">
        <v>9</v>
      </c>
      <c r="J424" s="6">
        <f>VLOOKUP(E424,'Lista Aloj'!C:F,2,0)*I424</f>
        <v>810</v>
      </c>
      <c r="K424" s="6">
        <f t="shared" si="6"/>
        <v>729</v>
      </c>
    </row>
    <row r="425" spans="2:11" ht="16.5" x14ac:dyDescent="0.25">
      <c r="B425" s="3" t="s">
        <v>81</v>
      </c>
      <c r="C425" s="4" t="str">
        <f>VLOOKUP(B425,Clientes!A:B,2,0)</f>
        <v>Carlos Ramalho Fonseca</v>
      </c>
      <c r="D425" s="4" t="str">
        <f>VLOOKUP(B425,Clientes!A:D,4,0)</f>
        <v>Coimbra</v>
      </c>
      <c r="E425" s="9" t="s">
        <v>57</v>
      </c>
      <c r="F425" s="4" t="str">
        <f>INDEX('Lista Aloj'!B:C,MATCH(E425,'Lista Aloj'!C:C,0),1)</f>
        <v>LOCALSIGN, UNIPESSOAL, LDA</v>
      </c>
      <c r="G425" s="4" t="str">
        <f>VLOOKUP(E425,'Lista Aloj'!C:F,4,0)</f>
        <v>Portalegre</v>
      </c>
      <c r="H425" s="19">
        <v>43498</v>
      </c>
      <c r="I425" s="22">
        <v>6</v>
      </c>
      <c r="J425" s="6">
        <f>VLOOKUP(E425,'Lista Aloj'!C:F,2,0)*I425</f>
        <v>420</v>
      </c>
      <c r="K425" s="6">
        <f t="shared" si="6"/>
        <v>378</v>
      </c>
    </row>
    <row r="426" spans="2:11" ht="16.5" x14ac:dyDescent="0.25">
      <c r="B426" s="3" t="s">
        <v>145</v>
      </c>
      <c r="C426" s="4" t="str">
        <f>VLOOKUP(B426,Clientes!A:B,2,0)</f>
        <v>João Machado Sousa</v>
      </c>
      <c r="D426" s="4" t="str">
        <f>VLOOKUP(B426,Clientes!A:D,4,0)</f>
        <v>Setúbal</v>
      </c>
      <c r="E426" s="9" t="s">
        <v>54</v>
      </c>
      <c r="F426" s="4" t="str">
        <f>INDEX('Lista Aloj'!B:C,MATCH(E426,'Lista Aloj'!C:C,0),1)</f>
        <v>LOCALMAIS, UNIPESSOAL, LDA</v>
      </c>
      <c r="G426" s="4" t="str">
        <f>VLOOKUP(E426,'Lista Aloj'!C:F,4,0)</f>
        <v>Guarda</v>
      </c>
      <c r="H426" s="19">
        <v>43498</v>
      </c>
      <c r="I426" s="22">
        <v>1</v>
      </c>
      <c r="J426" s="6">
        <f>VLOOKUP(E426,'Lista Aloj'!C:F,2,0)*I426</f>
        <v>90</v>
      </c>
      <c r="K426" s="6">
        <f t="shared" si="6"/>
        <v>90</v>
      </c>
    </row>
    <row r="427" spans="2:11" ht="16.5" x14ac:dyDescent="0.25">
      <c r="B427" s="3" t="s">
        <v>229</v>
      </c>
      <c r="C427" s="4" t="str">
        <f>VLOOKUP(B427,Clientes!A:B,2,0)</f>
        <v>Mariana Alexandre Martins</v>
      </c>
      <c r="D427" s="4" t="str">
        <f>VLOOKUP(B427,Clientes!A:D,4,0)</f>
        <v>Setúbal</v>
      </c>
      <c r="E427" s="9" t="s">
        <v>45</v>
      </c>
      <c r="F427" s="4" t="str">
        <f>INDEX('Lista Aloj'!B:C,MATCH(E427,'Lista Aloj'!C:C,0),1)</f>
        <v>LOCAL - IT, LDA</v>
      </c>
      <c r="G427" s="4" t="str">
        <f>VLOOKUP(E427,'Lista Aloj'!C:F,4,0)</f>
        <v>Santarém</v>
      </c>
      <c r="H427" s="19">
        <v>43498</v>
      </c>
      <c r="I427" s="22">
        <v>3</v>
      </c>
      <c r="J427" s="6">
        <f>VLOOKUP(E427,'Lista Aloj'!C:F,2,0)*I427</f>
        <v>270</v>
      </c>
      <c r="K427" s="6">
        <f t="shared" si="6"/>
        <v>256.5</v>
      </c>
    </row>
    <row r="428" spans="2:11" ht="16.5" x14ac:dyDescent="0.25">
      <c r="B428" s="3" t="s">
        <v>142</v>
      </c>
      <c r="C428" s="4" t="str">
        <f>VLOOKUP(B428,Clientes!A:B,2,0)</f>
        <v>Bruno Ribeiro Xavier</v>
      </c>
      <c r="D428" s="4" t="str">
        <f>VLOOKUP(B428,Clientes!A:D,4,0)</f>
        <v>Lisboa</v>
      </c>
      <c r="E428" s="9" t="s">
        <v>50</v>
      </c>
      <c r="F428" s="4" t="str">
        <f>INDEX('Lista Aloj'!B:C,MATCH(E428,'Lista Aloj'!C:C,0),1)</f>
        <v>R.M.G.S. - ALOJAMENTOS DE PORTUGAL - TURISMO RURAL E ALOJAMENTO LOCAL, UNIPESSOAL, LDA</v>
      </c>
      <c r="G428" s="4" t="str">
        <f>VLOOKUP(E428,'Lista Aloj'!C:F,4,0)</f>
        <v>Porto</v>
      </c>
      <c r="H428" s="19">
        <v>43499</v>
      </c>
      <c r="I428" s="22">
        <v>4</v>
      </c>
      <c r="J428" s="6">
        <f>VLOOKUP(E428,'Lista Aloj'!C:F,2,0)*I428</f>
        <v>200</v>
      </c>
      <c r="K428" s="6">
        <f t="shared" si="6"/>
        <v>190</v>
      </c>
    </row>
    <row r="429" spans="2:11" ht="16.5" x14ac:dyDescent="0.25">
      <c r="B429" s="3" t="s">
        <v>205</v>
      </c>
      <c r="C429" s="4" t="str">
        <f>VLOOKUP(B429,Clientes!A:B,2,0)</f>
        <v>Francisca João Sousa</v>
      </c>
      <c r="D429" s="4" t="str">
        <f>VLOOKUP(B429,Clientes!A:D,4,0)</f>
        <v>Lisboa</v>
      </c>
      <c r="E429" s="9" t="s">
        <v>57</v>
      </c>
      <c r="F429" s="4" t="str">
        <f>INDEX('Lista Aloj'!B:C,MATCH(E429,'Lista Aloj'!C:C,0),1)</f>
        <v>LOCALSIGN, UNIPESSOAL, LDA</v>
      </c>
      <c r="G429" s="4" t="str">
        <f>VLOOKUP(E429,'Lista Aloj'!C:F,4,0)</f>
        <v>Portalegre</v>
      </c>
      <c r="H429" s="19">
        <v>43500</v>
      </c>
      <c r="I429" s="22">
        <v>9</v>
      </c>
      <c r="J429" s="6">
        <f>VLOOKUP(E429,'Lista Aloj'!C:F,2,0)*I429</f>
        <v>630</v>
      </c>
      <c r="K429" s="6">
        <f t="shared" si="6"/>
        <v>567</v>
      </c>
    </row>
    <row r="430" spans="2:11" ht="16.5" x14ac:dyDescent="0.25">
      <c r="B430" s="3" t="s">
        <v>114</v>
      </c>
      <c r="C430" s="4" t="str">
        <f>VLOOKUP(B430,Clientes!A:B,2,0)</f>
        <v>Pedro Cardoso Cebola</v>
      </c>
      <c r="D430" s="4" t="str">
        <f>VLOOKUP(B430,Clientes!A:D,4,0)</f>
        <v>Santarém</v>
      </c>
      <c r="E430" s="9" t="s">
        <v>39</v>
      </c>
      <c r="F430" s="4" t="str">
        <f>INDEX('Lista Aloj'!B:C,MATCH(E430,'Lista Aloj'!C:C,0),1)</f>
        <v>ÍNDICEFRASE COMPRA E VENDA DE BENS IMOBILIÁRIOS, TURISMO E ALOJAMENTO LOCAL, LDA</v>
      </c>
      <c r="G430" s="4" t="str">
        <f>VLOOKUP(E430,'Lista Aloj'!C:F,4,0)</f>
        <v>Portalegre</v>
      </c>
      <c r="H430" s="19">
        <v>43500</v>
      </c>
      <c r="I430" s="22">
        <v>6</v>
      </c>
      <c r="J430" s="6">
        <f>VLOOKUP(E430,'Lista Aloj'!C:F,2,0)*I430</f>
        <v>360</v>
      </c>
      <c r="K430" s="6">
        <f t="shared" si="6"/>
        <v>324</v>
      </c>
    </row>
    <row r="431" spans="2:11" ht="16.5" x14ac:dyDescent="0.25">
      <c r="B431" s="3" t="s">
        <v>180</v>
      </c>
      <c r="C431" s="4" t="str">
        <f>VLOOKUP(B431,Clientes!A:B,2,0)</f>
        <v xml:space="preserve">Tomas César </v>
      </c>
      <c r="D431" s="4" t="str">
        <f>VLOOKUP(B431,Clientes!A:D,4,0)</f>
        <v>Évora</v>
      </c>
      <c r="E431" s="9" t="s">
        <v>57</v>
      </c>
      <c r="F431" s="4" t="str">
        <f>INDEX('Lista Aloj'!B:C,MATCH(E431,'Lista Aloj'!C:C,0),1)</f>
        <v>LOCALSIGN, UNIPESSOAL, LDA</v>
      </c>
      <c r="G431" s="4" t="str">
        <f>VLOOKUP(E431,'Lista Aloj'!C:F,4,0)</f>
        <v>Portalegre</v>
      </c>
      <c r="H431" s="19">
        <v>43500</v>
      </c>
      <c r="I431" s="22">
        <v>2</v>
      </c>
      <c r="J431" s="6">
        <f>VLOOKUP(E431,'Lista Aloj'!C:F,2,0)*I431</f>
        <v>140</v>
      </c>
      <c r="K431" s="6">
        <f t="shared" si="6"/>
        <v>133</v>
      </c>
    </row>
    <row r="432" spans="2:11" ht="16.5" x14ac:dyDescent="0.25">
      <c r="B432" s="3" t="s">
        <v>120</v>
      </c>
      <c r="C432" s="4" t="str">
        <f>VLOOKUP(B432,Clientes!A:B,2,0)</f>
        <v>Mariana Miguel Borges</v>
      </c>
      <c r="D432" s="4" t="str">
        <f>VLOOKUP(B432,Clientes!A:D,4,0)</f>
        <v>Região Autónoma dos Açores</v>
      </c>
      <c r="E432" s="9" t="s">
        <v>63</v>
      </c>
      <c r="F432" s="4" t="str">
        <f>INDEX('Lista Aloj'!B:C,MATCH(E432,'Lista Aloj'!C:C,0),1)</f>
        <v>ROUTE 25 - ALOJAMENTO LOCAL, UNIPESSOAL, LDA</v>
      </c>
      <c r="G432" s="4" t="str">
        <f>VLOOKUP(E432,'Lista Aloj'!C:F,4,0)</f>
        <v>Viseu</v>
      </c>
      <c r="H432" s="19">
        <v>43503</v>
      </c>
      <c r="I432" s="22">
        <v>5</v>
      </c>
      <c r="J432" s="6">
        <f>VLOOKUP(E432,'Lista Aloj'!C:F,2,0)*I432</f>
        <v>250</v>
      </c>
      <c r="K432" s="6">
        <f t="shared" si="6"/>
        <v>237.5</v>
      </c>
    </row>
    <row r="433" spans="2:11" ht="16.5" x14ac:dyDescent="0.25">
      <c r="B433" s="3" t="s">
        <v>167</v>
      </c>
      <c r="C433" s="4" t="str">
        <f>VLOOKUP(B433,Clientes!A:B,2,0)</f>
        <v xml:space="preserve">Viktoriia Xavier </v>
      </c>
      <c r="D433" s="4" t="str">
        <f>VLOOKUP(B433,Clientes!A:D,4,0)</f>
        <v>Viana do Castelo</v>
      </c>
      <c r="E433" s="9" t="s">
        <v>57</v>
      </c>
      <c r="F433" s="4" t="str">
        <f>INDEX('Lista Aloj'!B:C,MATCH(E433,'Lista Aloj'!C:C,0),1)</f>
        <v>LOCALSIGN, UNIPESSOAL, LDA</v>
      </c>
      <c r="G433" s="4" t="str">
        <f>VLOOKUP(E433,'Lista Aloj'!C:F,4,0)</f>
        <v>Portalegre</v>
      </c>
      <c r="H433" s="19">
        <v>43503</v>
      </c>
      <c r="I433" s="22">
        <v>8</v>
      </c>
      <c r="J433" s="6">
        <f>VLOOKUP(E433,'Lista Aloj'!C:F,2,0)*I433</f>
        <v>560</v>
      </c>
      <c r="K433" s="6">
        <f t="shared" si="6"/>
        <v>504</v>
      </c>
    </row>
    <row r="434" spans="2:11" ht="16.5" x14ac:dyDescent="0.25">
      <c r="B434" s="3" t="s">
        <v>123</v>
      </c>
      <c r="C434" s="4" t="str">
        <f>VLOOKUP(B434,Clientes!A:B,2,0)</f>
        <v>Leonardo Manuel Marrana</v>
      </c>
      <c r="D434" s="4" t="str">
        <f>VLOOKUP(B434,Clientes!A:D,4,0)</f>
        <v>Guarda</v>
      </c>
      <c r="E434" s="9" t="s">
        <v>58</v>
      </c>
      <c r="F434" s="4" t="str">
        <f>INDEX('Lista Aloj'!B:C,MATCH(E434,'Lista Aloj'!C:C,0),1)</f>
        <v>NORVERDE - INVESTIMENTOS IMOBILIÁRIOS, S.A.</v>
      </c>
      <c r="G434" s="4" t="str">
        <f>VLOOKUP(E434,'Lista Aloj'!C:F,4,0)</f>
        <v>Portalegre</v>
      </c>
      <c r="H434" s="19">
        <v>43504</v>
      </c>
      <c r="I434" s="22">
        <v>1</v>
      </c>
      <c r="J434" s="6">
        <f>VLOOKUP(E434,'Lista Aloj'!C:F,2,0)*I434</f>
        <v>50</v>
      </c>
      <c r="K434" s="6">
        <f t="shared" si="6"/>
        <v>50</v>
      </c>
    </row>
    <row r="435" spans="2:11" ht="16.5" x14ac:dyDescent="0.25">
      <c r="B435" s="3" t="s">
        <v>160</v>
      </c>
      <c r="C435" s="4" t="str">
        <f>VLOOKUP(B435,Clientes!A:B,2,0)</f>
        <v>Rodrigo Martins Tavares</v>
      </c>
      <c r="D435" s="4" t="str">
        <f>VLOOKUP(B435,Clientes!A:D,4,0)</f>
        <v>Setúbal</v>
      </c>
      <c r="E435" s="9" t="s">
        <v>46</v>
      </c>
      <c r="F435" s="4" t="str">
        <f>INDEX('Lista Aloj'!B:C,MATCH(E435,'Lista Aloj'!C:C,0),1)</f>
        <v>LOCALEASY, LDA</v>
      </c>
      <c r="G435" s="4" t="str">
        <f>VLOOKUP(E435,'Lista Aloj'!C:F,4,0)</f>
        <v>Região Autónoma da Madeira</v>
      </c>
      <c r="H435" s="19">
        <v>43504</v>
      </c>
      <c r="I435" s="22">
        <v>7</v>
      </c>
      <c r="J435" s="6">
        <f>VLOOKUP(E435,'Lista Aloj'!C:F,2,0)*I435</f>
        <v>560</v>
      </c>
      <c r="K435" s="6">
        <f t="shared" si="6"/>
        <v>504</v>
      </c>
    </row>
    <row r="436" spans="2:11" ht="16.5" x14ac:dyDescent="0.25">
      <c r="B436" s="3" t="s">
        <v>170</v>
      </c>
      <c r="C436" s="4" t="str">
        <f>VLOOKUP(B436,Clientes!A:B,2,0)</f>
        <v xml:space="preserve">Caroline Gonzalez </v>
      </c>
      <c r="D436" s="4" t="str">
        <f>VLOOKUP(B436,Clientes!A:D,4,0)</f>
        <v>Faro</v>
      </c>
      <c r="E436" s="9" t="s">
        <v>44</v>
      </c>
      <c r="F436" s="4" t="str">
        <f>INDEX('Lista Aloj'!B:C,MATCH(E436,'Lista Aloj'!C:C,0),1)</f>
        <v>DELIRECORDAÇÕES - ALOJAMENTO LOCAL, UNIPESSOAL, LDA</v>
      </c>
      <c r="G436" s="4" t="str">
        <f>VLOOKUP(E436,'Lista Aloj'!C:F,4,0)</f>
        <v>Porto</v>
      </c>
      <c r="H436" s="19">
        <v>43505</v>
      </c>
      <c r="I436" s="22">
        <v>7</v>
      </c>
      <c r="J436" s="6">
        <f>VLOOKUP(E436,'Lista Aloj'!C:F,2,0)*I436</f>
        <v>560</v>
      </c>
      <c r="K436" s="6">
        <f t="shared" si="6"/>
        <v>504</v>
      </c>
    </row>
    <row r="437" spans="2:11" ht="16.5" x14ac:dyDescent="0.25">
      <c r="B437" s="3" t="s">
        <v>81</v>
      </c>
      <c r="C437" s="4" t="str">
        <f>VLOOKUP(B437,Clientes!A:B,2,0)</f>
        <v>Carlos Ramalho Fonseca</v>
      </c>
      <c r="D437" s="4" t="str">
        <f>VLOOKUP(B437,Clientes!A:D,4,0)</f>
        <v>Coimbra</v>
      </c>
      <c r="E437" s="9" t="s">
        <v>57</v>
      </c>
      <c r="F437" s="4" t="str">
        <f>INDEX('Lista Aloj'!B:C,MATCH(E437,'Lista Aloj'!C:C,0),1)</f>
        <v>LOCALSIGN, UNIPESSOAL, LDA</v>
      </c>
      <c r="G437" s="4" t="str">
        <f>VLOOKUP(E437,'Lista Aloj'!C:F,4,0)</f>
        <v>Portalegre</v>
      </c>
      <c r="H437" s="19">
        <v>43507</v>
      </c>
      <c r="I437" s="22">
        <v>9</v>
      </c>
      <c r="J437" s="6">
        <f>VLOOKUP(E437,'Lista Aloj'!C:F,2,0)*I437</f>
        <v>630</v>
      </c>
      <c r="K437" s="6">
        <f t="shared" si="6"/>
        <v>567</v>
      </c>
    </row>
    <row r="438" spans="2:11" ht="16.5" x14ac:dyDescent="0.25">
      <c r="B438" s="3" t="s">
        <v>185</v>
      </c>
      <c r="C438" s="4" t="str">
        <f>VLOOKUP(B438,Clientes!A:B,2,0)</f>
        <v>Pedro Samuel Martins</v>
      </c>
      <c r="D438" s="4" t="str">
        <f>VLOOKUP(B438,Clientes!A:D,4,0)</f>
        <v>Coimbra</v>
      </c>
      <c r="E438" s="9" t="s">
        <v>46</v>
      </c>
      <c r="F438" s="4" t="str">
        <f>INDEX('Lista Aloj'!B:C,MATCH(E438,'Lista Aloj'!C:C,0),1)</f>
        <v>LOCALEASY, LDA</v>
      </c>
      <c r="G438" s="4" t="str">
        <f>VLOOKUP(E438,'Lista Aloj'!C:F,4,0)</f>
        <v>Região Autónoma da Madeira</v>
      </c>
      <c r="H438" s="19">
        <v>43507</v>
      </c>
      <c r="I438" s="22">
        <v>2</v>
      </c>
      <c r="J438" s="6">
        <f>VLOOKUP(E438,'Lista Aloj'!C:F,2,0)*I438</f>
        <v>160</v>
      </c>
      <c r="K438" s="6">
        <f t="shared" si="6"/>
        <v>152</v>
      </c>
    </row>
    <row r="439" spans="2:11" ht="16.5" x14ac:dyDescent="0.25">
      <c r="B439" s="3" t="s">
        <v>188</v>
      </c>
      <c r="C439" s="4" t="str">
        <f>VLOOKUP(B439,Clientes!A:B,2,0)</f>
        <v>Tiago Afonso Santos</v>
      </c>
      <c r="D439" s="4" t="str">
        <f>VLOOKUP(B439,Clientes!A:D,4,0)</f>
        <v>Vila Real</v>
      </c>
      <c r="E439" s="9" t="s">
        <v>49</v>
      </c>
      <c r="F439" s="4" t="str">
        <f>INDEX('Lista Aloj'!B:C,MATCH(E439,'Lista Aloj'!C:C,0),1)</f>
        <v>GERES ALBUFEIRA - ALDEIA TURISTICA, LDA</v>
      </c>
      <c r="G439" s="4" t="str">
        <f>VLOOKUP(E439,'Lista Aloj'!C:F,4,0)</f>
        <v>Aveiro</v>
      </c>
      <c r="H439" s="19">
        <v>43507</v>
      </c>
      <c r="I439" s="22">
        <v>3</v>
      </c>
      <c r="J439" s="6">
        <f>VLOOKUP(E439,'Lista Aloj'!C:F,2,0)*I439</f>
        <v>210</v>
      </c>
      <c r="K439" s="6">
        <f t="shared" si="6"/>
        <v>199.5</v>
      </c>
    </row>
    <row r="440" spans="2:11" ht="16.5" x14ac:dyDescent="0.25">
      <c r="B440" s="3" t="s">
        <v>136</v>
      </c>
      <c r="C440" s="4" t="str">
        <f>VLOOKUP(B440,Clientes!A:B,2,0)</f>
        <v>Eurico João Pinto</v>
      </c>
      <c r="D440" s="4" t="str">
        <f>VLOOKUP(B440,Clientes!A:D,4,0)</f>
        <v>Aveiro</v>
      </c>
      <c r="E440" s="9" t="s">
        <v>42</v>
      </c>
      <c r="F440" s="4" t="str">
        <f>INDEX('Lista Aloj'!B:C,MATCH(E440,'Lista Aloj'!C:C,0),1)</f>
        <v>FEELPORTO - ALOJAMENTO LOCAL E SERVIÇOS TURISTICOS, LDA</v>
      </c>
      <c r="G440" s="4" t="str">
        <f>VLOOKUP(E440,'Lista Aloj'!C:F,4,0)</f>
        <v>Porto</v>
      </c>
      <c r="H440" s="19">
        <v>43508</v>
      </c>
      <c r="I440" s="22">
        <v>4</v>
      </c>
      <c r="J440" s="6">
        <f>VLOOKUP(E440,'Lista Aloj'!C:F,2,0)*I440</f>
        <v>280</v>
      </c>
      <c r="K440" s="6">
        <f t="shared" si="6"/>
        <v>266</v>
      </c>
    </row>
    <row r="441" spans="2:11" ht="16.5" x14ac:dyDescent="0.25">
      <c r="B441" s="3" t="s">
        <v>93</v>
      </c>
      <c r="C441" s="4" t="str">
        <f>VLOOKUP(B441,Clientes!A:B,2,0)</f>
        <v>Tomás Catarina Ferreira</v>
      </c>
      <c r="D441" s="4" t="str">
        <f>VLOOKUP(B441,Clientes!A:D,4,0)</f>
        <v>Vila Real</v>
      </c>
      <c r="E441" s="9" t="s">
        <v>58</v>
      </c>
      <c r="F441" s="4" t="str">
        <f>INDEX('Lista Aloj'!B:C,MATCH(E441,'Lista Aloj'!C:C,0),1)</f>
        <v>NORVERDE - INVESTIMENTOS IMOBILIÁRIOS, S.A.</v>
      </c>
      <c r="G441" s="4" t="str">
        <f>VLOOKUP(E441,'Lista Aloj'!C:F,4,0)</f>
        <v>Portalegre</v>
      </c>
      <c r="H441" s="19">
        <v>43509</v>
      </c>
      <c r="I441" s="22">
        <v>8</v>
      </c>
      <c r="J441" s="6">
        <f>VLOOKUP(E441,'Lista Aloj'!C:F,2,0)*I441</f>
        <v>400</v>
      </c>
      <c r="K441" s="6">
        <f t="shared" si="6"/>
        <v>360</v>
      </c>
    </row>
    <row r="442" spans="2:11" ht="16.5" x14ac:dyDescent="0.25">
      <c r="B442" s="3" t="s">
        <v>226</v>
      </c>
      <c r="C442" s="4" t="str">
        <f>VLOOKUP(B442,Clientes!A:B,2,0)</f>
        <v>Francisca Vasconcelos Gonçalves</v>
      </c>
      <c r="D442" s="4" t="str">
        <f>VLOOKUP(B442,Clientes!A:D,4,0)</f>
        <v>Região Autónoma da Madeira</v>
      </c>
      <c r="E442" s="9" t="s">
        <v>59</v>
      </c>
      <c r="F442" s="4" t="str">
        <f>INDEX('Lista Aloj'!B:C,MATCH(E442,'Lista Aloj'!C:C,0),1)</f>
        <v>ENIGMAGARDEN - ALOJAMENTO LOCAL, UNIPESSOAL, LDA</v>
      </c>
      <c r="G442" s="4" t="str">
        <f>VLOOKUP(E442,'Lista Aloj'!C:F,4,0)</f>
        <v>Viana do Castelo</v>
      </c>
      <c r="H442" s="19">
        <v>43510</v>
      </c>
      <c r="I442" s="22">
        <v>1</v>
      </c>
      <c r="J442" s="6">
        <f>VLOOKUP(E442,'Lista Aloj'!C:F,2,0)*I442</f>
        <v>60</v>
      </c>
      <c r="K442" s="6">
        <f t="shared" si="6"/>
        <v>60</v>
      </c>
    </row>
    <row r="443" spans="2:11" ht="16.5" x14ac:dyDescent="0.25">
      <c r="B443" s="3" t="s">
        <v>97</v>
      </c>
      <c r="C443" s="4" t="str">
        <f>VLOOKUP(B443,Clientes!A:B,2,0)</f>
        <v>Diogo Torres Pinheiro</v>
      </c>
      <c r="D443" s="4" t="str">
        <f>VLOOKUP(B443,Clientes!A:D,4,0)</f>
        <v>Santarém</v>
      </c>
      <c r="E443" s="9" t="s">
        <v>63</v>
      </c>
      <c r="F443" s="4" t="str">
        <f>INDEX('Lista Aloj'!B:C,MATCH(E443,'Lista Aloj'!C:C,0),1)</f>
        <v>ROUTE 25 - ALOJAMENTO LOCAL, UNIPESSOAL, LDA</v>
      </c>
      <c r="G443" s="4" t="str">
        <f>VLOOKUP(E443,'Lista Aloj'!C:F,4,0)</f>
        <v>Viseu</v>
      </c>
      <c r="H443" s="19">
        <v>43511</v>
      </c>
      <c r="I443" s="22">
        <v>4</v>
      </c>
      <c r="J443" s="6">
        <f>VLOOKUP(E443,'Lista Aloj'!C:F,2,0)*I443</f>
        <v>200</v>
      </c>
      <c r="K443" s="6">
        <f t="shared" si="6"/>
        <v>190</v>
      </c>
    </row>
    <row r="444" spans="2:11" ht="16.5" x14ac:dyDescent="0.25">
      <c r="B444" s="3" t="s">
        <v>201</v>
      </c>
      <c r="C444" s="4" t="str">
        <f>VLOOKUP(B444,Clientes!A:B,2,0)</f>
        <v>André Margarida Pinho</v>
      </c>
      <c r="D444" s="4" t="str">
        <f>VLOOKUP(B444,Clientes!A:D,4,0)</f>
        <v>Vila Real</v>
      </c>
      <c r="E444" s="9" t="s">
        <v>60</v>
      </c>
      <c r="F444" s="4" t="str">
        <f>INDEX('Lista Aloj'!B:C,MATCH(E444,'Lista Aloj'!C:C,0),1)</f>
        <v>RESIDÊNCIAL IMPERIAL DE CARMO &amp; AUGUSTA, UNIPESSOAL, LDA</v>
      </c>
      <c r="G444" s="4" t="str">
        <f>VLOOKUP(E444,'Lista Aloj'!C:F,4,0)</f>
        <v>Santarém</v>
      </c>
      <c r="H444" s="19">
        <v>43512</v>
      </c>
      <c r="I444" s="22">
        <v>2</v>
      </c>
      <c r="J444" s="6">
        <f>VLOOKUP(E444,'Lista Aloj'!C:F,2,0)*I444</f>
        <v>140</v>
      </c>
      <c r="K444" s="6">
        <f t="shared" si="6"/>
        <v>133</v>
      </c>
    </row>
    <row r="445" spans="2:11" ht="16.5" x14ac:dyDescent="0.25">
      <c r="B445" s="3" t="s">
        <v>131</v>
      </c>
      <c r="C445" s="4" t="str">
        <f>VLOOKUP(B445,Clientes!A:B,2,0)</f>
        <v xml:space="preserve">João de </v>
      </c>
      <c r="D445" s="4" t="str">
        <f>VLOOKUP(B445,Clientes!A:D,4,0)</f>
        <v>Guarda</v>
      </c>
      <c r="E445" s="9" t="s">
        <v>53</v>
      </c>
      <c r="F445" s="4" t="str">
        <f>INDEX('Lista Aloj'!B:C,MATCH(E445,'Lista Aloj'!C:C,0),1)</f>
        <v>LOCAL GÁS, UNIPESSOAL, LDA</v>
      </c>
      <c r="G445" s="4" t="str">
        <f>VLOOKUP(E445,'Lista Aloj'!C:F,4,0)</f>
        <v>Setúbal</v>
      </c>
      <c r="H445" s="19">
        <v>43512</v>
      </c>
      <c r="I445" s="22">
        <v>9</v>
      </c>
      <c r="J445" s="6">
        <f>VLOOKUP(E445,'Lista Aloj'!C:F,2,0)*I445</f>
        <v>630</v>
      </c>
      <c r="K445" s="6">
        <f t="shared" si="6"/>
        <v>567</v>
      </c>
    </row>
    <row r="446" spans="2:11" ht="16.5" x14ac:dyDescent="0.25">
      <c r="B446" s="3" t="s">
        <v>124</v>
      </c>
      <c r="C446" s="4" t="str">
        <f>VLOOKUP(B446,Clientes!A:B,2,0)</f>
        <v>João Filipe Carneiro</v>
      </c>
      <c r="D446" s="4" t="str">
        <f>VLOOKUP(B446,Clientes!A:D,4,0)</f>
        <v>Portalegre</v>
      </c>
      <c r="E446" s="9" t="s">
        <v>58</v>
      </c>
      <c r="F446" s="4" t="str">
        <f>INDEX('Lista Aloj'!B:C,MATCH(E446,'Lista Aloj'!C:C,0),1)</f>
        <v>NORVERDE - INVESTIMENTOS IMOBILIÁRIOS, S.A.</v>
      </c>
      <c r="G446" s="4" t="str">
        <f>VLOOKUP(E446,'Lista Aloj'!C:F,4,0)</f>
        <v>Portalegre</v>
      </c>
      <c r="H446" s="19">
        <v>43513</v>
      </c>
      <c r="I446" s="22">
        <v>9</v>
      </c>
      <c r="J446" s="6">
        <f>VLOOKUP(E446,'Lista Aloj'!C:F,2,0)*I446</f>
        <v>450</v>
      </c>
      <c r="K446" s="6">
        <f t="shared" si="6"/>
        <v>405</v>
      </c>
    </row>
    <row r="447" spans="2:11" ht="16.5" x14ac:dyDescent="0.25">
      <c r="B447" s="3" t="s">
        <v>118</v>
      </c>
      <c r="C447" s="4" t="str">
        <f>VLOOKUP(B447,Clientes!A:B,2,0)</f>
        <v>Daniel da Araújo</v>
      </c>
      <c r="D447" s="4" t="str">
        <f>VLOOKUP(B447,Clientes!A:D,4,0)</f>
        <v>Portalegre</v>
      </c>
      <c r="E447" s="9" t="s">
        <v>54</v>
      </c>
      <c r="F447" s="4" t="str">
        <f>INDEX('Lista Aloj'!B:C,MATCH(E447,'Lista Aloj'!C:C,0),1)</f>
        <v>LOCALMAIS, UNIPESSOAL, LDA</v>
      </c>
      <c r="G447" s="4" t="str">
        <f>VLOOKUP(E447,'Lista Aloj'!C:F,4,0)</f>
        <v>Guarda</v>
      </c>
      <c r="H447" s="19">
        <v>43514</v>
      </c>
      <c r="I447" s="22">
        <v>5</v>
      </c>
      <c r="J447" s="6">
        <f>VLOOKUP(E447,'Lista Aloj'!C:F,2,0)*I447</f>
        <v>450</v>
      </c>
      <c r="K447" s="6">
        <f t="shared" si="6"/>
        <v>427.5</v>
      </c>
    </row>
    <row r="448" spans="2:11" ht="16.5" x14ac:dyDescent="0.25">
      <c r="B448" s="3" t="s">
        <v>84</v>
      </c>
      <c r="C448" s="4" t="str">
        <f>VLOOKUP(B448,Clientes!A:B,2,0)</f>
        <v>Maria José Fernandes</v>
      </c>
      <c r="D448" s="4" t="str">
        <f>VLOOKUP(B448,Clientes!A:D,4,0)</f>
        <v>Beja</v>
      </c>
      <c r="E448" s="9" t="s">
        <v>57</v>
      </c>
      <c r="F448" s="4" t="str">
        <f>INDEX('Lista Aloj'!B:C,MATCH(E448,'Lista Aloj'!C:C,0),1)</f>
        <v>LOCALSIGN, UNIPESSOAL, LDA</v>
      </c>
      <c r="G448" s="4" t="str">
        <f>VLOOKUP(E448,'Lista Aloj'!C:F,4,0)</f>
        <v>Portalegre</v>
      </c>
      <c r="H448" s="19">
        <v>43516</v>
      </c>
      <c r="I448" s="22">
        <v>5</v>
      </c>
      <c r="J448" s="6">
        <f>VLOOKUP(E448,'Lista Aloj'!C:F,2,0)*I448</f>
        <v>350</v>
      </c>
      <c r="K448" s="6">
        <f t="shared" si="6"/>
        <v>332.5</v>
      </c>
    </row>
    <row r="449" spans="2:11" ht="16.5" x14ac:dyDescent="0.25">
      <c r="B449" s="3" t="s">
        <v>171</v>
      </c>
      <c r="C449" s="4" t="str">
        <f>VLOOKUP(B449,Clientes!A:B,2,0)</f>
        <v xml:space="preserve">Tomás Esteves </v>
      </c>
      <c r="D449" s="4" t="str">
        <f>VLOOKUP(B449,Clientes!A:D,4,0)</f>
        <v>Leiria</v>
      </c>
      <c r="E449" s="9" t="s">
        <v>54</v>
      </c>
      <c r="F449" s="4" t="str">
        <f>INDEX('Lista Aloj'!B:C,MATCH(E449,'Lista Aloj'!C:C,0),1)</f>
        <v>LOCALMAIS, UNIPESSOAL, LDA</v>
      </c>
      <c r="G449" s="4" t="str">
        <f>VLOOKUP(E449,'Lista Aloj'!C:F,4,0)</f>
        <v>Guarda</v>
      </c>
      <c r="H449" s="19">
        <v>43516</v>
      </c>
      <c r="I449" s="22">
        <v>4</v>
      </c>
      <c r="J449" s="6">
        <f>VLOOKUP(E449,'Lista Aloj'!C:F,2,0)*I449</f>
        <v>360</v>
      </c>
      <c r="K449" s="6">
        <f t="shared" si="6"/>
        <v>342</v>
      </c>
    </row>
    <row r="450" spans="2:11" ht="16.5" x14ac:dyDescent="0.25">
      <c r="B450" s="3" t="s">
        <v>83</v>
      </c>
      <c r="C450" s="4" t="str">
        <f>VLOOKUP(B450,Clientes!A:B,2,0)</f>
        <v>Gonçalo Miguel Ribeiro</v>
      </c>
      <c r="D450" s="4" t="str">
        <f>VLOOKUP(B450,Clientes!A:D,4,0)</f>
        <v>Beja</v>
      </c>
      <c r="E450" s="9" t="s">
        <v>63</v>
      </c>
      <c r="F450" s="4" t="str">
        <f>INDEX('Lista Aloj'!B:C,MATCH(E450,'Lista Aloj'!C:C,0),1)</f>
        <v>ROUTE 25 - ALOJAMENTO LOCAL, UNIPESSOAL, LDA</v>
      </c>
      <c r="G450" s="4" t="str">
        <f>VLOOKUP(E450,'Lista Aloj'!C:F,4,0)</f>
        <v>Viseu</v>
      </c>
      <c r="H450" s="19">
        <v>43517</v>
      </c>
      <c r="I450" s="22">
        <v>6</v>
      </c>
      <c r="J450" s="6">
        <f>VLOOKUP(E450,'Lista Aloj'!C:F,2,0)*I450</f>
        <v>300</v>
      </c>
      <c r="K450" s="6">
        <f t="shared" si="6"/>
        <v>270</v>
      </c>
    </row>
    <row r="451" spans="2:11" ht="16.5" x14ac:dyDescent="0.25">
      <c r="B451" s="3" t="s">
        <v>109</v>
      </c>
      <c r="C451" s="4" t="str">
        <f>VLOOKUP(B451,Clientes!A:B,2,0)</f>
        <v>Leonor Pedro Santos</v>
      </c>
      <c r="D451" s="4" t="str">
        <f>VLOOKUP(B451,Clientes!A:D,4,0)</f>
        <v>Beja</v>
      </c>
      <c r="E451" s="9" t="s">
        <v>58</v>
      </c>
      <c r="F451" s="4" t="str">
        <f>INDEX('Lista Aloj'!B:C,MATCH(E451,'Lista Aloj'!C:C,0),1)</f>
        <v>NORVERDE - INVESTIMENTOS IMOBILIÁRIOS, S.A.</v>
      </c>
      <c r="G451" s="4" t="str">
        <f>VLOOKUP(E451,'Lista Aloj'!C:F,4,0)</f>
        <v>Portalegre</v>
      </c>
      <c r="H451" s="19">
        <v>43517</v>
      </c>
      <c r="I451" s="22">
        <v>7</v>
      </c>
      <c r="J451" s="6">
        <f>VLOOKUP(E451,'Lista Aloj'!C:F,2,0)*I451</f>
        <v>350</v>
      </c>
      <c r="K451" s="6">
        <f t="shared" si="6"/>
        <v>315</v>
      </c>
    </row>
    <row r="452" spans="2:11" ht="16.5" x14ac:dyDescent="0.25">
      <c r="B452" s="3" t="s">
        <v>110</v>
      </c>
      <c r="C452" s="4" t="str">
        <f>VLOOKUP(B452,Clientes!A:B,2,0)</f>
        <v>Luís Filipe Carvalho</v>
      </c>
      <c r="D452" s="4" t="str">
        <f>VLOOKUP(B452,Clientes!A:D,4,0)</f>
        <v>Porto</v>
      </c>
      <c r="E452" s="9" t="s">
        <v>57</v>
      </c>
      <c r="F452" s="4" t="str">
        <f>INDEX('Lista Aloj'!B:C,MATCH(E452,'Lista Aloj'!C:C,0),1)</f>
        <v>LOCALSIGN, UNIPESSOAL, LDA</v>
      </c>
      <c r="G452" s="4" t="str">
        <f>VLOOKUP(E452,'Lista Aloj'!C:F,4,0)</f>
        <v>Portalegre</v>
      </c>
      <c r="H452" s="19">
        <v>43517</v>
      </c>
      <c r="I452" s="22">
        <v>9</v>
      </c>
      <c r="J452" s="6">
        <f>VLOOKUP(E452,'Lista Aloj'!C:F,2,0)*I452</f>
        <v>630</v>
      </c>
      <c r="K452" s="6">
        <f t="shared" si="6"/>
        <v>567</v>
      </c>
    </row>
    <row r="453" spans="2:11" ht="16.5" x14ac:dyDescent="0.25">
      <c r="B453" s="3" t="s">
        <v>102</v>
      </c>
      <c r="C453" s="4" t="str">
        <f>VLOOKUP(B453,Clientes!A:B,2,0)</f>
        <v>Pedro Miguel Pinto</v>
      </c>
      <c r="D453" s="4" t="str">
        <f>VLOOKUP(B453,Clientes!A:D,4,0)</f>
        <v>Aveiro</v>
      </c>
      <c r="E453" s="9" t="s">
        <v>45</v>
      </c>
      <c r="F453" s="4" t="str">
        <f>INDEX('Lista Aloj'!B:C,MATCH(E453,'Lista Aloj'!C:C,0),1)</f>
        <v>LOCAL - IT, LDA</v>
      </c>
      <c r="G453" s="4" t="str">
        <f>VLOOKUP(E453,'Lista Aloj'!C:F,4,0)</f>
        <v>Santarém</v>
      </c>
      <c r="H453" s="19">
        <v>43517</v>
      </c>
      <c r="I453" s="22">
        <v>3</v>
      </c>
      <c r="J453" s="6">
        <f>VLOOKUP(E453,'Lista Aloj'!C:F,2,0)*I453</f>
        <v>270</v>
      </c>
      <c r="K453" s="6">
        <f t="shared" si="6"/>
        <v>256.5</v>
      </c>
    </row>
    <row r="454" spans="2:11" ht="16.5" x14ac:dyDescent="0.25">
      <c r="B454" s="3" t="s">
        <v>99</v>
      </c>
      <c r="C454" s="4" t="str">
        <f>VLOOKUP(B454,Clientes!A:B,2,0)</f>
        <v>Tomé Miguel Silva</v>
      </c>
      <c r="D454" s="4" t="str">
        <f>VLOOKUP(B454,Clientes!A:D,4,0)</f>
        <v>Faro</v>
      </c>
      <c r="E454" s="9" t="s">
        <v>63</v>
      </c>
      <c r="F454" s="4" t="str">
        <f>INDEX('Lista Aloj'!B:C,MATCH(E454,'Lista Aloj'!C:C,0),1)</f>
        <v>ROUTE 25 - ALOJAMENTO LOCAL, UNIPESSOAL, LDA</v>
      </c>
      <c r="G454" s="4" t="str">
        <f>VLOOKUP(E454,'Lista Aloj'!C:F,4,0)</f>
        <v>Viseu</v>
      </c>
      <c r="H454" s="19">
        <v>43518</v>
      </c>
      <c r="I454" s="22">
        <v>3</v>
      </c>
      <c r="J454" s="6">
        <f>VLOOKUP(E454,'Lista Aloj'!C:F,2,0)*I454</f>
        <v>150</v>
      </c>
      <c r="K454" s="6">
        <f t="shared" si="6"/>
        <v>142.5</v>
      </c>
    </row>
    <row r="455" spans="2:11" ht="16.5" x14ac:dyDescent="0.25">
      <c r="B455" s="3" t="s">
        <v>97</v>
      </c>
      <c r="C455" s="4" t="str">
        <f>VLOOKUP(B455,Clientes!A:B,2,0)</f>
        <v>Diogo Torres Pinheiro</v>
      </c>
      <c r="D455" s="4" t="str">
        <f>VLOOKUP(B455,Clientes!A:D,4,0)</f>
        <v>Santarém</v>
      </c>
      <c r="E455" s="9" t="s">
        <v>60</v>
      </c>
      <c r="F455" s="4" t="str">
        <f>INDEX('Lista Aloj'!B:C,MATCH(E455,'Lista Aloj'!C:C,0),1)</f>
        <v>RESIDÊNCIAL IMPERIAL DE CARMO &amp; AUGUSTA, UNIPESSOAL, LDA</v>
      </c>
      <c r="G455" s="4" t="str">
        <f>VLOOKUP(E455,'Lista Aloj'!C:F,4,0)</f>
        <v>Santarém</v>
      </c>
      <c r="H455" s="19">
        <v>43520</v>
      </c>
      <c r="I455" s="22">
        <v>8</v>
      </c>
      <c r="J455" s="6">
        <f>VLOOKUP(E455,'Lista Aloj'!C:F,2,0)*I455</f>
        <v>560</v>
      </c>
      <c r="K455" s="6">
        <f t="shared" si="6"/>
        <v>504</v>
      </c>
    </row>
    <row r="456" spans="2:11" ht="16.5" x14ac:dyDescent="0.25">
      <c r="B456" s="3" t="s">
        <v>194</v>
      </c>
      <c r="C456" s="4" t="str">
        <f>VLOOKUP(B456,Clientes!A:B,2,0)</f>
        <v>João Gonçalo Meireles</v>
      </c>
      <c r="D456" s="4" t="str">
        <f>VLOOKUP(B456,Clientes!A:D,4,0)</f>
        <v>Faro</v>
      </c>
      <c r="E456" s="9" t="s">
        <v>58</v>
      </c>
      <c r="F456" s="4" t="str">
        <f>INDEX('Lista Aloj'!B:C,MATCH(E456,'Lista Aloj'!C:C,0),1)</f>
        <v>NORVERDE - INVESTIMENTOS IMOBILIÁRIOS, S.A.</v>
      </c>
      <c r="G456" s="4" t="str">
        <f>VLOOKUP(E456,'Lista Aloj'!C:F,4,0)</f>
        <v>Portalegre</v>
      </c>
      <c r="H456" s="19">
        <v>43520</v>
      </c>
      <c r="I456" s="22">
        <v>2</v>
      </c>
      <c r="J456" s="6">
        <f>VLOOKUP(E456,'Lista Aloj'!C:F,2,0)*I456</f>
        <v>100</v>
      </c>
      <c r="K456" s="6">
        <f t="shared" si="6"/>
        <v>95</v>
      </c>
    </row>
    <row r="457" spans="2:11" ht="16.5" x14ac:dyDescent="0.25">
      <c r="B457" s="3" t="s">
        <v>148</v>
      </c>
      <c r="C457" s="4" t="str">
        <f>VLOOKUP(B457,Clientes!A:B,2,0)</f>
        <v>Bruno Baía Silva</v>
      </c>
      <c r="D457" s="4" t="str">
        <f>VLOOKUP(B457,Clientes!A:D,4,0)</f>
        <v>Região Autónoma dos Açores</v>
      </c>
      <c r="E457" s="9" t="s">
        <v>50</v>
      </c>
      <c r="F457" s="4" t="str">
        <f>INDEX('Lista Aloj'!B:C,MATCH(E457,'Lista Aloj'!C:C,0),1)</f>
        <v>R.M.G.S. - ALOJAMENTOS DE PORTUGAL - TURISMO RURAL E ALOJAMENTO LOCAL, UNIPESSOAL, LDA</v>
      </c>
      <c r="G457" s="4" t="str">
        <f>VLOOKUP(E457,'Lista Aloj'!C:F,4,0)</f>
        <v>Porto</v>
      </c>
      <c r="H457" s="19">
        <v>43521</v>
      </c>
      <c r="I457" s="22">
        <v>2</v>
      </c>
      <c r="J457" s="6">
        <f>VLOOKUP(E457,'Lista Aloj'!C:F,2,0)*I457</f>
        <v>100</v>
      </c>
      <c r="K457" s="6">
        <f t="shared" si="6"/>
        <v>95</v>
      </c>
    </row>
    <row r="458" spans="2:11" ht="16.5" x14ac:dyDescent="0.25">
      <c r="B458" s="3" t="s">
        <v>166</v>
      </c>
      <c r="C458" s="4" t="str">
        <f>VLOOKUP(B458,Clientes!A:B,2,0)</f>
        <v>Carlos Lopes Magalhães</v>
      </c>
      <c r="D458" s="4" t="str">
        <f>VLOOKUP(B458,Clientes!A:D,4,0)</f>
        <v>Castelo Branco</v>
      </c>
      <c r="E458" s="9" t="s">
        <v>49</v>
      </c>
      <c r="F458" s="4" t="str">
        <f>INDEX('Lista Aloj'!B:C,MATCH(E458,'Lista Aloj'!C:C,0),1)</f>
        <v>GERES ALBUFEIRA - ALDEIA TURISTICA, LDA</v>
      </c>
      <c r="G458" s="4" t="str">
        <f>VLOOKUP(E458,'Lista Aloj'!C:F,4,0)</f>
        <v>Aveiro</v>
      </c>
      <c r="H458" s="19">
        <v>43521</v>
      </c>
      <c r="I458" s="22">
        <v>2</v>
      </c>
      <c r="J458" s="6">
        <f>VLOOKUP(E458,'Lista Aloj'!C:F,2,0)*I458</f>
        <v>140</v>
      </c>
      <c r="K458" s="6">
        <f t="shared" ref="K458:K521" si="7">J458- VLOOKUP(I458,$H$2:$J$6,3,TRUE)*J458</f>
        <v>133</v>
      </c>
    </row>
    <row r="459" spans="2:11" ht="16.5" x14ac:dyDescent="0.25">
      <c r="B459" s="3" t="s">
        <v>106</v>
      </c>
      <c r="C459" s="4" t="str">
        <f>VLOOKUP(B459,Clientes!A:B,2,0)</f>
        <v>Frederico Teresa Pinto</v>
      </c>
      <c r="D459" s="4" t="str">
        <f>VLOOKUP(B459,Clientes!A:D,4,0)</f>
        <v>Viana do Castelo</v>
      </c>
      <c r="E459" s="9" t="s">
        <v>58</v>
      </c>
      <c r="F459" s="4" t="str">
        <f>INDEX('Lista Aloj'!B:C,MATCH(E459,'Lista Aloj'!C:C,0),1)</f>
        <v>NORVERDE - INVESTIMENTOS IMOBILIÁRIOS, S.A.</v>
      </c>
      <c r="G459" s="4" t="str">
        <f>VLOOKUP(E459,'Lista Aloj'!C:F,4,0)</f>
        <v>Portalegre</v>
      </c>
      <c r="H459" s="19">
        <v>43522</v>
      </c>
      <c r="I459" s="22">
        <v>2</v>
      </c>
      <c r="J459" s="6">
        <f>VLOOKUP(E459,'Lista Aloj'!C:F,2,0)*I459</f>
        <v>100</v>
      </c>
      <c r="K459" s="6">
        <f t="shared" si="7"/>
        <v>95</v>
      </c>
    </row>
    <row r="460" spans="2:11" ht="16.5" x14ac:dyDescent="0.25">
      <c r="B460" s="3" t="s">
        <v>193</v>
      </c>
      <c r="C460" s="4" t="str">
        <f>VLOOKUP(B460,Clientes!A:B,2,0)</f>
        <v>Paulo Pedro Pereira</v>
      </c>
      <c r="D460" s="4" t="str">
        <f>VLOOKUP(B460,Clientes!A:D,4,0)</f>
        <v>Beja</v>
      </c>
      <c r="E460" s="9" t="s">
        <v>58</v>
      </c>
      <c r="F460" s="4" t="str">
        <f>INDEX('Lista Aloj'!B:C,MATCH(E460,'Lista Aloj'!C:C,0),1)</f>
        <v>NORVERDE - INVESTIMENTOS IMOBILIÁRIOS, S.A.</v>
      </c>
      <c r="G460" s="4" t="str">
        <f>VLOOKUP(E460,'Lista Aloj'!C:F,4,0)</f>
        <v>Portalegre</v>
      </c>
      <c r="H460" s="19">
        <v>43522</v>
      </c>
      <c r="I460" s="22">
        <v>6</v>
      </c>
      <c r="J460" s="6">
        <f>VLOOKUP(E460,'Lista Aloj'!C:F,2,0)*I460</f>
        <v>300</v>
      </c>
      <c r="K460" s="6">
        <f t="shared" si="7"/>
        <v>270</v>
      </c>
    </row>
    <row r="461" spans="2:11" ht="16.5" x14ac:dyDescent="0.25">
      <c r="B461" s="3" t="s">
        <v>112</v>
      </c>
      <c r="C461" s="4" t="str">
        <f>VLOOKUP(B461,Clientes!A:B,2,0)</f>
        <v>Marisa Paulo Cunha</v>
      </c>
      <c r="D461" s="4" t="str">
        <f>VLOOKUP(B461,Clientes!A:D,4,0)</f>
        <v>Porto</v>
      </c>
      <c r="E461" s="9" t="s">
        <v>50</v>
      </c>
      <c r="F461" s="4" t="str">
        <f>INDEX('Lista Aloj'!B:C,MATCH(E461,'Lista Aloj'!C:C,0),1)</f>
        <v>R.M.G.S. - ALOJAMENTOS DE PORTUGAL - TURISMO RURAL E ALOJAMENTO LOCAL, UNIPESSOAL, LDA</v>
      </c>
      <c r="G461" s="4" t="str">
        <f>VLOOKUP(E461,'Lista Aloj'!C:F,4,0)</f>
        <v>Porto</v>
      </c>
      <c r="H461" s="19">
        <v>43523</v>
      </c>
      <c r="I461" s="22">
        <v>4</v>
      </c>
      <c r="J461" s="6">
        <f>VLOOKUP(E461,'Lista Aloj'!C:F,2,0)*I461</f>
        <v>200</v>
      </c>
      <c r="K461" s="6">
        <f t="shared" si="7"/>
        <v>190</v>
      </c>
    </row>
    <row r="462" spans="2:11" ht="16.5" x14ac:dyDescent="0.25">
      <c r="B462" s="3" t="s">
        <v>222</v>
      </c>
      <c r="C462" s="4" t="str">
        <f>VLOOKUP(B462,Clientes!A:B,2,0)</f>
        <v>Paulo Beatriz Araújo</v>
      </c>
      <c r="D462" s="4" t="str">
        <f>VLOOKUP(B462,Clientes!A:D,4,0)</f>
        <v>Guarda</v>
      </c>
      <c r="E462" s="9" t="s">
        <v>59</v>
      </c>
      <c r="F462" s="4" t="str">
        <f>INDEX('Lista Aloj'!B:C,MATCH(E462,'Lista Aloj'!C:C,0),1)</f>
        <v>ENIGMAGARDEN - ALOJAMENTO LOCAL, UNIPESSOAL, LDA</v>
      </c>
      <c r="G462" s="4" t="str">
        <f>VLOOKUP(E462,'Lista Aloj'!C:F,4,0)</f>
        <v>Viana do Castelo</v>
      </c>
      <c r="H462" s="19">
        <v>43523</v>
      </c>
      <c r="I462" s="22">
        <v>4</v>
      </c>
      <c r="J462" s="6">
        <f>VLOOKUP(E462,'Lista Aloj'!C:F,2,0)*I462</f>
        <v>240</v>
      </c>
      <c r="K462" s="6">
        <f t="shared" si="7"/>
        <v>228</v>
      </c>
    </row>
    <row r="463" spans="2:11" ht="16.5" x14ac:dyDescent="0.25">
      <c r="B463" s="3" t="s">
        <v>86</v>
      </c>
      <c r="C463" s="4" t="str">
        <f>VLOOKUP(B463,Clientes!A:B,2,0)</f>
        <v>Bárbara de Pimenta</v>
      </c>
      <c r="D463" s="4" t="str">
        <f>VLOOKUP(B463,Clientes!A:D,4,0)</f>
        <v>Porto</v>
      </c>
      <c r="E463" s="9" t="s">
        <v>58</v>
      </c>
      <c r="F463" s="4" t="str">
        <f>INDEX('Lista Aloj'!B:C,MATCH(E463,'Lista Aloj'!C:C,0),1)</f>
        <v>NORVERDE - INVESTIMENTOS IMOBILIÁRIOS, S.A.</v>
      </c>
      <c r="G463" s="4" t="str">
        <f>VLOOKUP(E463,'Lista Aloj'!C:F,4,0)</f>
        <v>Portalegre</v>
      </c>
      <c r="H463" s="19">
        <v>43524</v>
      </c>
      <c r="I463" s="22">
        <v>8</v>
      </c>
      <c r="J463" s="6">
        <f>VLOOKUP(E463,'Lista Aloj'!C:F,2,0)*I463</f>
        <v>400</v>
      </c>
      <c r="K463" s="6">
        <f t="shared" si="7"/>
        <v>360</v>
      </c>
    </row>
    <row r="464" spans="2:11" ht="16.5" x14ac:dyDescent="0.25">
      <c r="B464" s="3" t="s">
        <v>133</v>
      </c>
      <c r="C464" s="4" t="str">
        <f>VLOOKUP(B464,Clientes!A:B,2,0)</f>
        <v>Eduardo Rafael Sousa</v>
      </c>
      <c r="D464" s="4" t="str">
        <f>VLOOKUP(B464,Clientes!A:D,4,0)</f>
        <v>Região Autónoma dos Açores</v>
      </c>
      <c r="E464" s="9" t="s">
        <v>60</v>
      </c>
      <c r="F464" s="4" t="str">
        <f>INDEX('Lista Aloj'!B:C,MATCH(E464,'Lista Aloj'!C:C,0),1)</f>
        <v>RESIDÊNCIAL IMPERIAL DE CARMO &amp; AUGUSTA, UNIPESSOAL, LDA</v>
      </c>
      <c r="G464" s="4" t="str">
        <f>VLOOKUP(E464,'Lista Aloj'!C:F,4,0)</f>
        <v>Santarém</v>
      </c>
      <c r="H464" s="19">
        <v>43524</v>
      </c>
      <c r="I464" s="22">
        <v>6</v>
      </c>
      <c r="J464" s="6">
        <f>VLOOKUP(E464,'Lista Aloj'!C:F,2,0)*I464</f>
        <v>420</v>
      </c>
      <c r="K464" s="6">
        <f t="shared" si="7"/>
        <v>378</v>
      </c>
    </row>
    <row r="465" spans="2:11" ht="16.5" x14ac:dyDescent="0.25">
      <c r="B465" s="3" t="s">
        <v>166</v>
      </c>
      <c r="C465" s="4" t="str">
        <f>VLOOKUP(B465,Clientes!A:B,2,0)</f>
        <v>Carlos Lopes Magalhães</v>
      </c>
      <c r="D465" s="4" t="str">
        <f>VLOOKUP(B465,Clientes!A:D,4,0)</f>
        <v>Castelo Branco</v>
      </c>
      <c r="E465" s="9" t="s">
        <v>52</v>
      </c>
      <c r="F465" s="4" t="str">
        <f>INDEX('Lista Aloj'!B:C,MATCH(E465,'Lista Aloj'!C:C,0),1)</f>
        <v>CASA DO RIO VEZ - TURISMO E ALOJAMENTO, LDA</v>
      </c>
      <c r="G465" s="4" t="str">
        <f>VLOOKUP(E465,'Lista Aloj'!C:F,4,0)</f>
        <v>Leiria</v>
      </c>
      <c r="H465" s="19">
        <v>43525</v>
      </c>
      <c r="I465" s="22">
        <v>3</v>
      </c>
      <c r="J465" s="6">
        <f>VLOOKUP(E465,'Lista Aloj'!C:F,2,0)*I465</f>
        <v>210</v>
      </c>
      <c r="K465" s="6">
        <f t="shared" si="7"/>
        <v>199.5</v>
      </c>
    </row>
    <row r="466" spans="2:11" ht="16.5" x14ac:dyDescent="0.25">
      <c r="B466" s="3" t="s">
        <v>195</v>
      </c>
      <c r="C466" s="4" t="str">
        <f>VLOOKUP(B466,Clientes!A:B,2,0)</f>
        <v>Isabel Miguel Santos</v>
      </c>
      <c r="D466" s="4" t="str">
        <f>VLOOKUP(B466,Clientes!A:D,4,0)</f>
        <v>Beja</v>
      </c>
      <c r="E466" s="9" t="s">
        <v>58</v>
      </c>
      <c r="F466" s="4" t="str">
        <f>INDEX('Lista Aloj'!B:C,MATCH(E466,'Lista Aloj'!C:C,0),1)</f>
        <v>NORVERDE - INVESTIMENTOS IMOBILIÁRIOS, S.A.</v>
      </c>
      <c r="G466" s="4" t="str">
        <f>VLOOKUP(E466,'Lista Aloj'!C:F,4,0)</f>
        <v>Portalegre</v>
      </c>
      <c r="H466" s="19">
        <v>43526</v>
      </c>
      <c r="I466" s="22">
        <v>7</v>
      </c>
      <c r="J466" s="6">
        <f>VLOOKUP(E466,'Lista Aloj'!C:F,2,0)*I466</f>
        <v>350</v>
      </c>
      <c r="K466" s="6">
        <f t="shared" si="7"/>
        <v>315</v>
      </c>
    </row>
    <row r="467" spans="2:11" ht="16.5" x14ac:dyDescent="0.25">
      <c r="B467" s="3" t="s">
        <v>157</v>
      </c>
      <c r="C467" s="4" t="str">
        <f>VLOOKUP(B467,Clientes!A:B,2,0)</f>
        <v>Helena Miranda Sousa</v>
      </c>
      <c r="D467" s="4" t="str">
        <f>VLOOKUP(B467,Clientes!A:D,4,0)</f>
        <v>Porto</v>
      </c>
      <c r="E467" s="9" t="s">
        <v>60</v>
      </c>
      <c r="F467" s="4" t="str">
        <f>INDEX('Lista Aloj'!B:C,MATCH(E467,'Lista Aloj'!C:C,0),1)</f>
        <v>RESIDÊNCIAL IMPERIAL DE CARMO &amp; AUGUSTA, UNIPESSOAL, LDA</v>
      </c>
      <c r="G467" s="4" t="str">
        <f>VLOOKUP(E467,'Lista Aloj'!C:F,4,0)</f>
        <v>Santarém</v>
      </c>
      <c r="H467" s="19">
        <v>43529</v>
      </c>
      <c r="I467" s="22">
        <v>8</v>
      </c>
      <c r="J467" s="6">
        <f>VLOOKUP(E467,'Lista Aloj'!C:F,2,0)*I467</f>
        <v>560</v>
      </c>
      <c r="K467" s="6">
        <f t="shared" si="7"/>
        <v>504</v>
      </c>
    </row>
    <row r="468" spans="2:11" ht="16.5" x14ac:dyDescent="0.25">
      <c r="B468" s="3" t="s">
        <v>147</v>
      </c>
      <c r="C468" s="4" t="str">
        <f>VLOOKUP(B468,Clientes!A:B,2,0)</f>
        <v>João Amaro Novais</v>
      </c>
      <c r="D468" s="4" t="str">
        <f>VLOOKUP(B468,Clientes!A:D,4,0)</f>
        <v>Coimbra</v>
      </c>
      <c r="E468" s="9" t="s">
        <v>57</v>
      </c>
      <c r="F468" s="4" t="str">
        <f>INDEX('Lista Aloj'!B:C,MATCH(E468,'Lista Aloj'!C:C,0),1)</f>
        <v>LOCALSIGN, UNIPESSOAL, LDA</v>
      </c>
      <c r="G468" s="4" t="str">
        <f>VLOOKUP(E468,'Lista Aloj'!C:F,4,0)</f>
        <v>Portalegre</v>
      </c>
      <c r="H468" s="19">
        <v>43529</v>
      </c>
      <c r="I468" s="22">
        <v>8</v>
      </c>
      <c r="J468" s="6">
        <f>VLOOKUP(E468,'Lista Aloj'!C:F,2,0)*I468</f>
        <v>560</v>
      </c>
      <c r="K468" s="6">
        <f t="shared" si="7"/>
        <v>504</v>
      </c>
    </row>
    <row r="469" spans="2:11" ht="16.5" x14ac:dyDescent="0.25">
      <c r="B469" s="3" t="s">
        <v>126</v>
      </c>
      <c r="C469" s="4" t="str">
        <f>VLOOKUP(B469,Clientes!A:B,2,0)</f>
        <v>José Miguel Amorim</v>
      </c>
      <c r="D469" s="4" t="str">
        <f>VLOOKUP(B469,Clientes!A:D,4,0)</f>
        <v>Guarda</v>
      </c>
      <c r="E469" s="9" t="s">
        <v>57</v>
      </c>
      <c r="F469" s="4" t="str">
        <f>INDEX('Lista Aloj'!B:C,MATCH(E469,'Lista Aloj'!C:C,0),1)</f>
        <v>LOCALSIGN, UNIPESSOAL, LDA</v>
      </c>
      <c r="G469" s="4" t="str">
        <f>VLOOKUP(E469,'Lista Aloj'!C:F,4,0)</f>
        <v>Portalegre</v>
      </c>
      <c r="H469" s="19">
        <v>43529</v>
      </c>
      <c r="I469" s="22">
        <v>1</v>
      </c>
      <c r="J469" s="6">
        <f>VLOOKUP(E469,'Lista Aloj'!C:F,2,0)*I469</f>
        <v>70</v>
      </c>
      <c r="K469" s="6">
        <f t="shared" si="7"/>
        <v>70</v>
      </c>
    </row>
    <row r="470" spans="2:11" ht="16.5" x14ac:dyDescent="0.25">
      <c r="B470" s="3" t="s">
        <v>149</v>
      </c>
      <c r="C470" s="4" t="str">
        <f>VLOOKUP(B470,Clientes!A:B,2,0)</f>
        <v>Tânia João Dias</v>
      </c>
      <c r="D470" s="4" t="str">
        <f>VLOOKUP(B470,Clientes!A:D,4,0)</f>
        <v>Bragança</v>
      </c>
      <c r="E470" s="9" t="s">
        <v>45</v>
      </c>
      <c r="F470" s="4" t="str">
        <f>INDEX('Lista Aloj'!B:C,MATCH(E470,'Lista Aloj'!C:C,0),1)</f>
        <v>LOCAL - IT, LDA</v>
      </c>
      <c r="G470" s="4" t="str">
        <f>VLOOKUP(E470,'Lista Aloj'!C:F,4,0)</f>
        <v>Santarém</v>
      </c>
      <c r="H470" s="19">
        <v>43530</v>
      </c>
      <c r="I470" s="22">
        <v>6</v>
      </c>
      <c r="J470" s="6">
        <f>VLOOKUP(E470,'Lista Aloj'!C:F,2,0)*I470</f>
        <v>540</v>
      </c>
      <c r="K470" s="6">
        <f t="shared" si="7"/>
        <v>486</v>
      </c>
    </row>
    <row r="471" spans="2:11" ht="16.5" x14ac:dyDescent="0.25">
      <c r="B471" s="3" t="s">
        <v>219</v>
      </c>
      <c r="C471" s="4" t="str">
        <f>VLOOKUP(B471,Clientes!A:B,2,0)</f>
        <v>Alexandre Moreira Grande</v>
      </c>
      <c r="D471" s="4" t="str">
        <f>VLOOKUP(B471,Clientes!A:D,4,0)</f>
        <v>Braga</v>
      </c>
      <c r="E471" s="9" t="s">
        <v>48</v>
      </c>
      <c r="F471" s="4" t="str">
        <f>INDEX('Lista Aloj'!B:C,MATCH(E471,'Lista Aloj'!C:C,0),1)</f>
        <v>BEACHCOMBER - ALOJAMENTO LOCAL, UNIPESSOAL, LDA</v>
      </c>
      <c r="G471" s="4" t="str">
        <f>VLOOKUP(E471,'Lista Aloj'!C:F,4,0)</f>
        <v>Beja</v>
      </c>
      <c r="H471" s="19">
        <v>43531</v>
      </c>
      <c r="I471" s="22">
        <v>5</v>
      </c>
      <c r="J471" s="6">
        <f>VLOOKUP(E471,'Lista Aloj'!C:F,2,0)*I471</f>
        <v>250</v>
      </c>
      <c r="K471" s="6">
        <f t="shared" si="7"/>
        <v>237.5</v>
      </c>
    </row>
    <row r="472" spans="2:11" ht="16.5" x14ac:dyDescent="0.25">
      <c r="B472" s="3" t="s">
        <v>98</v>
      </c>
      <c r="C472" s="4" t="str">
        <f>VLOOKUP(B472,Clientes!A:B,2,0)</f>
        <v>Laura Daniel Mendes</v>
      </c>
      <c r="D472" s="4" t="str">
        <f>VLOOKUP(B472,Clientes!A:D,4,0)</f>
        <v>Beja</v>
      </c>
      <c r="E472" s="9" t="s">
        <v>46</v>
      </c>
      <c r="F472" s="4" t="str">
        <f>INDEX('Lista Aloj'!B:C,MATCH(E472,'Lista Aloj'!C:C,0),1)</f>
        <v>LOCALEASY, LDA</v>
      </c>
      <c r="G472" s="4" t="str">
        <f>VLOOKUP(E472,'Lista Aloj'!C:F,4,0)</f>
        <v>Região Autónoma da Madeira</v>
      </c>
      <c r="H472" s="19">
        <v>43531</v>
      </c>
      <c r="I472" s="22">
        <v>3</v>
      </c>
      <c r="J472" s="6">
        <f>VLOOKUP(E472,'Lista Aloj'!C:F,2,0)*I472</f>
        <v>240</v>
      </c>
      <c r="K472" s="6">
        <f t="shared" si="7"/>
        <v>228</v>
      </c>
    </row>
    <row r="473" spans="2:11" ht="16.5" x14ac:dyDescent="0.25">
      <c r="B473" s="3" t="s">
        <v>161</v>
      </c>
      <c r="C473" s="4" t="str">
        <f>VLOOKUP(B473,Clientes!A:B,2,0)</f>
        <v>Francisco Afonso Caldeira</v>
      </c>
      <c r="D473" s="4" t="str">
        <f>VLOOKUP(B473,Clientes!A:D,4,0)</f>
        <v>Faro</v>
      </c>
      <c r="E473" s="9" t="s">
        <v>46</v>
      </c>
      <c r="F473" s="4" t="str">
        <f>INDEX('Lista Aloj'!B:C,MATCH(E473,'Lista Aloj'!C:C,0),1)</f>
        <v>LOCALEASY, LDA</v>
      </c>
      <c r="G473" s="4" t="str">
        <f>VLOOKUP(E473,'Lista Aloj'!C:F,4,0)</f>
        <v>Região Autónoma da Madeira</v>
      </c>
      <c r="H473" s="19">
        <v>43532</v>
      </c>
      <c r="I473" s="22">
        <v>8</v>
      </c>
      <c r="J473" s="6">
        <f>VLOOKUP(E473,'Lista Aloj'!C:F,2,0)*I473</f>
        <v>640</v>
      </c>
      <c r="K473" s="6">
        <f t="shared" si="7"/>
        <v>576</v>
      </c>
    </row>
    <row r="474" spans="2:11" ht="16.5" x14ac:dyDescent="0.25">
      <c r="B474" s="3" t="s">
        <v>154</v>
      </c>
      <c r="C474" s="4" t="str">
        <f>VLOOKUP(B474,Clientes!A:B,2,0)</f>
        <v>Luís Nascimento Batista</v>
      </c>
      <c r="D474" s="4" t="str">
        <f>VLOOKUP(B474,Clientes!A:D,4,0)</f>
        <v>Viseu</v>
      </c>
      <c r="E474" s="9" t="s">
        <v>39</v>
      </c>
      <c r="F474" s="4" t="str">
        <f>INDEX('Lista Aloj'!B:C,MATCH(E474,'Lista Aloj'!C:C,0),1)</f>
        <v>ÍNDICEFRASE COMPRA E VENDA DE BENS IMOBILIÁRIOS, TURISMO E ALOJAMENTO LOCAL, LDA</v>
      </c>
      <c r="G474" s="4" t="str">
        <f>VLOOKUP(E474,'Lista Aloj'!C:F,4,0)</f>
        <v>Portalegre</v>
      </c>
      <c r="H474" s="19">
        <v>43533</v>
      </c>
      <c r="I474" s="22">
        <v>9</v>
      </c>
      <c r="J474" s="6">
        <f>VLOOKUP(E474,'Lista Aloj'!C:F,2,0)*I474</f>
        <v>540</v>
      </c>
      <c r="K474" s="6">
        <f t="shared" si="7"/>
        <v>486</v>
      </c>
    </row>
    <row r="475" spans="2:11" ht="16.5" x14ac:dyDescent="0.25">
      <c r="B475" s="3" t="s">
        <v>75</v>
      </c>
      <c r="C475" s="4" t="str">
        <f>VLOOKUP(B475,Clientes!A:B,2,0)</f>
        <v xml:space="preserve">Maria Miguel </v>
      </c>
      <c r="D475" s="4" t="str">
        <f>VLOOKUP(B475,Clientes!A:D,4,0)</f>
        <v>Viana do Castelo</v>
      </c>
      <c r="E475" s="9" t="s">
        <v>60</v>
      </c>
      <c r="F475" s="4" t="str">
        <f>INDEX('Lista Aloj'!B:C,MATCH(E475,'Lista Aloj'!C:C,0),1)</f>
        <v>RESIDÊNCIAL IMPERIAL DE CARMO &amp; AUGUSTA, UNIPESSOAL, LDA</v>
      </c>
      <c r="G475" s="4" t="str">
        <f>VLOOKUP(E475,'Lista Aloj'!C:F,4,0)</f>
        <v>Santarém</v>
      </c>
      <c r="H475" s="19">
        <v>43533</v>
      </c>
      <c r="I475" s="22">
        <v>6</v>
      </c>
      <c r="J475" s="6">
        <f>VLOOKUP(E475,'Lista Aloj'!C:F,2,0)*I475</f>
        <v>420</v>
      </c>
      <c r="K475" s="6">
        <f t="shared" si="7"/>
        <v>378</v>
      </c>
    </row>
    <row r="476" spans="2:11" ht="16.5" x14ac:dyDescent="0.25">
      <c r="B476" s="3" t="s">
        <v>212</v>
      </c>
      <c r="C476" s="4" t="str">
        <f>VLOOKUP(B476,Clientes!A:B,2,0)</f>
        <v xml:space="preserve">Sanderson Leite </v>
      </c>
      <c r="D476" s="4" t="str">
        <f>VLOOKUP(B476,Clientes!A:D,4,0)</f>
        <v>Leiria</v>
      </c>
      <c r="E476" s="9" t="s">
        <v>58</v>
      </c>
      <c r="F476" s="4" t="str">
        <f>INDEX('Lista Aloj'!B:C,MATCH(E476,'Lista Aloj'!C:C,0),1)</f>
        <v>NORVERDE - INVESTIMENTOS IMOBILIÁRIOS, S.A.</v>
      </c>
      <c r="G476" s="4" t="str">
        <f>VLOOKUP(E476,'Lista Aloj'!C:F,4,0)</f>
        <v>Portalegre</v>
      </c>
      <c r="H476" s="19">
        <v>43533</v>
      </c>
      <c r="I476" s="22">
        <v>4</v>
      </c>
      <c r="J476" s="6">
        <f>VLOOKUP(E476,'Lista Aloj'!C:F,2,0)*I476</f>
        <v>200</v>
      </c>
      <c r="K476" s="6">
        <f t="shared" si="7"/>
        <v>190</v>
      </c>
    </row>
    <row r="477" spans="2:11" ht="16.5" x14ac:dyDescent="0.25">
      <c r="B477" s="3" t="s">
        <v>181</v>
      </c>
      <c r="C477" s="4" t="str">
        <f>VLOOKUP(B477,Clientes!A:B,2,0)</f>
        <v>Ana Alexandra Sousa</v>
      </c>
      <c r="D477" s="4" t="str">
        <f>VLOOKUP(B477,Clientes!A:D,4,0)</f>
        <v>Santarém</v>
      </c>
      <c r="E477" s="9" t="s">
        <v>40</v>
      </c>
      <c r="F477" s="4" t="str">
        <f>INDEX('Lista Aloj'!B:C,MATCH(E477,'Lista Aloj'!C:C,0),1)</f>
        <v>VAZ, ABREU &amp; RIBEIRO, LDA</v>
      </c>
      <c r="G477" s="4" t="str">
        <f>VLOOKUP(E477,'Lista Aloj'!C:F,4,0)</f>
        <v>Portalegre</v>
      </c>
      <c r="H477" s="19">
        <v>43535</v>
      </c>
      <c r="I477" s="22">
        <v>3</v>
      </c>
      <c r="J477" s="6">
        <f>VLOOKUP(E477,'Lista Aloj'!C:F,2,0)*I477</f>
        <v>180</v>
      </c>
      <c r="K477" s="6">
        <f t="shared" si="7"/>
        <v>171</v>
      </c>
    </row>
    <row r="478" spans="2:11" ht="16.5" x14ac:dyDescent="0.25">
      <c r="B478" s="3" t="s">
        <v>89</v>
      </c>
      <c r="C478" s="4" t="str">
        <f>VLOOKUP(B478,Clientes!A:B,2,0)</f>
        <v>Marco Pedro Suarez</v>
      </c>
      <c r="D478" s="4" t="str">
        <f>VLOOKUP(B478,Clientes!A:D,4,0)</f>
        <v>Porto</v>
      </c>
      <c r="E478" s="9" t="s">
        <v>53</v>
      </c>
      <c r="F478" s="4" t="str">
        <f>INDEX('Lista Aloj'!B:C,MATCH(E478,'Lista Aloj'!C:C,0),1)</f>
        <v>LOCAL GÁS, UNIPESSOAL, LDA</v>
      </c>
      <c r="G478" s="4" t="str">
        <f>VLOOKUP(E478,'Lista Aloj'!C:F,4,0)</f>
        <v>Setúbal</v>
      </c>
      <c r="H478" s="19">
        <v>43537</v>
      </c>
      <c r="I478" s="22">
        <v>6</v>
      </c>
      <c r="J478" s="6">
        <f>VLOOKUP(E478,'Lista Aloj'!C:F,2,0)*I478</f>
        <v>420</v>
      </c>
      <c r="K478" s="6">
        <f t="shared" si="7"/>
        <v>378</v>
      </c>
    </row>
    <row r="479" spans="2:11" ht="16.5" x14ac:dyDescent="0.25">
      <c r="B479" s="3" t="s">
        <v>210</v>
      </c>
      <c r="C479" s="4" t="str">
        <f>VLOOKUP(B479,Clientes!A:B,2,0)</f>
        <v>Diogo Jaime Santos</v>
      </c>
      <c r="D479" s="4" t="str">
        <f>VLOOKUP(B479,Clientes!A:D,4,0)</f>
        <v>Castelo Branco</v>
      </c>
      <c r="E479" s="9" t="s">
        <v>42</v>
      </c>
      <c r="F479" s="4" t="str">
        <f>INDEX('Lista Aloj'!B:C,MATCH(E479,'Lista Aloj'!C:C,0),1)</f>
        <v>FEELPORTO - ALOJAMENTO LOCAL E SERVIÇOS TURISTICOS, LDA</v>
      </c>
      <c r="G479" s="4" t="str">
        <f>VLOOKUP(E479,'Lista Aloj'!C:F,4,0)</f>
        <v>Porto</v>
      </c>
      <c r="H479" s="19">
        <v>43538</v>
      </c>
      <c r="I479" s="22">
        <v>8</v>
      </c>
      <c r="J479" s="6">
        <f>VLOOKUP(E479,'Lista Aloj'!C:F,2,0)*I479</f>
        <v>560</v>
      </c>
      <c r="K479" s="6">
        <f t="shared" si="7"/>
        <v>504</v>
      </c>
    </row>
    <row r="480" spans="2:11" ht="16.5" x14ac:dyDescent="0.25">
      <c r="B480" s="3" t="s">
        <v>149</v>
      </c>
      <c r="C480" s="4" t="str">
        <f>VLOOKUP(B480,Clientes!A:B,2,0)</f>
        <v>Tânia João Dias</v>
      </c>
      <c r="D480" s="4" t="str">
        <f>VLOOKUP(B480,Clientes!A:D,4,0)</f>
        <v>Bragança</v>
      </c>
      <c r="E480" s="9" t="s">
        <v>39</v>
      </c>
      <c r="F480" s="4" t="str">
        <f>INDEX('Lista Aloj'!B:C,MATCH(E480,'Lista Aloj'!C:C,0),1)</f>
        <v>ÍNDICEFRASE COMPRA E VENDA DE BENS IMOBILIÁRIOS, TURISMO E ALOJAMENTO LOCAL, LDA</v>
      </c>
      <c r="G480" s="4" t="str">
        <f>VLOOKUP(E480,'Lista Aloj'!C:F,4,0)</f>
        <v>Portalegre</v>
      </c>
      <c r="H480" s="19">
        <v>43538</v>
      </c>
      <c r="I480" s="22">
        <v>9</v>
      </c>
      <c r="J480" s="6">
        <f>VLOOKUP(E480,'Lista Aloj'!C:F,2,0)*I480</f>
        <v>540</v>
      </c>
      <c r="K480" s="6">
        <f t="shared" si="7"/>
        <v>486</v>
      </c>
    </row>
    <row r="481" spans="2:11" ht="16.5" x14ac:dyDescent="0.25">
      <c r="B481" s="3" t="s">
        <v>132</v>
      </c>
      <c r="C481" s="4" t="str">
        <f>VLOOKUP(B481,Clientes!A:B,2,0)</f>
        <v>José Brandão Fernandes</v>
      </c>
      <c r="D481" s="4" t="str">
        <f>VLOOKUP(B481,Clientes!A:D,4,0)</f>
        <v>Região Autónoma dos Açores</v>
      </c>
      <c r="E481" s="9" t="s">
        <v>58</v>
      </c>
      <c r="F481" s="4" t="str">
        <f>INDEX('Lista Aloj'!B:C,MATCH(E481,'Lista Aloj'!C:C,0),1)</f>
        <v>NORVERDE - INVESTIMENTOS IMOBILIÁRIOS, S.A.</v>
      </c>
      <c r="G481" s="4" t="str">
        <f>VLOOKUP(E481,'Lista Aloj'!C:F,4,0)</f>
        <v>Portalegre</v>
      </c>
      <c r="H481" s="19">
        <v>43539</v>
      </c>
      <c r="I481" s="22">
        <v>7</v>
      </c>
      <c r="J481" s="6">
        <f>VLOOKUP(E481,'Lista Aloj'!C:F,2,0)*I481</f>
        <v>350</v>
      </c>
      <c r="K481" s="6">
        <f t="shared" si="7"/>
        <v>315</v>
      </c>
    </row>
    <row r="482" spans="2:11" ht="16.5" x14ac:dyDescent="0.25">
      <c r="B482" s="3" t="s">
        <v>179</v>
      </c>
      <c r="C482" s="4" t="str">
        <f>VLOOKUP(B482,Clientes!A:B,2,0)</f>
        <v>Ana Miguel Silva</v>
      </c>
      <c r="D482" s="4" t="str">
        <f>VLOOKUP(B482,Clientes!A:D,4,0)</f>
        <v>Porto</v>
      </c>
      <c r="E482" s="9" t="s">
        <v>48</v>
      </c>
      <c r="F482" s="4" t="str">
        <f>INDEX('Lista Aloj'!B:C,MATCH(E482,'Lista Aloj'!C:C,0),1)</f>
        <v>BEACHCOMBER - ALOJAMENTO LOCAL, UNIPESSOAL, LDA</v>
      </c>
      <c r="G482" s="4" t="str">
        <f>VLOOKUP(E482,'Lista Aloj'!C:F,4,0)</f>
        <v>Beja</v>
      </c>
      <c r="H482" s="19">
        <v>43540</v>
      </c>
      <c r="I482" s="22">
        <v>8</v>
      </c>
      <c r="J482" s="6">
        <f>VLOOKUP(E482,'Lista Aloj'!C:F,2,0)*I482</f>
        <v>400</v>
      </c>
      <c r="K482" s="6">
        <f t="shared" si="7"/>
        <v>360</v>
      </c>
    </row>
    <row r="483" spans="2:11" ht="16.5" x14ac:dyDescent="0.25">
      <c r="B483" s="3" t="s">
        <v>109</v>
      </c>
      <c r="C483" s="4" t="str">
        <f>VLOOKUP(B483,Clientes!A:B,2,0)</f>
        <v>Leonor Pedro Santos</v>
      </c>
      <c r="D483" s="4" t="str">
        <f>VLOOKUP(B483,Clientes!A:D,4,0)</f>
        <v>Beja</v>
      </c>
      <c r="E483" s="9" t="s">
        <v>54</v>
      </c>
      <c r="F483" s="4" t="str">
        <f>INDEX('Lista Aloj'!B:C,MATCH(E483,'Lista Aloj'!C:C,0),1)</f>
        <v>LOCALMAIS, UNIPESSOAL, LDA</v>
      </c>
      <c r="G483" s="4" t="str">
        <f>VLOOKUP(E483,'Lista Aloj'!C:F,4,0)</f>
        <v>Guarda</v>
      </c>
      <c r="H483" s="19">
        <v>43540</v>
      </c>
      <c r="I483" s="22">
        <v>6</v>
      </c>
      <c r="J483" s="6">
        <f>VLOOKUP(E483,'Lista Aloj'!C:F,2,0)*I483</f>
        <v>540</v>
      </c>
      <c r="K483" s="6">
        <f t="shared" si="7"/>
        <v>486</v>
      </c>
    </row>
    <row r="484" spans="2:11" ht="16.5" x14ac:dyDescent="0.25">
      <c r="B484" s="3" t="s">
        <v>152</v>
      </c>
      <c r="C484" s="4" t="str">
        <f>VLOOKUP(B484,Clientes!A:B,2,0)</f>
        <v>Ricardo Bronze Ribeiro</v>
      </c>
      <c r="D484" s="4" t="str">
        <f>VLOOKUP(B484,Clientes!A:D,4,0)</f>
        <v>Região Autónoma dos Açores</v>
      </c>
      <c r="E484" s="9" t="s">
        <v>46</v>
      </c>
      <c r="F484" s="4" t="str">
        <f>INDEX('Lista Aloj'!B:C,MATCH(E484,'Lista Aloj'!C:C,0),1)</f>
        <v>LOCALEASY, LDA</v>
      </c>
      <c r="G484" s="4" t="str">
        <f>VLOOKUP(E484,'Lista Aloj'!C:F,4,0)</f>
        <v>Região Autónoma da Madeira</v>
      </c>
      <c r="H484" s="19">
        <v>43540</v>
      </c>
      <c r="I484" s="22">
        <v>1</v>
      </c>
      <c r="J484" s="6">
        <f>VLOOKUP(E484,'Lista Aloj'!C:F,2,0)*I484</f>
        <v>80</v>
      </c>
      <c r="K484" s="6">
        <f t="shared" si="7"/>
        <v>80</v>
      </c>
    </row>
    <row r="485" spans="2:11" ht="16.5" x14ac:dyDescent="0.25">
      <c r="B485" s="3" t="s">
        <v>73</v>
      </c>
      <c r="C485" s="4" t="str">
        <f>VLOOKUP(B485,Clientes!A:B,2,0)</f>
        <v>João Cudell Aguiar</v>
      </c>
      <c r="D485" s="4" t="str">
        <f>VLOOKUP(B485,Clientes!A:D,4,0)</f>
        <v>Lisboa</v>
      </c>
      <c r="E485" s="9" t="s">
        <v>50</v>
      </c>
      <c r="F485" s="4" t="str">
        <f>INDEX('Lista Aloj'!B:C,MATCH(E485,'Lista Aloj'!C:C,0),1)</f>
        <v>R.M.G.S. - ALOJAMENTOS DE PORTUGAL - TURISMO RURAL E ALOJAMENTO LOCAL, UNIPESSOAL, LDA</v>
      </c>
      <c r="G485" s="4" t="str">
        <f>VLOOKUP(E485,'Lista Aloj'!C:F,4,0)</f>
        <v>Porto</v>
      </c>
      <c r="H485" s="19">
        <v>43541</v>
      </c>
      <c r="I485" s="22">
        <v>8</v>
      </c>
      <c r="J485" s="6">
        <f>VLOOKUP(E485,'Lista Aloj'!C:F,2,0)*I485</f>
        <v>400</v>
      </c>
      <c r="K485" s="6">
        <f t="shared" si="7"/>
        <v>360</v>
      </c>
    </row>
    <row r="486" spans="2:11" ht="16.5" x14ac:dyDescent="0.25">
      <c r="B486" s="3" t="s">
        <v>80</v>
      </c>
      <c r="C486" s="4" t="str">
        <f>VLOOKUP(B486,Clientes!A:B,2,0)</f>
        <v>João Vieira Santos</v>
      </c>
      <c r="D486" s="4" t="str">
        <f>VLOOKUP(B486,Clientes!A:D,4,0)</f>
        <v>Setúbal</v>
      </c>
      <c r="E486" s="9" t="s">
        <v>50</v>
      </c>
      <c r="F486" s="4" t="str">
        <f>INDEX('Lista Aloj'!B:C,MATCH(E486,'Lista Aloj'!C:C,0),1)</f>
        <v>R.M.G.S. - ALOJAMENTOS DE PORTUGAL - TURISMO RURAL E ALOJAMENTO LOCAL, UNIPESSOAL, LDA</v>
      </c>
      <c r="G486" s="4" t="str">
        <f>VLOOKUP(E486,'Lista Aloj'!C:F,4,0)</f>
        <v>Porto</v>
      </c>
      <c r="H486" s="19">
        <v>43541</v>
      </c>
      <c r="I486" s="22">
        <v>7</v>
      </c>
      <c r="J486" s="6">
        <f>VLOOKUP(E486,'Lista Aloj'!C:F,2,0)*I486</f>
        <v>350</v>
      </c>
      <c r="K486" s="6">
        <f t="shared" si="7"/>
        <v>315</v>
      </c>
    </row>
    <row r="487" spans="2:11" ht="16.5" x14ac:dyDescent="0.25">
      <c r="B487" s="3" t="s">
        <v>92</v>
      </c>
      <c r="C487" s="4" t="str">
        <f>VLOOKUP(B487,Clientes!A:B,2,0)</f>
        <v>Marina Manuel Duarte</v>
      </c>
      <c r="D487" s="4" t="str">
        <f>VLOOKUP(B487,Clientes!A:D,4,0)</f>
        <v>Portalegre</v>
      </c>
      <c r="E487" s="9" t="s">
        <v>45</v>
      </c>
      <c r="F487" s="4" t="str">
        <f>INDEX('Lista Aloj'!B:C,MATCH(E487,'Lista Aloj'!C:C,0),1)</f>
        <v>LOCAL - IT, LDA</v>
      </c>
      <c r="G487" s="4" t="str">
        <f>VLOOKUP(E487,'Lista Aloj'!C:F,4,0)</f>
        <v>Santarém</v>
      </c>
      <c r="H487" s="19">
        <v>43541</v>
      </c>
      <c r="I487" s="22">
        <v>8</v>
      </c>
      <c r="J487" s="6">
        <f>VLOOKUP(E487,'Lista Aloj'!C:F,2,0)*I487</f>
        <v>720</v>
      </c>
      <c r="K487" s="6">
        <f t="shared" si="7"/>
        <v>648</v>
      </c>
    </row>
    <row r="488" spans="2:11" ht="16.5" x14ac:dyDescent="0.25">
      <c r="B488" s="3" t="s">
        <v>122</v>
      </c>
      <c r="C488" s="4" t="str">
        <f>VLOOKUP(B488,Clientes!A:B,2,0)</f>
        <v>Juliana José Ferreira</v>
      </c>
      <c r="D488" s="4" t="str">
        <f>VLOOKUP(B488,Clientes!A:D,4,0)</f>
        <v>Porto</v>
      </c>
      <c r="E488" s="9" t="s">
        <v>53</v>
      </c>
      <c r="F488" s="4" t="str">
        <f>INDEX('Lista Aloj'!B:C,MATCH(E488,'Lista Aloj'!C:C,0),1)</f>
        <v>LOCAL GÁS, UNIPESSOAL, LDA</v>
      </c>
      <c r="G488" s="4" t="str">
        <f>VLOOKUP(E488,'Lista Aloj'!C:F,4,0)</f>
        <v>Setúbal</v>
      </c>
      <c r="H488" s="19">
        <v>43542</v>
      </c>
      <c r="I488" s="22">
        <v>9</v>
      </c>
      <c r="J488" s="6">
        <f>VLOOKUP(E488,'Lista Aloj'!C:F,2,0)*I488</f>
        <v>630</v>
      </c>
      <c r="K488" s="6">
        <f t="shared" si="7"/>
        <v>567</v>
      </c>
    </row>
    <row r="489" spans="2:11" ht="16.5" x14ac:dyDescent="0.25">
      <c r="B489" s="3" t="s">
        <v>117</v>
      </c>
      <c r="C489" s="4" t="str">
        <f>VLOOKUP(B489,Clientes!A:B,2,0)</f>
        <v>Ana Costa Neves</v>
      </c>
      <c r="D489" s="4" t="str">
        <f>VLOOKUP(B489,Clientes!A:D,4,0)</f>
        <v>Guarda</v>
      </c>
      <c r="E489" s="9" t="s">
        <v>42</v>
      </c>
      <c r="F489" s="4" t="str">
        <f>INDEX('Lista Aloj'!B:C,MATCH(E489,'Lista Aloj'!C:C,0),1)</f>
        <v>FEELPORTO - ALOJAMENTO LOCAL E SERVIÇOS TURISTICOS, LDA</v>
      </c>
      <c r="G489" s="4" t="str">
        <f>VLOOKUP(E489,'Lista Aloj'!C:F,4,0)</f>
        <v>Porto</v>
      </c>
      <c r="H489" s="19">
        <v>43543</v>
      </c>
      <c r="I489" s="22">
        <v>8</v>
      </c>
      <c r="J489" s="6">
        <f>VLOOKUP(E489,'Lista Aloj'!C:F,2,0)*I489</f>
        <v>560</v>
      </c>
      <c r="K489" s="6">
        <f t="shared" si="7"/>
        <v>504</v>
      </c>
    </row>
    <row r="490" spans="2:11" ht="16.5" x14ac:dyDescent="0.25">
      <c r="B490" s="3" t="s">
        <v>178</v>
      </c>
      <c r="C490" s="4" t="str">
        <f>VLOOKUP(B490,Clientes!A:B,2,0)</f>
        <v>Francisca Rodrigues Rocha</v>
      </c>
      <c r="D490" s="4" t="str">
        <f>VLOOKUP(B490,Clientes!A:D,4,0)</f>
        <v>Bragança</v>
      </c>
      <c r="E490" s="9" t="s">
        <v>59</v>
      </c>
      <c r="F490" s="4" t="str">
        <f>INDEX('Lista Aloj'!B:C,MATCH(E490,'Lista Aloj'!C:C,0),1)</f>
        <v>ENIGMAGARDEN - ALOJAMENTO LOCAL, UNIPESSOAL, LDA</v>
      </c>
      <c r="G490" s="4" t="str">
        <f>VLOOKUP(E490,'Lista Aloj'!C:F,4,0)</f>
        <v>Viana do Castelo</v>
      </c>
      <c r="H490" s="19">
        <v>43545</v>
      </c>
      <c r="I490" s="22">
        <v>8</v>
      </c>
      <c r="J490" s="6">
        <f>VLOOKUP(E490,'Lista Aloj'!C:F,2,0)*I490</f>
        <v>480</v>
      </c>
      <c r="K490" s="6">
        <f t="shared" si="7"/>
        <v>432</v>
      </c>
    </row>
    <row r="491" spans="2:11" ht="16.5" x14ac:dyDescent="0.25">
      <c r="B491" s="3" t="s">
        <v>139</v>
      </c>
      <c r="C491" s="4" t="str">
        <f>VLOOKUP(B491,Clientes!A:B,2,0)</f>
        <v>Daniel Filipe Sousa</v>
      </c>
      <c r="D491" s="4" t="str">
        <f>VLOOKUP(B491,Clientes!A:D,4,0)</f>
        <v>Beja</v>
      </c>
      <c r="E491" s="9" t="s">
        <v>57</v>
      </c>
      <c r="F491" s="4" t="str">
        <f>INDEX('Lista Aloj'!B:C,MATCH(E491,'Lista Aloj'!C:C,0),1)</f>
        <v>LOCALSIGN, UNIPESSOAL, LDA</v>
      </c>
      <c r="G491" s="4" t="str">
        <f>VLOOKUP(E491,'Lista Aloj'!C:F,4,0)</f>
        <v>Portalegre</v>
      </c>
      <c r="H491" s="19">
        <v>43546</v>
      </c>
      <c r="I491" s="22">
        <v>1</v>
      </c>
      <c r="J491" s="6">
        <f>VLOOKUP(E491,'Lista Aloj'!C:F,2,0)*I491</f>
        <v>70</v>
      </c>
      <c r="K491" s="6">
        <f t="shared" si="7"/>
        <v>70</v>
      </c>
    </row>
    <row r="492" spans="2:11" ht="16.5" x14ac:dyDescent="0.25">
      <c r="B492" s="3" t="s">
        <v>141</v>
      </c>
      <c r="C492" s="4" t="str">
        <f>VLOOKUP(B492,Clientes!A:B,2,0)</f>
        <v>Mariana Nuno Faustino</v>
      </c>
      <c r="D492" s="4" t="str">
        <f>VLOOKUP(B492,Clientes!A:D,4,0)</f>
        <v>Coimbra</v>
      </c>
      <c r="E492" s="9" t="s">
        <v>57</v>
      </c>
      <c r="F492" s="4" t="str">
        <f>INDEX('Lista Aloj'!B:C,MATCH(E492,'Lista Aloj'!C:C,0),1)</f>
        <v>LOCALSIGN, UNIPESSOAL, LDA</v>
      </c>
      <c r="G492" s="4" t="str">
        <f>VLOOKUP(E492,'Lista Aloj'!C:F,4,0)</f>
        <v>Portalegre</v>
      </c>
      <c r="H492" s="19">
        <v>43547</v>
      </c>
      <c r="I492" s="22">
        <v>1</v>
      </c>
      <c r="J492" s="6">
        <f>VLOOKUP(E492,'Lista Aloj'!C:F,2,0)*I492</f>
        <v>70</v>
      </c>
      <c r="K492" s="6">
        <f t="shared" si="7"/>
        <v>70</v>
      </c>
    </row>
    <row r="493" spans="2:11" ht="16.5" x14ac:dyDescent="0.25">
      <c r="B493" s="3" t="s">
        <v>182</v>
      </c>
      <c r="C493" s="4" t="str">
        <f>VLOOKUP(B493,Clientes!A:B,2,0)</f>
        <v>Dora Maria Costa</v>
      </c>
      <c r="D493" s="4" t="str">
        <f>VLOOKUP(B493,Clientes!A:D,4,0)</f>
        <v>Lisboa</v>
      </c>
      <c r="E493" s="9" t="s">
        <v>60</v>
      </c>
      <c r="F493" s="4" t="str">
        <f>INDEX('Lista Aloj'!B:C,MATCH(E493,'Lista Aloj'!C:C,0),1)</f>
        <v>RESIDÊNCIAL IMPERIAL DE CARMO &amp; AUGUSTA, UNIPESSOAL, LDA</v>
      </c>
      <c r="G493" s="4" t="str">
        <f>VLOOKUP(E493,'Lista Aloj'!C:F,4,0)</f>
        <v>Santarém</v>
      </c>
      <c r="H493" s="19">
        <v>43548</v>
      </c>
      <c r="I493" s="22">
        <v>6</v>
      </c>
      <c r="J493" s="6">
        <f>VLOOKUP(E493,'Lista Aloj'!C:F,2,0)*I493</f>
        <v>420</v>
      </c>
      <c r="K493" s="6">
        <f t="shared" si="7"/>
        <v>378</v>
      </c>
    </row>
    <row r="494" spans="2:11" ht="16.5" x14ac:dyDescent="0.25">
      <c r="B494" s="3" t="s">
        <v>192</v>
      </c>
      <c r="C494" s="4" t="str">
        <f>VLOOKUP(B494,Clientes!A:B,2,0)</f>
        <v>Inês Silva Lopes</v>
      </c>
      <c r="D494" s="4" t="str">
        <f>VLOOKUP(B494,Clientes!A:D,4,0)</f>
        <v>Leiria</v>
      </c>
      <c r="E494" s="9" t="s">
        <v>45</v>
      </c>
      <c r="F494" s="4" t="str">
        <f>INDEX('Lista Aloj'!B:C,MATCH(E494,'Lista Aloj'!C:C,0),1)</f>
        <v>LOCAL - IT, LDA</v>
      </c>
      <c r="G494" s="4" t="str">
        <f>VLOOKUP(E494,'Lista Aloj'!C:F,4,0)</f>
        <v>Santarém</v>
      </c>
      <c r="H494" s="19">
        <v>43548</v>
      </c>
      <c r="I494" s="22">
        <v>7</v>
      </c>
      <c r="J494" s="6">
        <f>VLOOKUP(E494,'Lista Aloj'!C:F,2,0)*I494</f>
        <v>630</v>
      </c>
      <c r="K494" s="6">
        <f t="shared" si="7"/>
        <v>567</v>
      </c>
    </row>
    <row r="495" spans="2:11" ht="16.5" x14ac:dyDescent="0.25">
      <c r="B495" s="3" t="s">
        <v>140</v>
      </c>
      <c r="C495" s="4" t="str">
        <f>VLOOKUP(B495,Clientes!A:B,2,0)</f>
        <v>Catarina Catarina Coelho</v>
      </c>
      <c r="D495" s="4" t="str">
        <f>VLOOKUP(B495,Clientes!A:D,4,0)</f>
        <v>Faro</v>
      </c>
      <c r="E495" s="9" t="s">
        <v>54</v>
      </c>
      <c r="F495" s="4" t="str">
        <f>INDEX('Lista Aloj'!B:C,MATCH(E495,'Lista Aloj'!C:C,0),1)</f>
        <v>LOCALMAIS, UNIPESSOAL, LDA</v>
      </c>
      <c r="G495" s="4" t="str">
        <f>VLOOKUP(E495,'Lista Aloj'!C:F,4,0)</f>
        <v>Guarda</v>
      </c>
      <c r="H495" s="19">
        <v>43549</v>
      </c>
      <c r="I495" s="22">
        <v>3</v>
      </c>
      <c r="J495" s="6">
        <f>VLOOKUP(E495,'Lista Aloj'!C:F,2,0)*I495</f>
        <v>270</v>
      </c>
      <c r="K495" s="6">
        <f t="shared" si="7"/>
        <v>256.5</v>
      </c>
    </row>
    <row r="496" spans="2:11" ht="16.5" x14ac:dyDescent="0.25">
      <c r="B496" s="3" t="s">
        <v>186</v>
      </c>
      <c r="C496" s="4" t="str">
        <f>VLOOKUP(B496,Clientes!A:B,2,0)</f>
        <v xml:space="preserve">João Gonçalo </v>
      </c>
      <c r="D496" s="4" t="str">
        <f>VLOOKUP(B496,Clientes!A:D,4,0)</f>
        <v>Bragança</v>
      </c>
      <c r="E496" s="9" t="s">
        <v>60</v>
      </c>
      <c r="F496" s="4" t="str">
        <f>INDEX('Lista Aloj'!B:C,MATCH(E496,'Lista Aloj'!C:C,0),1)</f>
        <v>RESIDÊNCIAL IMPERIAL DE CARMO &amp; AUGUSTA, UNIPESSOAL, LDA</v>
      </c>
      <c r="G496" s="4" t="str">
        <f>VLOOKUP(E496,'Lista Aloj'!C:F,4,0)</f>
        <v>Santarém</v>
      </c>
      <c r="H496" s="19">
        <v>43550</v>
      </c>
      <c r="I496" s="22">
        <v>5</v>
      </c>
      <c r="J496" s="6">
        <f>VLOOKUP(E496,'Lista Aloj'!C:F,2,0)*I496</f>
        <v>350</v>
      </c>
      <c r="K496" s="6">
        <f t="shared" si="7"/>
        <v>332.5</v>
      </c>
    </row>
    <row r="497" spans="2:11" ht="16.5" x14ac:dyDescent="0.25">
      <c r="B497" s="3" t="s">
        <v>163</v>
      </c>
      <c r="C497" s="4" t="str">
        <f>VLOOKUP(B497,Clientes!A:B,2,0)</f>
        <v>Leonor Pedro Queirós</v>
      </c>
      <c r="D497" s="4" t="str">
        <f>VLOOKUP(B497,Clientes!A:D,4,0)</f>
        <v>Viseu</v>
      </c>
      <c r="E497" s="9" t="s">
        <v>46</v>
      </c>
      <c r="F497" s="4" t="str">
        <f>INDEX('Lista Aloj'!B:C,MATCH(E497,'Lista Aloj'!C:C,0),1)</f>
        <v>LOCALEASY, LDA</v>
      </c>
      <c r="G497" s="4" t="str">
        <f>VLOOKUP(E497,'Lista Aloj'!C:F,4,0)</f>
        <v>Região Autónoma da Madeira</v>
      </c>
      <c r="H497" s="19">
        <v>43550</v>
      </c>
      <c r="I497" s="22">
        <v>6</v>
      </c>
      <c r="J497" s="6">
        <f>VLOOKUP(E497,'Lista Aloj'!C:F,2,0)*I497</f>
        <v>480</v>
      </c>
      <c r="K497" s="6">
        <f t="shared" si="7"/>
        <v>432</v>
      </c>
    </row>
    <row r="498" spans="2:11" ht="16.5" x14ac:dyDescent="0.25">
      <c r="B498" s="3" t="s">
        <v>119</v>
      </c>
      <c r="C498" s="4" t="str">
        <f>VLOOKUP(B498,Clientes!A:B,2,0)</f>
        <v>Mariana Rafaela Costa</v>
      </c>
      <c r="D498" s="4" t="str">
        <f>VLOOKUP(B498,Clientes!A:D,4,0)</f>
        <v>Região Autónoma da Madeira</v>
      </c>
      <c r="E498" s="9" t="s">
        <v>54</v>
      </c>
      <c r="F498" s="4" t="str">
        <f>INDEX('Lista Aloj'!B:C,MATCH(E498,'Lista Aloj'!C:C,0),1)</f>
        <v>LOCALMAIS, UNIPESSOAL, LDA</v>
      </c>
      <c r="G498" s="4" t="str">
        <f>VLOOKUP(E498,'Lista Aloj'!C:F,4,0)</f>
        <v>Guarda</v>
      </c>
      <c r="H498" s="19">
        <v>43551</v>
      </c>
      <c r="I498" s="22">
        <v>5</v>
      </c>
      <c r="J498" s="6">
        <f>VLOOKUP(E498,'Lista Aloj'!C:F,2,0)*I498</f>
        <v>450</v>
      </c>
      <c r="K498" s="6">
        <f t="shared" si="7"/>
        <v>427.5</v>
      </c>
    </row>
    <row r="499" spans="2:11" ht="16.5" x14ac:dyDescent="0.25">
      <c r="B499" s="3" t="s">
        <v>188</v>
      </c>
      <c r="C499" s="4" t="str">
        <f>VLOOKUP(B499,Clientes!A:B,2,0)</f>
        <v>Tiago Afonso Santos</v>
      </c>
      <c r="D499" s="4" t="str">
        <f>VLOOKUP(B499,Clientes!A:D,4,0)</f>
        <v>Vila Real</v>
      </c>
      <c r="E499" s="9" t="s">
        <v>62</v>
      </c>
      <c r="F499" s="4" t="str">
        <f>INDEX('Lista Aloj'!B:C,MATCH(E499,'Lista Aloj'!C:C,0),1)</f>
        <v>ENTREGARSONHOS - ALOJAMENTO LOCAL, LDA</v>
      </c>
      <c r="G499" s="4" t="str">
        <f>VLOOKUP(E499,'Lista Aloj'!C:F,4,0)</f>
        <v>Região Autónoma dos Açores</v>
      </c>
      <c r="H499" s="19">
        <v>43551</v>
      </c>
      <c r="I499" s="22">
        <v>6</v>
      </c>
      <c r="J499" s="6">
        <f>VLOOKUP(E499,'Lista Aloj'!C:F,2,0)*I499</f>
        <v>420</v>
      </c>
      <c r="K499" s="6">
        <f t="shared" si="7"/>
        <v>378</v>
      </c>
    </row>
    <row r="500" spans="2:11" ht="16.5" x14ac:dyDescent="0.25">
      <c r="B500" s="3" t="s">
        <v>204</v>
      </c>
      <c r="C500" s="4" t="str">
        <f>VLOOKUP(B500,Clientes!A:B,2,0)</f>
        <v>João Caldas Gonçalves</v>
      </c>
      <c r="D500" s="4" t="str">
        <f>VLOOKUP(B500,Clientes!A:D,4,0)</f>
        <v>Lisboa</v>
      </c>
      <c r="E500" s="9" t="s">
        <v>59</v>
      </c>
      <c r="F500" s="4" t="str">
        <f>INDEX('Lista Aloj'!B:C,MATCH(E500,'Lista Aloj'!C:C,0),1)</f>
        <v>ENIGMAGARDEN - ALOJAMENTO LOCAL, UNIPESSOAL, LDA</v>
      </c>
      <c r="G500" s="4" t="str">
        <f>VLOOKUP(E500,'Lista Aloj'!C:F,4,0)</f>
        <v>Viana do Castelo</v>
      </c>
      <c r="H500" s="19">
        <v>43553</v>
      </c>
      <c r="I500" s="22">
        <v>2</v>
      </c>
      <c r="J500" s="6">
        <f>VLOOKUP(E500,'Lista Aloj'!C:F,2,0)*I500</f>
        <v>120</v>
      </c>
      <c r="K500" s="6">
        <f t="shared" si="7"/>
        <v>114</v>
      </c>
    </row>
    <row r="501" spans="2:11" ht="16.5" x14ac:dyDescent="0.25">
      <c r="B501" s="3" t="s">
        <v>227</v>
      </c>
      <c r="C501" s="4" t="str">
        <f>VLOOKUP(B501,Clientes!A:B,2,0)</f>
        <v>Rodrigo Carneiro França</v>
      </c>
      <c r="D501" s="4" t="str">
        <f>VLOOKUP(B501,Clientes!A:D,4,0)</f>
        <v>Coimbra</v>
      </c>
      <c r="E501" s="9" t="s">
        <v>45</v>
      </c>
      <c r="F501" s="4" t="str">
        <f>INDEX('Lista Aloj'!B:C,MATCH(E501,'Lista Aloj'!C:C,0),1)</f>
        <v>LOCAL - IT, LDA</v>
      </c>
      <c r="G501" s="4" t="str">
        <f>VLOOKUP(E501,'Lista Aloj'!C:F,4,0)</f>
        <v>Santarém</v>
      </c>
      <c r="H501" s="19">
        <v>43554</v>
      </c>
      <c r="I501" s="22">
        <v>8</v>
      </c>
      <c r="J501" s="6">
        <f>VLOOKUP(E501,'Lista Aloj'!C:F,2,0)*I501</f>
        <v>720</v>
      </c>
      <c r="K501" s="6">
        <f t="shared" si="7"/>
        <v>648</v>
      </c>
    </row>
    <row r="502" spans="2:11" ht="16.5" x14ac:dyDescent="0.25">
      <c r="B502" s="3" t="s">
        <v>140</v>
      </c>
      <c r="C502" s="4" t="str">
        <f>VLOOKUP(B502,Clientes!A:B,2,0)</f>
        <v>Catarina Catarina Coelho</v>
      </c>
      <c r="D502" s="4" t="str">
        <f>VLOOKUP(B502,Clientes!A:D,4,0)</f>
        <v>Faro</v>
      </c>
      <c r="E502" s="9" t="s">
        <v>53</v>
      </c>
      <c r="F502" s="4" t="str">
        <f>INDEX('Lista Aloj'!B:C,MATCH(E502,'Lista Aloj'!C:C,0),1)</f>
        <v>LOCAL GÁS, UNIPESSOAL, LDA</v>
      </c>
      <c r="G502" s="4" t="str">
        <f>VLOOKUP(E502,'Lista Aloj'!C:F,4,0)</f>
        <v>Setúbal</v>
      </c>
      <c r="H502" s="19">
        <v>43555</v>
      </c>
      <c r="I502" s="22">
        <v>3</v>
      </c>
      <c r="J502" s="6">
        <f>VLOOKUP(E502,'Lista Aloj'!C:F,2,0)*I502</f>
        <v>210</v>
      </c>
      <c r="K502" s="6">
        <f t="shared" si="7"/>
        <v>199.5</v>
      </c>
    </row>
    <row r="503" spans="2:11" ht="16.5" x14ac:dyDescent="0.25">
      <c r="B503" s="3" t="s">
        <v>133</v>
      </c>
      <c r="C503" s="4" t="str">
        <f>VLOOKUP(B503,Clientes!A:B,2,0)</f>
        <v>Eduardo Rafael Sousa</v>
      </c>
      <c r="D503" s="4" t="str">
        <f>VLOOKUP(B503,Clientes!A:D,4,0)</f>
        <v>Região Autónoma dos Açores</v>
      </c>
      <c r="E503" s="9" t="s">
        <v>46</v>
      </c>
      <c r="F503" s="4" t="str">
        <f>INDEX('Lista Aloj'!B:C,MATCH(E503,'Lista Aloj'!C:C,0),1)</f>
        <v>LOCALEASY, LDA</v>
      </c>
      <c r="G503" s="4" t="str">
        <f>VLOOKUP(E503,'Lista Aloj'!C:F,4,0)</f>
        <v>Região Autónoma da Madeira</v>
      </c>
      <c r="H503" s="19">
        <v>43555</v>
      </c>
      <c r="I503" s="22">
        <v>4</v>
      </c>
      <c r="J503" s="6">
        <f>VLOOKUP(E503,'Lista Aloj'!C:F,2,0)*I503</f>
        <v>320</v>
      </c>
      <c r="K503" s="6">
        <f t="shared" si="7"/>
        <v>304</v>
      </c>
    </row>
    <row r="504" spans="2:11" ht="16.5" x14ac:dyDescent="0.25">
      <c r="B504" s="3" t="s">
        <v>123</v>
      </c>
      <c r="C504" s="4" t="str">
        <f>VLOOKUP(B504,Clientes!A:B,2,0)</f>
        <v>Leonardo Manuel Marrana</v>
      </c>
      <c r="D504" s="4" t="str">
        <f>VLOOKUP(B504,Clientes!A:D,4,0)</f>
        <v>Guarda</v>
      </c>
      <c r="E504" s="9" t="s">
        <v>57</v>
      </c>
      <c r="F504" s="4" t="str">
        <f>INDEX('Lista Aloj'!B:C,MATCH(E504,'Lista Aloj'!C:C,0),1)</f>
        <v>LOCALSIGN, UNIPESSOAL, LDA</v>
      </c>
      <c r="G504" s="4" t="str">
        <f>VLOOKUP(E504,'Lista Aloj'!C:F,4,0)</f>
        <v>Portalegre</v>
      </c>
      <c r="H504" s="19">
        <v>43555</v>
      </c>
      <c r="I504" s="22">
        <v>6</v>
      </c>
      <c r="J504" s="6">
        <f>VLOOKUP(E504,'Lista Aloj'!C:F,2,0)*I504</f>
        <v>420</v>
      </c>
      <c r="K504" s="6">
        <f t="shared" si="7"/>
        <v>378</v>
      </c>
    </row>
    <row r="505" spans="2:11" ht="16.5" x14ac:dyDescent="0.25">
      <c r="B505" s="3" t="s">
        <v>138</v>
      </c>
      <c r="C505" s="4" t="str">
        <f>VLOOKUP(B505,Clientes!A:B,2,0)</f>
        <v>Nuno Sinde Silva</v>
      </c>
      <c r="D505" s="4" t="str">
        <f>VLOOKUP(B505,Clientes!A:D,4,0)</f>
        <v>Viseu</v>
      </c>
      <c r="E505" s="9" t="s">
        <v>44</v>
      </c>
      <c r="F505" s="4" t="str">
        <f>INDEX('Lista Aloj'!B:C,MATCH(E505,'Lista Aloj'!C:C,0),1)</f>
        <v>DELIRECORDAÇÕES - ALOJAMENTO LOCAL, UNIPESSOAL, LDA</v>
      </c>
      <c r="G505" s="4" t="str">
        <f>VLOOKUP(E505,'Lista Aloj'!C:F,4,0)</f>
        <v>Porto</v>
      </c>
      <c r="H505" s="19">
        <v>43555</v>
      </c>
      <c r="I505" s="22">
        <v>2</v>
      </c>
      <c r="J505" s="6">
        <f>VLOOKUP(E505,'Lista Aloj'!C:F,2,0)*I505</f>
        <v>160</v>
      </c>
      <c r="K505" s="6">
        <f t="shared" si="7"/>
        <v>152</v>
      </c>
    </row>
    <row r="506" spans="2:11" ht="16.5" x14ac:dyDescent="0.25">
      <c r="B506" s="3" t="s">
        <v>199</v>
      </c>
      <c r="C506" s="4" t="str">
        <f>VLOOKUP(B506,Clientes!A:B,2,0)</f>
        <v>Miguel Fernandes Almendra</v>
      </c>
      <c r="D506" s="4" t="str">
        <f>VLOOKUP(B506,Clientes!A:D,4,0)</f>
        <v>Lisboa</v>
      </c>
      <c r="E506" s="9" t="s">
        <v>53</v>
      </c>
      <c r="F506" s="4" t="str">
        <f>INDEX('Lista Aloj'!B:C,MATCH(E506,'Lista Aloj'!C:C,0),1)</f>
        <v>LOCAL GÁS, UNIPESSOAL, LDA</v>
      </c>
      <c r="G506" s="4" t="str">
        <f>VLOOKUP(E506,'Lista Aloj'!C:F,4,0)</f>
        <v>Setúbal</v>
      </c>
      <c r="H506" s="19">
        <v>43556</v>
      </c>
      <c r="I506" s="22">
        <v>7</v>
      </c>
      <c r="J506" s="6">
        <f>VLOOKUP(E506,'Lista Aloj'!C:F,2,0)*I506</f>
        <v>490</v>
      </c>
      <c r="K506" s="6">
        <f t="shared" si="7"/>
        <v>441</v>
      </c>
    </row>
    <row r="507" spans="2:11" ht="16.5" x14ac:dyDescent="0.25">
      <c r="B507" s="3" t="s">
        <v>220</v>
      </c>
      <c r="C507" s="4" t="str">
        <f>VLOOKUP(B507,Clientes!A:B,2,0)</f>
        <v xml:space="preserve">Bruna Cruz </v>
      </c>
      <c r="D507" s="4" t="str">
        <f>VLOOKUP(B507,Clientes!A:D,4,0)</f>
        <v>Região Autónoma dos Açores</v>
      </c>
      <c r="E507" s="9" t="s">
        <v>42</v>
      </c>
      <c r="F507" s="4" t="str">
        <f>INDEX('Lista Aloj'!B:C,MATCH(E507,'Lista Aloj'!C:C,0),1)</f>
        <v>FEELPORTO - ALOJAMENTO LOCAL E SERVIÇOS TURISTICOS, LDA</v>
      </c>
      <c r="G507" s="4" t="str">
        <f>VLOOKUP(E507,'Lista Aloj'!C:F,4,0)</f>
        <v>Porto</v>
      </c>
      <c r="H507" s="19">
        <v>43558</v>
      </c>
      <c r="I507" s="22">
        <v>3</v>
      </c>
      <c r="J507" s="6">
        <f>VLOOKUP(E507,'Lista Aloj'!C:F,2,0)*I507</f>
        <v>210</v>
      </c>
      <c r="K507" s="6">
        <f t="shared" si="7"/>
        <v>199.5</v>
      </c>
    </row>
    <row r="508" spans="2:11" ht="16.5" x14ac:dyDescent="0.25">
      <c r="B508" s="3" t="s">
        <v>103</v>
      </c>
      <c r="C508" s="4" t="str">
        <f>VLOOKUP(B508,Clientes!A:B,2,0)</f>
        <v>Hugo Luísa Lagoá</v>
      </c>
      <c r="D508" s="4" t="str">
        <f>VLOOKUP(B508,Clientes!A:D,4,0)</f>
        <v>Leiria</v>
      </c>
      <c r="E508" s="9" t="s">
        <v>57</v>
      </c>
      <c r="F508" s="4" t="str">
        <f>INDEX('Lista Aloj'!B:C,MATCH(E508,'Lista Aloj'!C:C,0),1)</f>
        <v>LOCALSIGN, UNIPESSOAL, LDA</v>
      </c>
      <c r="G508" s="4" t="str">
        <f>VLOOKUP(E508,'Lista Aloj'!C:F,4,0)</f>
        <v>Portalegre</v>
      </c>
      <c r="H508" s="19">
        <v>43558</v>
      </c>
      <c r="I508" s="22">
        <v>4</v>
      </c>
      <c r="J508" s="6">
        <f>VLOOKUP(E508,'Lista Aloj'!C:F,2,0)*I508</f>
        <v>280</v>
      </c>
      <c r="K508" s="6">
        <f t="shared" si="7"/>
        <v>266</v>
      </c>
    </row>
    <row r="509" spans="2:11" ht="16.5" x14ac:dyDescent="0.25">
      <c r="B509" s="3" t="s">
        <v>77</v>
      </c>
      <c r="C509" s="4" t="str">
        <f>VLOOKUP(B509,Clientes!A:B,2,0)</f>
        <v>Luís Maria Rodrigues</v>
      </c>
      <c r="D509" s="4" t="str">
        <f>VLOOKUP(B509,Clientes!A:D,4,0)</f>
        <v>Região Autónoma dos Açores</v>
      </c>
      <c r="E509" s="9" t="s">
        <v>60</v>
      </c>
      <c r="F509" s="4" t="str">
        <f>INDEX('Lista Aloj'!B:C,MATCH(E509,'Lista Aloj'!C:C,0),1)</f>
        <v>RESIDÊNCIAL IMPERIAL DE CARMO &amp; AUGUSTA, UNIPESSOAL, LDA</v>
      </c>
      <c r="G509" s="4" t="str">
        <f>VLOOKUP(E509,'Lista Aloj'!C:F,4,0)</f>
        <v>Santarém</v>
      </c>
      <c r="H509" s="19">
        <v>43558</v>
      </c>
      <c r="I509" s="22">
        <v>6</v>
      </c>
      <c r="J509" s="6">
        <f>VLOOKUP(E509,'Lista Aloj'!C:F,2,0)*I509</f>
        <v>420</v>
      </c>
      <c r="K509" s="6">
        <f t="shared" si="7"/>
        <v>378</v>
      </c>
    </row>
    <row r="510" spans="2:11" ht="16.5" x14ac:dyDescent="0.25">
      <c r="B510" s="3" t="s">
        <v>164</v>
      </c>
      <c r="C510" s="4" t="str">
        <f>VLOOKUP(B510,Clientes!A:B,2,0)</f>
        <v>Ana Pinto Carvalho</v>
      </c>
      <c r="D510" s="4" t="str">
        <f>VLOOKUP(B510,Clientes!A:D,4,0)</f>
        <v>Coimbra</v>
      </c>
      <c r="E510" s="9" t="s">
        <v>58</v>
      </c>
      <c r="F510" s="4" t="str">
        <f>INDEX('Lista Aloj'!B:C,MATCH(E510,'Lista Aloj'!C:C,0),1)</f>
        <v>NORVERDE - INVESTIMENTOS IMOBILIÁRIOS, S.A.</v>
      </c>
      <c r="G510" s="4" t="str">
        <f>VLOOKUP(E510,'Lista Aloj'!C:F,4,0)</f>
        <v>Portalegre</v>
      </c>
      <c r="H510" s="19">
        <v>43559</v>
      </c>
      <c r="I510" s="22">
        <v>1</v>
      </c>
      <c r="J510" s="6">
        <f>VLOOKUP(E510,'Lista Aloj'!C:F,2,0)*I510</f>
        <v>50</v>
      </c>
      <c r="K510" s="6">
        <f t="shared" si="7"/>
        <v>50</v>
      </c>
    </row>
    <row r="511" spans="2:11" ht="16.5" x14ac:dyDescent="0.25">
      <c r="B511" s="3" t="s">
        <v>219</v>
      </c>
      <c r="C511" s="4" t="str">
        <f>VLOOKUP(B511,Clientes!A:B,2,0)</f>
        <v>Alexandre Moreira Grande</v>
      </c>
      <c r="D511" s="4" t="str">
        <f>VLOOKUP(B511,Clientes!A:D,4,0)</f>
        <v>Braga</v>
      </c>
      <c r="E511" s="9" t="s">
        <v>43</v>
      </c>
      <c r="F511" s="4" t="str">
        <f>INDEX('Lista Aloj'!B:C,MATCH(E511,'Lista Aloj'!C:C,0),1)</f>
        <v>AZEVEDO, ANTÓNIO DA SILVA</v>
      </c>
      <c r="G511" s="4" t="str">
        <f>VLOOKUP(E511,'Lista Aloj'!C:F,4,0)</f>
        <v>Porto</v>
      </c>
      <c r="H511" s="19">
        <v>43560</v>
      </c>
      <c r="I511" s="22">
        <v>4</v>
      </c>
      <c r="J511" s="6">
        <f>VLOOKUP(E511,'Lista Aloj'!C:F,2,0)*I511</f>
        <v>320</v>
      </c>
      <c r="K511" s="6">
        <f t="shared" si="7"/>
        <v>304</v>
      </c>
    </row>
    <row r="512" spans="2:11" ht="16.5" x14ac:dyDescent="0.25">
      <c r="B512" s="3" t="s">
        <v>191</v>
      </c>
      <c r="C512" s="4" t="str">
        <f>VLOOKUP(B512,Clientes!A:B,2,0)</f>
        <v>João Mendes Simões</v>
      </c>
      <c r="D512" s="4" t="str">
        <f>VLOOKUP(B512,Clientes!A:D,4,0)</f>
        <v>Aveiro</v>
      </c>
      <c r="E512" s="9" t="s">
        <v>59</v>
      </c>
      <c r="F512" s="4" t="str">
        <f>INDEX('Lista Aloj'!B:C,MATCH(E512,'Lista Aloj'!C:C,0),1)</f>
        <v>ENIGMAGARDEN - ALOJAMENTO LOCAL, UNIPESSOAL, LDA</v>
      </c>
      <c r="G512" s="4" t="str">
        <f>VLOOKUP(E512,'Lista Aloj'!C:F,4,0)</f>
        <v>Viana do Castelo</v>
      </c>
      <c r="H512" s="19">
        <v>43560</v>
      </c>
      <c r="I512" s="22">
        <v>9</v>
      </c>
      <c r="J512" s="6">
        <f>VLOOKUP(E512,'Lista Aloj'!C:F,2,0)*I512</f>
        <v>540</v>
      </c>
      <c r="K512" s="6">
        <f t="shared" si="7"/>
        <v>486</v>
      </c>
    </row>
    <row r="513" spans="2:11" ht="16.5" x14ac:dyDescent="0.25">
      <c r="B513" s="3" t="s">
        <v>133</v>
      </c>
      <c r="C513" s="4" t="str">
        <f>VLOOKUP(B513,Clientes!A:B,2,0)</f>
        <v>Eduardo Rafael Sousa</v>
      </c>
      <c r="D513" s="4" t="str">
        <f>VLOOKUP(B513,Clientes!A:D,4,0)</f>
        <v>Região Autónoma dos Açores</v>
      </c>
      <c r="E513" s="9" t="s">
        <v>45</v>
      </c>
      <c r="F513" s="4" t="str">
        <f>INDEX('Lista Aloj'!B:C,MATCH(E513,'Lista Aloj'!C:C,0),1)</f>
        <v>LOCAL - IT, LDA</v>
      </c>
      <c r="G513" s="4" t="str">
        <f>VLOOKUP(E513,'Lista Aloj'!C:F,4,0)</f>
        <v>Santarém</v>
      </c>
      <c r="H513" s="19">
        <v>43561</v>
      </c>
      <c r="I513" s="22">
        <v>4</v>
      </c>
      <c r="J513" s="6">
        <f>VLOOKUP(E513,'Lista Aloj'!C:F,2,0)*I513</f>
        <v>360</v>
      </c>
      <c r="K513" s="6">
        <f t="shared" si="7"/>
        <v>342</v>
      </c>
    </row>
    <row r="514" spans="2:11" ht="16.5" x14ac:dyDescent="0.25">
      <c r="B514" s="3" t="s">
        <v>92</v>
      </c>
      <c r="C514" s="4" t="str">
        <f>VLOOKUP(B514,Clientes!A:B,2,0)</f>
        <v>Marina Manuel Duarte</v>
      </c>
      <c r="D514" s="4" t="str">
        <f>VLOOKUP(B514,Clientes!A:D,4,0)</f>
        <v>Portalegre</v>
      </c>
      <c r="E514" s="9" t="s">
        <v>49</v>
      </c>
      <c r="F514" s="4" t="str">
        <f>INDEX('Lista Aloj'!B:C,MATCH(E514,'Lista Aloj'!C:C,0),1)</f>
        <v>GERES ALBUFEIRA - ALDEIA TURISTICA, LDA</v>
      </c>
      <c r="G514" s="4" t="str">
        <f>VLOOKUP(E514,'Lista Aloj'!C:F,4,0)</f>
        <v>Aveiro</v>
      </c>
      <c r="H514" s="19">
        <v>43561</v>
      </c>
      <c r="I514" s="22">
        <v>8</v>
      </c>
      <c r="J514" s="6">
        <f>VLOOKUP(E514,'Lista Aloj'!C:F,2,0)*I514</f>
        <v>560</v>
      </c>
      <c r="K514" s="6">
        <f t="shared" si="7"/>
        <v>504</v>
      </c>
    </row>
    <row r="515" spans="2:11" ht="16.5" x14ac:dyDescent="0.25">
      <c r="B515" s="3" t="s">
        <v>209</v>
      </c>
      <c r="C515" s="4" t="str">
        <f>VLOOKUP(B515,Clientes!A:B,2,0)</f>
        <v>Hélder Leonor Vasconcelos</v>
      </c>
      <c r="D515" s="4" t="str">
        <f>VLOOKUP(B515,Clientes!A:D,4,0)</f>
        <v>Faro</v>
      </c>
      <c r="E515" s="9" t="s">
        <v>60</v>
      </c>
      <c r="F515" s="4" t="str">
        <f>INDEX('Lista Aloj'!B:C,MATCH(E515,'Lista Aloj'!C:C,0),1)</f>
        <v>RESIDÊNCIAL IMPERIAL DE CARMO &amp; AUGUSTA, UNIPESSOAL, LDA</v>
      </c>
      <c r="G515" s="4" t="str">
        <f>VLOOKUP(E515,'Lista Aloj'!C:F,4,0)</f>
        <v>Santarém</v>
      </c>
      <c r="H515" s="19">
        <v>43562</v>
      </c>
      <c r="I515" s="22">
        <v>2</v>
      </c>
      <c r="J515" s="6">
        <f>VLOOKUP(E515,'Lista Aloj'!C:F,2,0)*I515</f>
        <v>140</v>
      </c>
      <c r="K515" s="6">
        <f t="shared" si="7"/>
        <v>133</v>
      </c>
    </row>
    <row r="516" spans="2:11" ht="16.5" x14ac:dyDescent="0.25">
      <c r="B516" s="3" t="s">
        <v>228</v>
      </c>
      <c r="C516" s="4" t="str">
        <f>VLOOKUP(B516,Clientes!A:B,2,0)</f>
        <v>Verónica Maria Correia</v>
      </c>
      <c r="D516" s="4" t="str">
        <f>VLOOKUP(B516,Clientes!A:D,4,0)</f>
        <v>Porto</v>
      </c>
      <c r="E516" s="9" t="s">
        <v>53</v>
      </c>
      <c r="F516" s="4" t="str">
        <f>INDEX('Lista Aloj'!B:C,MATCH(E516,'Lista Aloj'!C:C,0),1)</f>
        <v>LOCAL GÁS, UNIPESSOAL, LDA</v>
      </c>
      <c r="G516" s="4" t="str">
        <f>VLOOKUP(E516,'Lista Aloj'!C:F,4,0)</f>
        <v>Setúbal</v>
      </c>
      <c r="H516" s="19">
        <v>43562</v>
      </c>
      <c r="I516" s="22">
        <v>9</v>
      </c>
      <c r="J516" s="6">
        <f>VLOOKUP(E516,'Lista Aloj'!C:F,2,0)*I516</f>
        <v>630</v>
      </c>
      <c r="K516" s="6">
        <f t="shared" si="7"/>
        <v>567</v>
      </c>
    </row>
    <row r="517" spans="2:11" ht="16.5" x14ac:dyDescent="0.25">
      <c r="B517" s="3" t="s">
        <v>153</v>
      </c>
      <c r="C517" s="4" t="str">
        <f>VLOOKUP(B517,Clientes!A:B,2,0)</f>
        <v>Henrique Coelho Branco</v>
      </c>
      <c r="D517" s="4" t="str">
        <f>VLOOKUP(B517,Clientes!A:D,4,0)</f>
        <v>Região Autónoma dos Açores</v>
      </c>
      <c r="E517" s="9" t="s">
        <v>53</v>
      </c>
      <c r="F517" s="4" t="str">
        <f>INDEX('Lista Aloj'!B:C,MATCH(E517,'Lista Aloj'!C:C,0),1)</f>
        <v>LOCAL GÁS, UNIPESSOAL, LDA</v>
      </c>
      <c r="G517" s="4" t="str">
        <f>VLOOKUP(E517,'Lista Aloj'!C:F,4,0)</f>
        <v>Setúbal</v>
      </c>
      <c r="H517" s="19">
        <v>43563</v>
      </c>
      <c r="I517" s="22">
        <v>6</v>
      </c>
      <c r="J517" s="6">
        <f>VLOOKUP(E517,'Lista Aloj'!C:F,2,0)*I517</f>
        <v>420</v>
      </c>
      <c r="K517" s="6">
        <f t="shared" si="7"/>
        <v>378</v>
      </c>
    </row>
    <row r="518" spans="2:11" ht="16.5" x14ac:dyDescent="0.25">
      <c r="B518" s="3" t="s">
        <v>100</v>
      </c>
      <c r="C518" s="4" t="str">
        <f>VLOOKUP(B518,Clientes!A:B,2,0)</f>
        <v>Vasco Miguel Alves</v>
      </c>
      <c r="D518" s="4" t="str">
        <f>VLOOKUP(B518,Clientes!A:D,4,0)</f>
        <v>Viseu</v>
      </c>
      <c r="E518" s="9" t="s">
        <v>53</v>
      </c>
      <c r="F518" s="4" t="str">
        <f>INDEX('Lista Aloj'!B:C,MATCH(E518,'Lista Aloj'!C:C,0),1)</f>
        <v>LOCAL GÁS, UNIPESSOAL, LDA</v>
      </c>
      <c r="G518" s="4" t="str">
        <f>VLOOKUP(E518,'Lista Aloj'!C:F,4,0)</f>
        <v>Setúbal</v>
      </c>
      <c r="H518" s="19">
        <v>43563</v>
      </c>
      <c r="I518" s="22">
        <v>8</v>
      </c>
      <c r="J518" s="6">
        <f>VLOOKUP(E518,'Lista Aloj'!C:F,2,0)*I518</f>
        <v>560</v>
      </c>
      <c r="K518" s="6">
        <f t="shared" si="7"/>
        <v>504</v>
      </c>
    </row>
    <row r="519" spans="2:11" ht="16.5" x14ac:dyDescent="0.25">
      <c r="B519" s="3" t="s">
        <v>128</v>
      </c>
      <c r="C519" s="4" t="str">
        <f>VLOOKUP(B519,Clientes!A:B,2,0)</f>
        <v>António Maria Coutinho</v>
      </c>
      <c r="D519" s="4" t="str">
        <f>VLOOKUP(B519,Clientes!A:D,4,0)</f>
        <v>Beja</v>
      </c>
      <c r="E519" s="9" t="s">
        <v>57</v>
      </c>
      <c r="F519" s="4" t="str">
        <f>INDEX('Lista Aloj'!B:C,MATCH(E519,'Lista Aloj'!C:C,0),1)</f>
        <v>LOCALSIGN, UNIPESSOAL, LDA</v>
      </c>
      <c r="G519" s="4" t="str">
        <f>VLOOKUP(E519,'Lista Aloj'!C:F,4,0)</f>
        <v>Portalegre</v>
      </c>
      <c r="H519" s="19">
        <v>43564</v>
      </c>
      <c r="I519" s="22">
        <v>8</v>
      </c>
      <c r="J519" s="6">
        <f>VLOOKUP(E519,'Lista Aloj'!C:F,2,0)*I519</f>
        <v>560</v>
      </c>
      <c r="K519" s="6">
        <f t="shared" si="7"/>
        <v>504</v>
      </c>
    </row>
    <row r="520" spans="2:11" ht="16.5" x14ac:dyDescent="0.25">
      <c r="B520" s="3" t="s">
        <v>218</v>
      </c>
      <c r="C520" s="4" t="str">
        <f>VLOOKUP(B520,Clientes!A:B,2,0)</f>
        <v>Alícia Luís Castro</v>
      </c>
      <c r="D520" s="4" t="str">
        <f>VLOOKUP(B520,Clientes!A:D,4,0)</f>
        <v>Aveiro</v>
      </c>
      <c r="E520" s="9" t="s">
        <v>54</v>
      </c>
      <c r="F520" s="4" t="str">
        <f>INDEX('Lista Aloj'!B:C,MATCH(E520,'Lista Aloj'!C:C,0),1)</f>
        <v>LOCALMAIS, UNIPESSOAL, LDA</v>
      </c>
      <c r="G520" s="4" t="str">
        <f>VLOOKUP(E520,'Lista Aloj'!C:F,4,0)</f>
        <v>Guarda</v>
      </c>
      <c r="H520" s="19">
        <v>43566</v>
      </c>
      <c r="I520" s="22">
        <v>3</v>
      </c>
      <c r="J520" s="6">
        <f>VLOOKUP(E520,'Lista Aloj'!C:F,2,0)*I520</f>
        <v>270</v>
      </c>
      <c r="K520" s="6">
        <f t="shared" si="7"/>
        <v>256.5</v>
      </c>
    </row>
    <row r="521" spans="2:11" ht="16.5" x14ac:dyDescent="0.25">
      <c r="B521" s="3" t="s">
        <v>121</v>
      </c>
      <c r="C521" s="4" t="str">
        <f>VLOOKUP(B521,Clientes!A:B,2,0)</f>
        <v>Catarina Miguel Fonseca</v>
      </c>
      <c r="D521" s="4" t="str">
        <f>VLOOKUP(B521,Clientes!A:D,4,0)</f>
        <v>Braga</v>
      </c>
      <c r="E521" s="9" t="s">
        <v>46</v>
      </c>
      <c r="F521" s="4" t="str">
        <f>INDEX('Lista Aloj'!B:C,MATCH(E521,'Lista Aloj'!C:C,0),1)</f>
        <v>LOCALEASY, LDA</v>
      </c>
      <c r="G521" s="4" t="str">
        <f>VLOOKUP(E521,'Lista Aloj'!C:F,4,0)</f>
        <v>Região Autónoma da Madeira</v>
      </c>
      <c r="H521" s="19">
        <v>43566</v>
      </c>
      <c r="I521" s="22">
        <v>3</v>
      </c>
      <c r="J521" s="6">
        <f>VLOOKUP(E521,'Lista Aloj'!C:F,2,0)*I521</f>
        <v>240</v>
      </c>
      <c r="K521" s="6">
        <f t="shared" si="7"/>
        <v>228</v>
      </c>
    </row>
    <row r="522" spans="2:11" ht="16.5" x14ac:dyDescent="0.25">
      <c r="B522" s="3" t="s">
        <v>76</v>
      </c>
      <c r="C522" s="4" t="str">
        <f>VLOOKUP(B522,Clientes!A:B,2,0)</f>
        <v>Maria Bessa Costa</v>
      </c>
      <c r="D522" s="4" t="str">
        <f>VLOOKUP(B522,Clientes!A:D,4,0)</f>
        <v>Bragança</v>
      </c>
      <c r="E522" s="9" t="s">
        <v>60</v>
      </c>
      <c r="F522" s="4" t="str">
        <f>INDEX('Lista Aloj'!B:C,MATCH(E522,'Lista Aloj'!C:C,0),1)</f>
        <v>RESIDÊNCIAL IMPERIAL DE CARMO &amp; AUGUSTA, UNIPESSOAL, LDA</v>
      </c>
      <c r="G522" s="4" t="str">
        <f>VLOOKUP(E522,'Lista Aloj'!C:F,4,0)</f>
        <v>Santarém</v>
      </c>
      <c r="H522" s="19">
        <v>43566</v>
      </c>
      <c r="I522" s="22">
        <v>5</v>
      </c>
      <c r="J522" s="6">
        <f>VLOOKUP(E522,'Lista Aloj'!C:F,2,0)*I522</f>
        <v>350</v>
      </c>
      <c r="K522" s="6">
        <f t="shared" ref="K522:K585" si="8">J522- VLOOKUP(I522,$H$2:$J$6,3,TRUE)*J522</f>
        <v>332.5</v>
      </c>
    </row>
    <row r="523" spans="2:11" ht="16.5" x14ac:dyDescent="0.25">
      <c r="B523" s="3" t="s">
        <v>105</v>
      </c>
      <c r="C523" s="4" t="str">
        <f>VLOOKUP(B523,Clientes!A:B,2,0)</f>
        <v>Licinio Macedo Rocha</v>
      </c>
      <c r="D523" s="4" t="str">
        <f>VLOOKUP(B523,Clientes!A:D,4,0)</f>
        <v>Castelo Branco</v>
      </c>
      <c r="E523" s="9" t="s">
        <v>60</v>
      </c>
      <c r="F523" s="4" t="str">
        <f>INDEX('Lista Aloj'!B:C,MATCH(E523,'Lista Aloj'!C:C,0),1)</f>
        <v>RESIDÊNCIAL IMPERIAL DE CARMO &amp; AUGUSTA, UNIPESSOAL, LDA</v>
      </c>
      <c r="G523" s="4" t="str">
        <f>VLOOKUP(E523,'Lista Aloj'!C:F,4,0)</f>
        <v>Santarém</v>
      </c>
      <c r="H523" s="19">
        <v>43567</v>
      </c>
      <c r="I523" s="22">
        <v>3</v>
      </c>
      <c r="J523" s="6">
        <f>VLOOKUP(E523,'Lista Aloj'!C:F,2,0)*I523</f>
        <v>210</v>
      </c>
      <c r="K523" s="6">
        <f t="shared" si="8"/>
        <v>199.5</v>
      </c>
    </row>
    <row r="524" spans="2:11" ht="16.5" x14ac:dyDescent="0.25">
      <c r="B524" s="3" t="s">
        <v>214</v>
      </c>
      <c r="C524" s="4" t="str">
        <f>VLOOKUP(B524,Clientes!A:B,2,0)</f>
        <v>José Silva Pereira</v>
      </c>
      <c r="D524" s="4" t="str">
        <f>VLOOKUP(B524,Clientes!A:D,4,0)</f>
        <v>Évora</v>
      </c>
      <c r="E524" s="9" t="s">
        <v>45</v>
      </c>
      <c r="F524" s="4" t="str">
        <f>INDEX('Lista Aloj'!B:C,MATCH(E524,'Lista Aloj'!C:C,0),1)</f>
        <v>LOCAL - IT, LDA</v>
      </c>
      <c r="G524" s="4" t="str">
        <f>VLOOKUP(E524,'Lista Aloj'!C:F,4,0)</f>
        <v>Santarém</v>
      </c>
      <c r="H524" s="19">
        <v>43568</v>
      </c>
      <c r="I524" s="22">
        <v>8</v>
      </c>
      <c r="J524" s="6">
        <f>VLOOKUP(E524,'Lista Aloj'!C:F,2,0)*I524</f>
        <v>720</v>
      </c>
      <c r="K524" s="6">
        <f t="shared" si="8"/>
        <v>648</v>
      </c>
    </row>
    <row r="525" spans="2:11" ht="16.5" x14ac:dyDescent="0.25">
      <c r="B525" s="3" t="s">
        <v>146</v>
      </c>
      <c r="C525" s="4" t="str">
        <f>VLOOKUP(B525,Clientes!A:B,2,0)</f>
        <v>Gonçalo Alessandra Pinto</v>
      </c>
      <c r="D525" s="4" t="str">
        <f>VLOOKUP(B525,Clientes!A:D,4,0)</f>
        <v>Guarda</v>
      </c>
      <c r="E525" s="9" t="s">
        <v>58</v>
      </c>
      <c r="F525" s="4" t="str">
        <f>INDEX('Lista Aloj'!B:C,MATCH(E525,'Lista Aloj'!C:C,0),1)</f>
        <v>NORVERDE - INVESTIMENTOS IMOBILIÁRIOS, S.A.</v>
      </c>
      <c r="G525" s="4" t="str">
        <f>VLOOKUP(E525,'Lista Aloj'!C:F,4,0)</f>
        <v>Portalegre</v>
      </c>
      <c r="H525" s="19">
        <v>43570</v>
      </c>
      <c r="I525" s="22">
        <v>6</v>
      </c>
      <c r="J525" s="6">
        <f>VLOOKUP(E525,'Lista Aloj'!C:F,2,0)*I525</f>
        <v>300</v>
      </c>
      <c r="K525" s="6">
        <f t="shared" si="8"/>
        <v>270</v>
      </c>
    </row>
    <row r="526" spans="2:11" ht="16.5" x14ac:dyDescent="0.25">
      <c r="B526" s="3" t="s">
        <v>197</v>
      </c>
      <c r="C526" s="4" t="str">
        <f>VLOOKUP(B526,Clientes!A:B,2,0)</f>
        <v>Luísa Viamonte Carvalho</v>
      </c>
      <c r="D526" s="4" t="str">
        <f>VLOOKUP(B526,Clientes!A:D,4,0)</f>
        <v>Bragança</v>
      </c>
      <c r="E526" s="9" t="s">
        <v>45</v>
      </c>
      <c r="F526" s="4" t="str">
        <f>INDEX('Lista Aloj'!B:C,MATCH(E526,'Lista Aloj'!C:C,0),1)</f>
        <v>LOCAL - IT, LDA</v>
      </c>
      <c r="G526" s="4" t="str">
        <f>VLOOKUP(E526,'Lista Aloj'!C:F,4,0)</f>
        <v>Santarém</v>
      </c>
      <c r="H526" s="19">
        <v>43570</v>
      </c>
      <c r="I526" s="22">
        <v>6</v>
      </c>
      <c r="J526" s="6">
        <f>VLOOKUP(E526,'Lista Aloj'!C:F,2,0)*I526</f>
        <v>540</v>
      </c>
      <c r="K526" s="6">
        <f t="shared" si="8"/>
        <v>486</v>
      </c>
    </row>
    <row r="527" spans="2:11" ht="16.5" x14ac:dyDescent="0.25">
      <c r="B527" s="3" t="s">
        <v>135</v>
      </c>
      <c r="C527" s="4" t="str">
        <f>VLOOKUP(B527,Clientes!A:B,2,0)</f>
        <v>Mariana Miguel Sousa</v>
      </c>
      <c r="D527" s="4" t="str">
        <f>VLOOKUP(B527,Clientes!A:D,4,0)</f>
        <v>Faro</v>
      </c>
      <c r="E527" s="9" t="s">
        <v>53</v>
      </c>
      <c r="F527" s="4" t="str">
        <f>INDEX('Lista Aloj'!B:C,MATCH(E527,'Lista Aloj'!C:C,0),1)</f>
        <v>LOCAL GÁS, UNIPESSOAL, LDA</v>
      </c>
      <c r="G527" s="4" t="str">
        <f>VLOOKUP(E527,'Lista Aloj'!C:F,4,0)</f>
        <v>Setúbal</v>
      </c>
      <c r="H527" s="19">
        <v>43570</v>
      </c>
      <c r="I527" s="22">
        <v>1</v>
      </c>
      <c r="J527" s="6">
        <f>VLOOKUP(E527,'Lista Aloj'!C:F,2,0)*I527</f>
        <v>70</v>
      </c>
      <c r="K527" s="6">
        <f t="shared" si="8"/>
        <v>70</v>
      </c>
    </row>
    <row r="528" spans="2:11" ht="16.5" x14ac:dyDescent="0.25">
      <c r="B528" s="3" t="s">
        <v>108</v>
      </c>
      <c r="C528" s="4" t="str">
        <f>VLOOKUP(B528,Clientes!A:B,2,0)</f>
        <v>Catarina Mendes Fernandes</v>
      </c>
      <c r="D528" s="4" t="str">
        <f>VLOOKUP(B528,Clientes!A:D,4,0)</f>
        <v>Guarda</v>
      </c>
      <c r="E528" s="9" t="s">
        <v>60</v>
      </c>
      <c r="F528" s="4" t="str">
        <f>INDEX('Lista Aloj'!B:C,MATCH(E528,'Lista Aloj'!C:C,0),1)</f>
        <v>RESIDÊNCIAL IMPERIAL DE CARMO &amp; AUGUSTA, UNIPESSOAL, LDA</v>
      </c>
      <c r="G528" s="4" t="str">
        <f>VLOOKUP(E528,'Lista Aloj'!C:F,4,0)</f>
        <v>Santarém</v>
      </c>
      <c r="H528" s="19">
        <v>43571</v>
      </c>
      <c r="I528" s="22">
        <v>2</v>
      </c>
      <c r="J528" s="6">
        <f>VLOOKUP(E528,'Lista Aloj'!C:F,2,0)*I528</f>
        <v>140</v>
      </c>
      <c r="K528" s="6">
        <f t="shared" si="8"/>
        <v>133</v>
      </c>
    </row>
    <row r="529" spans="2:11" ht="16.5" x14ac:dyDescent="0.25">
      <c r="B529" s="3" t="s">
        <v>200</v>
      </c>
      <c r="C529" s="4" t="str">
        <f>VLOOKUP(B529,Clientes!A:B,2,0)</f>
        <v xml:space="preserve">Duarte Guimarães </v>
      </c>
      <c r="D529" s="4" t="str">
        <f>VLOOKUP(B529,Clientes!A:D,4,0)</f>
        <v>Faro</v>
      </c>
      <c r="E529" s="9" t="s">
        <v>60</v>
      </c>
      <c r="F529" s="4" t="str">
        <f>INDEX('Lista Aloj'!B:C,MATCH(E529,'Lista Aloj'!C:C,0),1)</f>
        <v>RESIDÊNCIAL IMPERIAL DE CARMO &amp; AUGUSTA, UNIPESSOAL, LDA</v>
      </c>
      <c r="G529" s="4" t="str">
        <f>VLOOKUP(E529,'Lista Aloj'!C:F,4,0)</f>
        <v>Santarém</v>
      </c>
      <c r="H529" s="19">
        <v>43572</v>
      </c>
      <c r="I529" s="22">
        <v>1</v>
      </c>
      <c r="J529" s="6">
        <f>VLOOKUP(E529,'Lista Aloj'!C:F,2,0)*I529</f>
        <v>70</v>
      </c>
      <c r="K529" s="6">
        <f t="shared" si="8"/>
        <v>70</v>
      </c>
    </row>
    <row r="530" spans="2:11" ht="16.5" x14ac:dyDescent="0.25">
      <c r="B530" s="3" t="s">
        <v>93</v>
      </c>
      <c r="C530" s="4" t="str">
        <f>VLOOKUP(B530,Clientes!A:B,2,0)</f>
        <v>Tomás Catarina Ferreira</v>
      </c>
      <c r="D530" s="4" t="str">
        <f>VLOOKUP(B530,Clientes!A:D,4,0)</f>
        <v>Vila Real</v>
      </c>
      <c r="E530" s="9" t="s">
        <v>46</v>
      </c>
      <c r="F530" s="4" t="str">
        <f>INDEX('Lista Aloj'!B:C,MATCH(E530,'Lista Aloj'!C:C,0),1)</f>
        <v>LOCALEASY, LDA</v>
      </c>
      <c r="G530" s="4" t="str">
        <f>VLOOKUP(E530,'Lista Aloj'!C:F,4,0)</f>
        <v>Região Autónoma da Madeira</v>
      </c>
      <c r="H530" s="19">
        <v>43572</v>
      </c>
      <c r="I530" s="22">
        <v>2</v>
      </c>
      <c r="J530" s="6">
        <f>VLOOKUP(E530,'Lista Aloj'!C:F,2,0)*I530</f>
        <v>160</v>
      </c>
      <c r="K530" s="6">
        <f t="shared" si="8"/>
        <v>152</v>
      </c>
    </row>
    <row r="531" spans="2:11" ht="16.5" x14ac:dyDescent="0.25">
      <c r="B531" s="3" t="s">
        <v>215</v>
      </c>
      <c r="C531" s="4" t="str">
        <f>VLOOKUP(B531,Clientes!A:B,2,0)</f>
        <v>Maria Gonçalo Silva</v>
      </c>
      <c r="D531" s="4" t="str">
        <f>VLOOKUP(B531,Clientes!A:D,4,0)</f>
        <v>Região Autónoma da Madeira</v>
      </c>
      <c r="E531" s="9" t="s">
        <v>53</v>
      </c>
      <c r="F531" s="4" t="str">
        <f>INDEX('Lista Aloj'!B:C,MATCH(E531,'Lista Aloj'!C:C,0),1)</f>
        <v>LOCAL GÁS, UNIPESSOAL, LDA</v>
      </c>
      <c r="G531" s="4" t="str">
        <f>VLOOKUP(E531,'Lista Aloj'!C:F,4,0)</f>
        <v>Setúbal</v>
      </c>
      <c r="H531" s="19">
        <v>43573</v>
      </c>
      <c r="I531" s="22">
        <v>2</v>
      </c>
      <c r="J531" s="6">
        <f>VLOOKUP(E531,'Lista Aloj'!C:F,2,0)*I531</f>
        <v>140</v>
      </c>
      <c r="K531" s="6">
        <f t="shared" si="8"/>
        <v>133</v>
      </c>
    </row>
    <row r="532" spans="2:11" ht="16.5" x14ac:dyDescent="0.25">
      <c r="B532" s="3" t="s">
        <v>201</v>
      </c>
      <c r="C532" s="4" t="str">
        <f>VLOOKUP(B532,Clientes!A:B,2,0)</f>
        <v>André Margarida Pinho</v>
      </c>
      <c r="D532" s="4" t="str">
        <f>VLOOKUP(B532,Clientes!A:D,4,0)</f>
        <v>Vila Real</v>
      </c>
      <c r="E532" s="9" t="s">
        <v>50</v>
      </c>
      <c r="F532" s="4" t="str">
        <f>INDEX('Lista Aloj'!B:C,MATCH(E532,'Lista Aloj'!C:C,0),1)</f>
        <v>R.M.G.S. - ALOJAMENTOS DE PORTUGAL - TURISMO RURAL E ALOJAMENTO LOCAL, UNIPESSOAL, LDA</v>
      </c>
      <c r="G532" s="4" t="str">
        <f>VLOOKUP(E532,'Lista Aloj'!C:F,4,0)</f>
        <v>Porto</v>
      </c>
      <c r="H532" s="19">
        <v>43576</v>
      </c>
      <c r="I532" s="22">
        <v>7</v>
      </c>
      <c r="J532" s="6">
        <f>VLOOKUP(E532,'Lista Aloj'!C:F,2,0)*I532</f>
        <v>350</v>
      </c>
      <c r="K532" s="6">
        <f t="shared" si="8"/>
        <v>315</v>
      </c>
    </row>
    <row r="533" spans="2:11" ht="16.5" x14ac:dyDescent="0.25">
      <c r="B533" s="3" t="s">
        <v>131</v>
      </c>
      <c r="C533" s="4" t="str">
        <f>VLOOKUP(B533,Clientes!A:B,2,0)</f>
        <v xml:space="preserve">João de </v>
      </c>
      <c r="D533" s="4" t="str">
        <f>VLOOKUP(B533,Clientes!A:D,4,0)</f>
        <v>Guarda</v>
      </c>
      <c r="E533" s="9" t="s">
        <v>45</v>
      </c>
      <c r="F533" s="4" t="str">
        <f>INDEX('Lista Aloj'!B:C,MATCH(E533,'Lista Aloj'!C:C,0),1)</f>
        <v>LOCAL - IT, LDA</v>
      </c>
      <c r="G533" s="4" t="str">
        <f>VLOOKUP(E533,'Lista Aloj'!C:F,4,0)</f>
        <v>Santarém</v>
      </c>
      <c r="H533" s="19">
        <v>43576</v>
      </c>
      <c r="I533" s="22">
        <v>5</v>
      </c>
      <c r="J533" s="6">
        <f>VLOOKUP(E533,'Lista Aloj'!C:F,2,0)*I533</f>
        <v>450</v>
      </c>
      <c r="K533" s="6">
        <f t="shared" si="8"/>
        <v>427.5</v>
      </c>
    </row>
    <row r="534" spans="2:11" ht="16.5" x14ac:dyDescent="0.25">
      <c r="B534" s="3" t="s">
        <v>207</v>
      </c>
      <c r="C534" s="4" t="str">
        <f>VLOOKUP(B534,Clientes!A:B,2,0)</f>
        <v>José Pedro Carvalho</v>
      </c>
      <c r="D534" s="4" t="str">
        <f>VLOOKUP(B534,Clientes!A:D,4,0)</f>
        <v>Viana do Castelo</v>
      </c>
      <c r="E534" s="9" t="s">
        <v>44</v>
      </c>
      <c r="F534" s="4" t="str">
        <f>INDEX('Lista Aloj'!B:C,MATCH(E534,'Lista Aloj'!C:C,0),1)</f>
        <v>DELIRECORDAÇÕES - ALOJAMENTO LOCAL, UNIPESSOAL, LDA</v>
      </c>
      <c r="G534" s="4" t="str">
        <f>VLOOKUP(E534,'Lista Aloj'!C:F,4,0)</f>
        <v>Porto</v>
      </c>
      <c r="H534" s="19">
        <v>43579</v>
      </c>
      <c r="I534" s="22">
        <v>5</v>
      </c>
      <c r="J534" s="6">
        <f>VLOOKUP(E534,'Lista Aloj'!C:F,2,0)*I534</f>
        <v>400</v>
      </c>
      <c r="K534" s="6">
        <f t="shared" si="8"/>
        <v>380</v>
      </c>
    </row>
    <row r="535" spans="2:11" ht="16.5" x14ac:dyDescent="0.25">
      <c r="B535" s="3" t="s">
        <v>183</v>
      </c>
      <c r="C535" s="4" t="str">
        <f>VLOOKUP(B535,Clientes!A:B,2,0)</f>
        <v>Pedro Diana Fonseca</v>
      </c>
      <c r="D535" s="4" t="str">
        <f>VLOOKUP(B535,Clientes!A:D,4,0)</f>
        <v>Portalegre</v>
      </c>
      <c r="E535" s="9" t="s">
        <v>39</v>
      </c>
      <c r="F535" s="4" t="str">
        <f>INDEX('Lista Aloj'!B:C,MATCH(E535,'Lista Aloj'!C:C,0),1)</f>
        <v>ÍNDICEFRASE COMPRA E VENDA DE BENS IMOBILIÁRIOS, TURISMO E ALOJAMENTO LOCAL, LDA</v>
      </c>
      <c r="G535" s="4" t="str">
        <f>VLOOKUP(E535,'Lista Aloj'!C:F,4,0)</f>
        <v>Portalegre</v>
      </c>
      <c r="H535" s="19">
        <v>43579</v>
      </c>
      <c r="I535" s="22">
        <v>2</v>
      </c>
      <c r="J535" s="6">
        <f>VLOOKUP(E535,'Lista Aloj'!C:F,2,0)*I535</f>
        <v>120</v>
      </c>
      <c r="K535" s="6">
        <f t="shared" si="8"/>
        <v>114</v>
      </c>
    </row>
    <row r="536" spans="2:11" ht="16.5" x14ac:dyDescent="0.25">
      <c r="B536" s="3" t="s">
        <v>128</v>
      </c>
      <c r="C536" s="4" t="str">
        <f>VLOOKUP(B536,Clientes!A:B,2,0)</f>
        <v>António Maria Coutinho</v>
      </c>
      <c r="D536" s="4" t="str">
        <f>VLOOKUP(B536,Clientes!A:D,4,0)</f>
        <v>Beja</v>
      </c>
      <c r="E536" s="9" t="s">
        <v>57</v>
      </c>
      <c r="F536" s="4" t="str">
        <f>INDEX('Lista Aloj'!B:C,MATCH(E536,'Lista Aloj'!C:C,0),1)</f>
        <v>LOCALSIGN, UNIPESSOAL, LDA</v>
      </c>
      <c r="G536" s="4" t="str">
        <f>VLOOKUP(E536,'Lista Aloj'!C:F,4,0)</f>
        <v>Portalegre</v>
      </c>
      <c r="H536" s="19">
        <v>43580</v>
      </c>
      <c r="I536" s="22">
        <v>3</v>
      </c>
      <c r="J536" s="6">
        <f>VLOOKUP(E536,'Lista Aloj'!C:F,2,0)*I536</f>
        <v>210</v>
      </c>
      <c r="K536" s="6">
        <f t="shared" si="8"/>
        <v>199.5</v>
      </c>
    </row>
    <row r="537" spans="2:11" ht="16.5" x14ac:dyDescent="0.25">
      <c r="B537" s="3" t="s">
        <v>159</v>
      </c>
      <c r="C537" s="4" t="str">
        <f>VLOOKUP(B537,Clientes!A:B,2,0)</f>
        <v>Bela Francisco Pinto</v>
      </c>
      <c r="D537" s="4" t="str">
        <f>VLOOKUP(B537,Clientes!A:D,4,0)</f>
        <v>Santarém</v>
      </c>
      <c r="E537" s="9" t="s">
        <v>60</v>
      </c>
      <c r="F537" s="4" t="str">
        <f>INDEX('Lista Aloj'!B:C,MATCH(E537,'Lista Aloj'!C:C,0),1)</f>
        <v>RESIDÊNCIAL IMPERIAL DE CARMO &amp; AUGUSTA, UNIPESSOAL, LDA</v>
      </c>
      <c r="G537" s="4" t="str">
        <f>VLOOKUP(E537,'Lista Aloj'!C:F,4,0)</f>
        <v>Santarém</v>
      </c>
      <c r="H537" s="19">
        <v>43580</v>
      </c>
      <c r="I537" s="22">
        <v>5</v>
      </c>
      <c r="J537" s="6">
        <f>VLOOKUP(E537,'Lista Aloj'!C:F,2,0)*I537</f>
        <v>350</v>
      </c>
      <c r="K537" s="6">
        <f t="shared" si="8"/>
        <v>332.5</v>
      </c>
    </row>
    <row r="538" spans="2:11" ht="16.5" x14ac:dyDescent="0.25">
      <c r="B538" s="3" t="s">
        <v>206</v>
      </c>
      <c r="C538" s="4" t="str">
        <f>VLOOKUP(B538,Clientes!A:B,2,0)</f>
        <v xml:space="preserve">Diogo Cristina </v>
      </c>
      <c r="D538" s="4" t="str">
        <f>VLOOKUP(B538,Clientes!A:D,4,0)</f>
        <v>Região Autónoma dos Açores</v>
      </c>
      <c r="E538" s="9" t="s">
        <v>59</v>
      </c>
      <c r="F538" s="4" t="str">
        <f>INDEX('Lista Aloj'!B:C,MATCH(E538,'Lista Aloj'!C:C,0),1)</f>
        <v>ENIGMAGARDEN - ALOJAMENTO LOCAL, UNIPESSOAL, LDA</v>
      </c>
      <c r="G538" s="4" t="str">
        <f>VLOOKUP(E538,'Lista Aloj'!C:F,4,0)</f>
        <v>Viana do Castelo</v>
      </c>
      <c r="H538" s="19">
        <v>43580</v>
      </c>
      <c r="I538" s="22">
        <v>1</v>
      </c>
      <c r="J538" s="6">
        <f>VLOOKUP(E538,'Lista Aloj'!C:F,2,0)*I538</f>
        <v>60</v>
      </c>
      <c r="K538" s="6">
        <f t="shared" si="8"/>
        <v>60</v>
      </c>
    </row>
    <row r="539" spans="2:11" ht="16.5" x14ac:dyDescent="0.25">
      <c r="B539" s="3" t="s">
        <v>174</v>
      </c>
      <c r="C539" s="4" t="str">
        <f>VLOOKUP(B539,Clientes!A:B,2,0)</f>
        <v>André Martina Dias</v>
      </c>
      <c r="D539" s="4" t="str">
        <f>VLOOKUP(B539,Clientes!A:D,4,0)</f>
        <v>Vila Real</v>
      </c>
      <c r="E539" s="9" t="s">
        <v>53</v>
      </c>
      <c r="F539" s="4" t="str">
        <f>INDEX('Lista Aloj'!B:C,MATCH(E539,'Lista Aloj'!C:C,0),1)</f>
        <v>LOCAL GÁS, UNIPESSOAL, LDA</v>
      </c>
      <c r="G539" s="4" t="str">
        <f>VLOOKUP(E539,'Lista Aloj'!C:F,4,0)</f>
        <v>Setúbal</v>
      </c>
      <c r="H539" s="19">
        <v>43581</v>
      </c>
      <c r="I539" s="22">
        <v>7</v>
      </c>
      <c r="J539" s="6">
        <f>VLOOKUP(E539,'Lista Aloj'!C:F,2,0)*I539</f>
        <v>490</v>
      </c>
      <c r="K539" s="6">
        <f t="shared" si="8"/>
        <v>441</v>
      </c>
    </row>
    <row r="540" spans="2:11" ht="16.5" x14ac:dyDescent="0.25">
      <c r="B540" s="3" t="s">
        <v>203</v>
      </c>
      <c r="C540" s="4" t="str">
        <f>VLOOKUP(B540,Clientes!A:B,2,0)</f>
        <v>Dalila Alexandre Reis</v>
      </c>
      <c r="D540" s="4" t="str">
        <f>VLOOKUP(B540,Clientes!A:D,4,0)</f>
        <v>Porto</v>
      </c>
      <c r="E540" s="9" t="s">
        <v>57</v>
      </c>
      <c r="F540" s="4" t="str">
        <f>INDEX('Lista Aloj'!B:C,MATCH(E540,'Lista Aloj'!C:C,0),1)</f>
        <v>LOCALSIGN, UNIPESSOAL, LDA</v>
      </c>
      <c r="G540" s="4" t="str">
        <f>VLOOKUP(E540,'Lista Aloj'!C:F,4,0)</f>
        <v>Portalegre</v>
      </c>
      <c r="H540" s="19">
        <v>43583</v>
      </c>
      <c r="I540" s="22">
        <v>3</v>
      </c>
      <c r="J540" s="6">
        <f>VLOOKUP(E540,'Lista Aloj'!C:F,2,0)*I540</f>
        <v>210</v>
      </c>
      <c r="K540" s="6">
        <f t="shared" si="8"/>
        <v>199.5</v>
      </c>
    </row>
    <row r="541" spans="2:11" ht="16.5" x14ac:dyDescent="0.25">
      <c r="B541" s="3" t="s">
        <v>130</v>
      </c>
      <c r="C541" s="4" t="str">
        <f>VLOOKUP(B541,Clientes!A:B,2,0)</f>
        <v>Rui de Correia</v>
      </c>
      <c r="D541" s="4" t="str">
        <f>VLOOKUP(B541,Clientes!A:D,4,0)</f>
        <v>Vila Real</v>
      </c>
      <c r="E541" s="9" t="s">
        <v>59</v>
      </c>
      <c r="F541" s="4" t="str">
        <f>INDEX('Lista Aloj'!B:C,MATCH(E541,'Lista Aloj'!C:C,0),1)</f>
        <v>ENIGMAGARDEN - ALOJAMENTO LOCAL, UNIPESSOAL, LDA</v>
      </c>
      <c r="G541" s="4" t="str">
        <f>VLOOKUP(E541,'Lista Aloj'!C:F,4,0)</f>
        <v>Viana do Castelo</v>
      </c>
      <c r="H541" s="19">
        <v>43583</v>
      </c>
      <c r="I541" s="22">
        <v>8</v>
      </c>
      <c r="J541" s="6">
        <f>VLOOKUP(E541,'Lista Aloj'!C:F,2,0)*I541</f>
        <v>480</v>
      </c>
      <c r="K541" s="6">
        <f t="shared" si="8"/>
        <v>432</v>
      </c>
    </row>
    <row r="542" spans="2:11" ht="16.5" x14ac:dyDescent="0.25">
      <c r="B542" s="3" t="s">
        <v>168</v>
      </c>
      <c r="C542" s="4" t="str">
        <f>VLOOKUP(B542,Clientes!A:B,2,0)</f>
        <v>Ana Catarina Maia</v>
      </c>
      <c r="D542" s="4" t="str">
        <f>VLOOKUP(B542,Clientes!A:D,4,0)</f>
        <v>Beja</v>
      </c>
      <c r="E542" s="9" t="s">
        <v>60</v>
      </c>
      <c r="F542" s="4" t="str">
        <f>INDEX('Lista Aloj'!B:C,MATCH(E542,'Lista Aloj'!C:C,0),1)</f>
        <v>RESIDÊNCIAL IMPERIAL DE CARMO &amp; AUGUSTA, UNIPESSOAL, LDA</v>
      </c>
      <c r="G542" s="4" t="str">
        <f>VLOOKUP(E542,'Lista Aloj'!C:F,4,0)</f>
        <v>Santarém</v>
      </c>
      <c r="H542" s="19">
        <v>43584</v>
      </c>
      <c r="I542" s="22">
        <v>7</v>
      </c>
      <c r="J542" s="6">
        <f>VLOOKUP(E542,'Lista Aloj'!C:F,2,0)*I542</f>
        <v>490</v>
      </c>
      <c r="K542" s="6">
        <f t="shared" si="8"/>
        <v>441</v>
      </c>
    </row>
    <row r="543" spans="2:11" ht="16.5" x14ac:dyDescent="0.25">
      <c r="B543" s="3" t="s">
        <v>96</v>
      </c>
      <c r="C543" s="4" t="str">
        <f>VLOOKUP(B543,Clientes!A:B,2,0)</f>
        <v>João Catarina Mendes</v>
      </c>
      <c r="D543" s="4" t="str">
        <f>VLOOKUP(B543,Clientes!A:D,4,0)</f>
        <v>Lisboa</v>
      </c>
      <c r="E543" s="9" t="s">
        <v>57</v>
      </c>
      <c r="F543" s="4" t="str">
        <f>INDEX('Lista Aloj'!B:C,MATCH(E543,'Lista Aloj'!C:C,0),1)</f>
        <v>LOCALSIGN, UNIPESSOAL, LDA</v>
      </c>
      <c r="G543" s="4" t="str">
        <f>VLOOKUP(E543,'Lista Aloj'!C:F,4,0)</f>
        <v>Portalegre</v>
      </c>
      <c r="H543" s="19">
        <v>43584</v>
      </c>
      <c r="I543" s="22">
        <v>2</v>
      </c>
      <c r="J543" s="6">
        <f>VLOOKUP(E543,'Lista Aloj'!C:F,2,0)*I543</f>
        <v>140</v>
      </c>
      <c r="K543" s="6">
        <f t="shared" si="8"/>
        <v>133</v>
      </c>
    </row>
    <row r="544" spans="2:11" ht="16.5" x14ac:dyDescent="0.25">
      <c r="B544" s="3" t="s">
        <v>126</v>
      </c>
      <c r="C544" s="4" t="str">
        <f>VLOOKUP(B544,Clientes!A:B,2,0)</f>
        <v>José Miguel Amorim</v>
      </c>
      <c r="D544" s="4" t="str">
        <f>VLOOKUP(B544,Clientes!A:D,4,0)</f>
        <v>Guarda</v>
      </c>
      <c r="E544" s="9" t="s">
        <v>57</v>
      </c>
      <c r="F544" s="4" t="str">
        <f>INDEX('Lista Aloj'!B:C,MATCH(E544,'Lista Aloj'!C:C,0),1)</f>
        <v>LOCALSIGN, UNIPESSOAL, LDA</v>
      </c>
      <c r="G544" s="4" t="str">
        <f>VLOOKUP(E544,'Lista Aloj'!C:F,4,0)</f>
        <v>Portalegre</v>
      </c>
      <c r="H544" s="19">
        <v>43585</v>
      </c>
      <c r="I544" s="22">
        <v>2</v>
      </c>
      <c r="J544" s="6">
        <f>VLOOKUP(E544,'Lista Aloj'!C:F,2,0)*I544</f>
        <v>140</v>
      </c>
      <c r="K544" s="6">
        <f t="shared" si="8"/>
        <v>133</v>
      </c>
    </row>
    <row r="545" spans="2:11" ht="16.5" x14ac:dyDescent="0.25">
      <c r="B545" s="3" t="s">
        <v>87</v>
      </c>
      <c r="C545" s="4" t="str">
        <f>VLOOKUP(B545,Clientes!A:B,2,0)</f>
        <v xml:space="preserve">Rita Pedro </v>
      </c>
      <c r="D545" s="4" t="str">
        <f>VLOOKUP(B545,Clientes!A:D,4,0)</f>
        <v>Portalegre</v>
      </c>
      <c r="E545" s="9" t="s">
        <v>57</v>
      </c>
      <c r="F545" s="4" t="str">
        <f>INDEX('Lista Aloj'!B:C,MATCH(E545,'Lista Aloj'!C:C,0),1)</f>
        <v>LOCALSIGN, UNIPESSOAL, LDA</v>
      </c>
      <c r="G545" s="4" t="str">
        <f>VLOOKUP(E545,'Lista Aloj'!C:F,4,0)</f>
        <v>Portalegre</v>
      </c>
      <c r="H545" s="19">
        <v>43585</v>
      </c>
      <c r="I545" s="22">
        <v>2</v>
      </c>
      <c r="J545" s="6">
        <f>VLOOKUP(E545,'Lista Aloj'!C:F,2,0)*I545</f>
        <v>140</v>
      </c>
      <c r="K545" s="6">
        <f t="shared" si="8"/>
        <v>133</v>
      </c>
    </row>
    <row r="546" spans="2:11" ht="16.5" x14ac:dyDescent="0.25">
      <c r="B546" s="3" t="s">
        <v>86</v>
      </c>
      <c r="C546" s="4" t="str">
        <f>VLOOKUP(B546,Clientes!A:B,2,0)</f>
        <v>Bárbara de Pimenta</v>
      </c>
      <c r="D546" s="4" t="str">
        <f>VLOOKUP(B546,Clientes!A:D,4,0)</f>
        <v>Porto</v>
      </c>
      <c r="E546" s="9" t="s">
        <v>54</v>
      </c>
      <c r="F546" s="4" t="str">
        <f>INDEX('Lista Aloj'!B:C,MATCH(E546,'Lista Aloj'!C:C,0),1)</f>
        <v>LOCALMAIS, UNIPESSOAL, LDA</v>
      </c>
      <c r="G546" s="4" t="str">
        <f>VLOOKUP(E546,'Lista Aloj'!C:F,4,0)</f>
        <v>Guarda</v>
      </c>
      <c r="H546" s="19">
        <v>43586</v>
      </c>
      <c r="I546" s="22">
        <v>8</v>
      </c>
      <c r="J546" s="6">
        <f>VLOOKUP(E546,'Lista Aloj'!C:F,2,0)*I546</f>
        <v>720</v>
      </c>
      <c r="K546" s="6">
        <f t="shared" si="8"/>
        <v>648</v>
      </c>
    </row>
    <row r="547" spans="2:11" ht="16.5" x14ac:dyDescent="0.25">
      <c r="B547" s="3" t="s">
        <v>178</v>
      </c>
      <c r="C547" s="4" t="str">
        <f>VLOOKUP(B547,Clientes!A:B,2,0)</f>
        <v>Francisca Rodrigues Rocha</v>
      </c>
      <c r="D547" s="4" t="str">
        <f>VLOOKUP(B547,Clientes!A:D,4,0)</f>
        <v>Bragança</v>
      </c>
      <c r="E547" s="9" t="s">
        <v>44</v>
      </c>
      <c r="F547" s="4" t="str">
        <f>INDEX('Lista Aloj'!B:C,MATCH(E547,'Lista Aloj'!C:C,0),1)</f>
        <v>DELIRECORDAÇÕES - ALOJAMENTO LOCAL, UNIPESSOAL, LDA</v>
      </c>
      <c r="G547" s="4" t="str">
        <f>VLOOKUP(E547,'Lista Aloj'!C:F,4,0)</f>
        <v>Porto</v>
      </c>
      <c r="H547" s="19">
        <v>43586</v>
      </c>
      <c r="I547" s="22">
        <v>5</v>
      </c>
      <c r="J547" s="6">
        <f>VLOOKUP(E547,'Lista Aloj'!C:F,2,0)*I547</f>
        <v>400</v>
      </c>
      <c r="K547" s="6">
        <f t="shared" si="8"/>
        <v>380</v>
      </c>
    </row>
    <row r="548" spans="2:11" ht="16.5" x14ac:dyDescent="0.25">
      <c r="B548" s="3" t="s">
        <v>83</v>
      </c>
      <c r="C548" s="4" t="str">
        <f>VLOOKUP(B548,Clientes!A:B,2,0)</f>
        <v>Gonçalo Miguel Ribeiro</v>
      </c>
      <c r="D548" s="4" t="str">
        <f>VLOOKUP(B548,Clientes!A:D,4,0)</f>
        <v>Beja</v>
      </c>
      <c r="E548" s="9" t="s">
        <v>60</v>
      </c>
      <c r="F548" s="4" t="str">
        <f>INDEX('Lista Aloj'!B:C,MATCH(E548,'Lista Aloj'!C:C,0),1)</f>
        <v>RESIDÊNCIAL IMPERIAL DE CARMO &amp; AUGUSTA, UNIPESSOAL, LDA</v>
      </c>
      <c r="G548" s="4" t="str">
        <f>VLOOKUP(E548,'Lista Aloj'!C:F,4,0)</f>
        <v>Santarém</v>
      </c>
      <c r="H548" s="19">
        <v>43586</v>
      </c>
      <c r="I548" s="22">
        <v>9</v>
      </c>
      <c r="J548" s="6">
        <f>VLOOKUP(E548,'Lista Aloj'!C:F,2,0)*I548</f>
        <v>630</v>
      </c>
      <c r="K548" s="6">
        <f t="shared" si="8"/>
        <v>567</v>
      </c>
    </row>
    <row r="549" spans="2:11" ht="16.5" x14ac:dyDescent="0.25">
      <c r="B549" s="3" t="s">
        <v>88</v>
      </c>
      <c r="C549" s="4" t="str">
        <f>VLOOKUP(B549,Clientes!A:B,2,0)</f>
        <v>José Daniel Rodrigues</v>
      </c>
      <c r="D549" s="4" t="str">
        <f>VLOOKUP(B549,Clientes!A:D,4,0)</f>
        <v>Vila Real</v>
      </c>
      <c r="E549" s="9" t="s">
        <v>39</v>
      </c>
      <c r="F549" s="4" t="str">
        <f>INDEX('Lista Aloj'!B:C,MATCH(E549,'Lista Aloj'!C:C,0),1)</f>
        <v>ÍNDICEFRASE COMPRA E VENDA DE BENS IMOBILIÁRIOS, TURISMO E ALOJAMENTO LOCAL, LDA</v>
      </c>
      <c r="G549" s="4" t="str">
        <f>VLOOKUP(E549,'Lista Aloj'!C:F,4,0)</f>
        <v>Portalegre</v>
      </c>
      <c r="H549" s="19">
        <v>43586</v>
      </c>
      <c r="I549" s="22">
        <v>5</v>
      </c>
      <c r="J549" s="6">
        <f>VLOOKUP(E549,'Lista Aloj'!C:F,2,0)*I549</f>
        <v>300</v>
      </c>
      <c r="K549" s="6">
        <f t="shared" si="8"/>
        <v>285</v>
      </c>
    </row>
    <row r="550" spans="2:11" ht="16.5" x14ac:dyDescent="0.25">
      <c r="B550" s="3" t="s">
        <v>151</v>
      </c>
      <c r="C550" s="4" t="str">
        <f>VLOOKUP(B550,Clientes!A:B,2,0)</f>
        <v xml:space="preserve">Inês Maria </v>
      </c>
      <c r="D550" s="4" t="str">
        <f>VLOOKUP(B550,Clientes!A:D,4,0)</f>
        <v>Aveiro</v>
      </c>
      <c r="E550" s="9" t="s">
        <v>60</v>
      </c>
      <c r="F550" s="4" t="str">
        <f>INDEX('Lista Aloj'!B:C,MATCH(E550,'Lista Aloj'!C:C,0),1)</f>
        <v>RESIDÊNCIAL IMPERIAL DE CARMO &amp; AUGUSTA, UNIPESSOAL, LDA</v>
      </c>
      <c r="G550" s="4" t="str">
        <f>VLOOKUP(E550,'Lista Aloj'!C:F,4,0)</f>
        <v>Santarém</v>
      </c>
      <c r="H550" s="19">
        <v>43587</v>
      </c>
      <c r="I550" s="22">
        <v>5</v>
      </c>
      <c r="J550" s="6">
        <f>VLOOKUP(E550,'Lista Aloj'!C:F,2,0)*I550</f>
        <v>350</v>
      </c>
      <c r="K550" s="6">
        <f t="shared" si="8"/>
        <v>332.5</v>
      </c>
    </row>
    <row r="551" spans="2:11" ht="16.5" x14ac:dyDescent="0.25">
      <c r="B551" s="3" t="s">
        <v>169</v>
      </c>
      <c r="C551" s="4" t="str">
        <f>VLOOKUP(B551,Clientes!A:B,2,0)</f>
        <v xml:space="preserve">Inês Carvalho </v>
      </c>
      <c r="D551" s="4" t="str">
        <f>VLOOKUP(B551,Clientes!A:D,4,0)</f>
        <v>Porto</v>
      </c>
      <c r="E551" s="9" t="s">
        <v>39</v>
      </c>
      <c r="F551" s="4" t="str">
        <f>INDEX('Lista Aloj'!B:C,MATCH(E551,'Lista Aloj'!C:C,0),1)</f>
        <v>ÍNDICEFRASE COMPRA E VENDA DE BENS IMOBILIÁRIOS, TURISMO E ALOJAMENTO LOCAL, LDA</v>
      </c>
      <c r="G551" s="4" t="str">
        <f>VLOOKUP(E551,'Lista Aloj'!C:F,4,0)</f>
        <v>Portalegre</v>
      </c>
      <c r="H551" s="19">
        <v>43588</v>
      </c>
      <c r="I551" s="22">
        <v>5</v>
      </c>
      <c r="J551" s="6">
        <f>VLOOKUP(E551,'Lista Aloj'!C:F,2,0)*I551</f>
        <v>300</v>
      </c>
      <c r="K551" s="6">
        <f t="shared" si="8"/>
        <v>285</v>
      </c>
    </row>
    <row r="552" spans="2:11" ht="16.5" x14ac:dyDescent="0.25">
      <c r="B552" s="3" t="s">
        <v>158</v>
      </c>
      <c r="C552" s="4" t="str">
        <f>VLOOKUP(B552,Clientes!A:B,2,0)</f>
        <v>Mariana Cabral Costa</v>
      </c>
      <c r="D552" s="4" t="str">
        <f>VLOOKUP(B552,Clientes!A:D,4,0)</f>
        <v>Portalegre</v>
      </c>
      <c r="E552" s="9" t="s">
        <v>45</v>
      </c>
      <c r="F552" s="4" t="str">
        <f>INDEX('Lista Aloj'!B:C,MATCH(E552,'Lista Aloj'!C:C,0),1)</f>
        <v>LOCAL - IT, LDA</v>
      </c>
      <c r="G552" s="4" t="str">
        <f>VLOOKUP(E552,'Lista Aloj'!C:F,4,0)</f>
        <v>Santarém</v>
      </c>
      <c r="H552" s="19">
        <v>43588</v>
      </c>
      <c r="I552" s="22">
        <v>7</v>
      </c>
      <c r="J552" s="6">
        <f>VLOOKUP(E552,'Lista Aloj'!C:F,2,0)*I552</f>
        <v>630</v>
      </c>
      <c r="K552" s="6">
        <f t="shared" si="8"/>
        <v>567</v>
      </c>
    </row>
    <row r="553" spans="2:11" ht="16.5" x14ac:dyDescent="0.25">
      <c r="B553" s="3" t="s">
        <v>78</v>
      </c>
      <c r="C553" s="4" t="str">
        <f>VLOOKUP(B553,Clientes!A:B,2,0)</f>
        <v>Ana Maria Silva</v>
      </c>
      <c r="D553" s="4" t="str">
        <f>VLOOKUP(B553,Clientes!A:D,4,0)</f>
        <v>Santarém</v>
      </c>
      <c r="E553" s="9" t="s">
        <v>50</v>
      </c>
      <c r="F553" s="4" t="str">
        <f>INDEX('Lista Aloj'!B:C,MATCH(E553,'Lista Aloj'!C:C,0),1)</f>
        <v>R.M.G.S. - ALOJAMENTOS DE PORTUGAL - TURISMO RURAL E ALOJAMENTO LOCAL, UNIPESSOAL, LDA</v>
      </c>
      <c r="G553" s="4" t="str">
        <f>VLOOKUP(E553,'Lista Aloj'!C:F,4,0)</f>
        <v>Porto</v>
      </c>
      <c r="H553" s="19">
        <v>43589</v>
      </c>
      <c r="I553" s="22">
        <v>1</v>
      </c>
      <c r="J553" s="6">
        <f>VLOOKUP(E553,'Lista Aloj'!C:F,2,0)*I553</f>
        <v>50</v>
      </c>
      <c r="K553" s="6">
        <f t="shared" si="8"/>
        <v>50</v>
      </c>
    </row>
    <row r="554" spans="2:11" ht="16.5" x14ac:dyDescent="0.25">
      <c r="B554" s="3" t="s">
        <v>201</v>
      </c>
      <c r="C554" s="4" t="str">
        <f>VLOOKUP(B554,Clientes!A:B,2,0)</f>
        <v>André Margarida Pinho</v>
      </c>
      <c r="D554" s="4" t="str">
        <f>VLOOKUP(B554,Clientes!A:D,4,0)</f>
        <v>Vila Real</v>
      </c>
      <c r="E554" s="9" t="s">
        <v>50</v>
      </c>
      <c r="F554" s="4" t="str">
        <f>INDEX('Lista Aloj'!B:C,MATCH(E554,'Lista Aloj'!C:C,0),1)</f>
        <v>R.M.G.S. - ALOJAMENTOS DE PORTUGAL - TURISMO RURAL E ALOJAMENTO LOCAL, UNIPESSOAL, LDA</v>
      </c>
      <c r="G554" s="4" t="str">
        <f>VLOOKUP(E554,'Lista Aloj'!C:F,4,0)</f>
        <v>Porto</v>
      </c>
      <c r="H554" s="19">
        <v>43589</v>
      </c>
      <c r="I554" s="22">
        <v>8</v>
      </c>
      <c r="J554" s="6">
        <f>VLOOKUP(E554,'Lista Aloj'!C:F,2,0)*I554</f>
        <v>400</v>
      </c>
      <c r="K554" s="6">
        <f t="shared" si="8"/>
        <v>360</v>
      </c>
    </row>
    <row r="555" spans="2:11" ht="16.5" x14ac:dyDescent="0.25">
      <c r="B555" s="3" t="s">
        <v>145</v>
      </c>
      <c r="C555" s="4" t="str">
        <f>VLOOKUP(B555,Clientes!A:B,2,0)</f>
        <v>João Machado Sousa</v>
      </c>
      <c r="D555" s="4" t="str">
        <f>VLOOKUP(B555,Clientes!A:D,4,0)</f>
        <v>Setúbal</v>
      </c>
      <c r="E555" s="9" t="s">
        <v>45</v>
      </c>
      <c r="F555" s="4" t="str">
        <f>INDEX('Lista Aloj'!B:C,MATCH(E555,'Lista Aloj'!C:C,0),1)</f>
        <v>LOCAL - IT, LDA</v>
      </c>
      <c r="G555" s="4" t="str">
        <f>VLOOKUP(E555,'Lista Aloj'!C:F,4,0)</f>
        <v>Santarém</v>
      </c>
      <c r="H555" s="19">
        <v>43589</v>
      </c>
      <c r="I555" s="22">
        <v>8</v>
      </c>
      <c r="J555" s="6">
        <f>VLOOKUP(E555,'Lista Aloj'!C:F,2,0)*I555</f>
        <v>720</v>
      </c>
      <c r="K555" s="6">
        <f t="shared" si="8"/>
        <v>648</v>
      </c>
    </row>
    <row r="556" spans="2:11" ht="16.5" x14ac:dyDescent="0.25">
      <c r="B556" s="3" t="s">
        <v>216</v>
      </c>
      <c r="C556" s="4" t="str">
        <f>VLOOKUP(B556,Clientes!A:B,2,0)</f>
        <v>Inês Luís Soares</v>
      </c>
      <c r="D556" s="4" t="str">
        <f>VLOOKUP(B556,Clientes!A:D,4,0)</f>
        <v>Santarém</v>
      </c>
      <c r="E556" s="9" t="s">
        <v>45</v>
      </c>
      <c r="F556" s="4" t="str">
        <f>INDEX('Lista Aloj'!B:C,MATCH(E556,'Lista Aloj'!C:C,0),1)</f>
        <v>LOCAL - IT, LDA</v>
      </c>
      <c r="G556" s="4" t="str">
        <f>VLOOKUP(E556,'Lista Aloj'!C:F,4,0)</f>
        <v>Santarém</v>
      </c>
      <c r="H556" s="19">
        <v>43590</v>
      </c>
      <c r="I556" s="22">
        <v>3</v>
      </c>
      <c r="J556" s="6">
        <f>VLOOKUP(E556,'Lista Aloj'!C:F,2,0)*I556</f>
        <v>270</v>
      </c>
      <c r="K556" s="6">
        <f t="shared" si="8"/>
        <v>256.5</v>
      </c>
    </row>
    <row r="557" spans="2:11" ht="16.5" x14ac:dyDescent="0.25">
      <c r="B557" s="3" t="s">
        <v>160</v>
      </c>
      <c r="C557" s="4" t="str">
        <f>VLOOKUP(B557,Clientes!A:B,2,0)</f>
        <v>Rodrigo Martins Tavares</v>
      </c>
      <c r="D557" s="4" t="str">
        <f>VLOOKUP(B557,Clientes!A:D,4,0)</f>
        <v>Setúbal</v>
      </c>
      <c r="E557" s="9" t="s">
        <v>45</v>
      </c>
      <c r="F557" s="4" t="str">
        <f>INDEX('Lista Aloj'!B:C,MATCH(E557,'Lista Aloj'!C:C,0),1)</f>
        <v>LOCAL - IT, LDA</v>
      </c>
      <c r="G557" s="4" t="str">
        <f>VLOOKUP(E557,'Lista Aloj'!C:F,4,0)</f>
        <v>Santarém</v>
      </c>
      <c r="H557" s="19">
        <v>43590</v>
      </c>
      <c r="I557" s="22">
        <v>5</v>
      </c>
      <c r="J557" s="6">
        <f>VLOOKUP(E557,'Lista Aloj'!C:F,2,0)*I557</f>
        <v>450</v>
      </c>
      <c r="K557" s="6">
        <f t="shared" si="8"/>
        <v>427.5</v>
      </c>
    </row>
    <row r="558" spans="2:11" ht="16.5" x14ac:dyDescent="0.25">
      <c r="B558" s="3" t="s">
        <v>162</v>
      </c>
      <c r="C558" s="4" t="str">
        <f>VLOOKUP(B558,Clientes!A:B,2,0)</f>
        <v>Carolina Carolina Moreira</v>
      </c>
      <c r="D558" s="4" t="str">
        <f>VLOOKUP(B558,Clientes!A:D,4,0)</f>
        <v>Região Autónoma dos Açores</v>
      </c>
      <c r="E558" s="9" t="s">
        <v>60</v>
      </c>
      <c r="F558" s="4" t="str">
        <f>INDEX('Lista Aloj'!B:C,MATCH(E558,'Lista Aloj'!C:C,0),1)</f>
        <v>RESIDÊNCIAL IMPERIAL DE CARMO &amp; AUGUSTA, UNIPESSOAL, LDA</v>
      </c>
      <c r="G558" s="4" t="str">
        <f>VLOOKUP(E558,'Lista Aloj'!C:F,4,0)</f>
        <v>Santarém</v>
      </c>
      <c r="H558" s="19">
        <v>43592</v>
      </c>
      <c r="I558" s="22">
        <v>1</v>
      </c>
      <c r="J558" s="6">
        <f>VLOOKUP(E558,'Lista Aloj'!C:F,2,0)*I558</f>
        <v>70</v>
      </c>
      <c r="K558" s="6">
        <f t="shared" si="8"/>
        <v>70</v>
      </c>
    </row>
    <row r="559" spans="2:11" ht="16.5" x14ac:dyDescent="0.25">
      <c r="B559" s="3" t="s">
        <v>93</v>
      </c>
      <c r="C559" s="4" t="str">
        <f>VLOOKUP(B559,Clientes!A:B,2,0)</f>
        <v>Tomás Catarina Ferreira</v>
      </c>
      <c r="D559" s="4" t="str">
        <f>VLOOKUP(B559,Clientes!A:D,4,0)</f>
        <v>Vila Real</v>
      </c>
      <c r="E559" s="9" t="s">
        <v>53</v>
      </c>
      <c r="F559" s="4" t="str">
        <f>INDEX('Lista Aloj'!B:C,MATCH(E559,'Lista Aloj'!C:C,0),1)</f>
        <v>LOCAL GÁS, UNIPESSOAL, LDA</v>
      </c>
      <c r="G559" s="4" t="str">
        <f>VLOOKUP(E559,'Lista Aloj'!C:F,4,0)</f>
        <v>Setúbal</v>
      </c>
      <c r="H559" s="19">
        <v>43592</v>
      </c>
      <c r="I559" s="22">
        <v>2</v>
      </c>
      <c r="J559" s="6">
        <f>VLOOKUP(E559,'Lista Aloj'!C:F,2,0)*I559</f>
        <v>140</v>
      </c>
      <c r="K559" s="6">
        <f t="shared" si="8"/>
        <v>133</v>
      </c>
    </row>
    <row r="560" spans="2:11" ht="16.5" x14ac:dyDescent="0.25">
      <c r="B560" s="3" t="s">
        <v>85</v>
      </c>
      <c r="C560" s="4" t="str">
        <f>VLOOKUP(B560,Clientes!A:B,2,0)</f>
        <v>Tiago Fernando Pereira</v>
      </c>
      <c r="D560" s="4" t="str">
        <f>VLOOKUP(B560,Clientes!A:D,4,0)</f>
        <v>Leiria</v>
      </c>
      <c r="E560" s="9" t="s">
        <v>58</v>
      </c>
      <c r="F560" s="4" t="str">
        <f>INDEX('Lista Aloj'!B:C,MATCH(E560,'Lista Aloj'!C:C,0),1)</f>
        <v>NORVERDE - INVESTIMENTOS IMOBILIÁRIOS, S.A.</v>
      </c>
      <c r="G560" s="4" t="str">
        <f>VLOOKUP(E560,'Lista Aloj'!C:F,4,0)</f>
        <v>Portalegre</v>
      </c>
      <c r="H560" s="19">
        <v>43593</v>
      </c>
      <c r="I560" s="22">
        <v>7</v>
      </c>
      <c r="J560" s="6">
        <f>VLOOKUP(E560,'Lista Aloj'!C:F,2,0)*I560</f>
        <v>350</v>
      </c>
      <c r="K560" s="6">
        <f t="shared" si="8"/>
        <v>315</v>
      </c>
    </row>
    <row r="561" spans="2:11" ht="16.5" x14ac:dyDescent="0.25">
      <c r="B561" s="3" t="s">
        <v>221</v>
      </c>
      <c r="C561" s="4" t="str">
        <f>VLOOKUP(B561,Clientes!A:B,2,0)</f>
        <v xml:space="preserve">Manuel Tkachenko </v>
      </c>
      <c r="D561" s="4" t="str">
        <f>VLOOKUP(B561,Clientes!A:D,4,0)</f>
        <v>Viseu</v>
      </c>
      <c r="E561" s="9" t="s">
        <v>42</v>
      </c>
      <c r="F561" s="4" t="str">
        <f>INDEX('Lista Aloj'!B:C,MATCH(E561,'Lista Aloj'!C:C,0),1)</f>
        <v>FEELPORTO - ALOJAMENTO LOCAL E SERVIÇOS TURISTICOS, LDA</v>
      </c>
      <c r="G561" s="4" t="str">
        <f>VLOOKUP(E561,'Lista Aloj'!C:F,4,0)</f>
        <v>Porto</v>
      </c>
      <c r="H561" s="19">
        <v>43594</v>
      </c>
      <c r="I561" s="22">
        <v>9</v>
      </c>
      <c r="J561" s="6">
        <f>VLOOKUP(E561,'Lista Aloj'!C:F,2,0)*I561</f>
        <v>630</v>
      </c>
      <c r="K561" s="6">
        <f t="shared" si="8"/>
        <v>567</v>
      </c>
    </row>
    <row r="562" spans="2:11" ht="16.5" x14ac:dyDescent="0.25">
      <c r="B562" s="3" t="s">
        <v>189</v>
      </c>
      <c r="C562" s="4" t="str">
        <f>VLOOKUP(B562,Clientes!A:B,2,0)</f>
        <v>Manuel Resende Alves</v>
      </c>
      <c r="D562" s="4" t="str">
        <f>VLOOKUP(B562,Clientes!A:D,4,0)</f>
        <v>Vila Real</v>
      </c>
      <c r="E562" s="9" t="s">
        <v>62</v>
      </c>
      <c r="F562" s="4" t="str">
        <f>INDEX('Lista Aloj'!B:C,MATCH(E562,'Lista Aloj'!C:C,0),1)</f>
        <v>ENTREGARSONHOS - ALOJAMENTO LOCAL, LDA</v>
      </c>
      <c r="G562" s="4" t="str">
        <f>VLOOKUP(E562,'Lista Aloj'!C:F,4,0)</f>
        <v>Região Autónoma dos Açores</v>
      </c>
      <c r="H562" s="19">
        <v>43595</v>
      </c>
      <c r="I562" s="22">
        <v>5</v>
      </c>
      <c r="J562" s="6">
        <f>VLOOKUP(E562,'Lista Aloj'!C:F,2,0)*I562</f>
        <v>350</v>
      </c>
      <c r="K562" s="6">
        <f t="shared" si="8"/>
        <v>332.5</v>
      </c>
    </row>
    <row r="563" spans="2:11" ht="16.5" x14ac:dyDescent="0.25">
      <c r="B563" s="3" t="s">
        <v>104</v>
      </c>
      <c r="C563" s="4" t="str">
        <f>VLOOKUP(B563,Clientes!A:B,2,0)</f>
        <v>André Oliveira Santos</v>
      </c>
      <c r="D563" s="4" t="str">
        <f>VLOOKUP(B563,Clientes!A:D,4,0)</f>
        <v>Braga</v>
      </c>
      <c r="E563" s="9" t="s">
        <v>60</v>
      </c>
      <c r="F563" s="4" t="str">
        <f>INDEX('Lista Aloj'!B:C,MATCH(E563,'Lista Aloj'!C:C,0),1)</f>
        <v>RESIDÊNCIAL IMPERIAL DE CARMO &amp; AUGUSTA, UNIPESSOAL, LDA</v>
      </c>
      <c r="G563" s="4" t="str">
        <f>VLOOKUP(E563,'Lista Aloj'!C:F,4,0)</f>
        <v>Santarém</v>
      </c>
      <c r="H563" s="19">
        <v>43597</v>
      </c>
      <c r="I563" s="22">
        <v>3</v>
      </c>
      <c r="J563" s="6">
        <f>VLOOKUP(E563,'Lista Aloj'!C:F,2,0)*I563</f>
        <v>210</v>
      </c>
      <c r="K563" s="6">
        <f t="shared" si="8"/>
        <v>199.5</v>
      </c>
    </row>
    <row r="564" spans="2:11" ht="16.5" x14ac:dyDescent="0.25">
      <c r="B564" s="3" t="s">
        <v>207</v>
      </c>
      <c r="C564" s="4" t="str">
        <f>VLOOKUP(B564,Clientes!A:B,2,0)</f>
        <v>José Pedro Carvalho</v>
      </c>
      <c r="D564" s="4" t="str">
        <f>VLOOKUP(B564,Clientes!A:D,4,0)</f>
        <v>Viana do Castelo</v>
      </c>
      <c r="E564" s="9" t="s">
        <v>52</v>
      </c>
      <c r="F564" s="4" t="str">
        <f>INDEX('Lista Aloj'!B:C,MATCH(E564,'Lista Aloj'!C:C,0),1)</f>
        <v>CASA DO RIO VEZ - TURISMO E ALOJAMENTO, LDA</v>
      </c>
      <c r="G564" s="4" t="str">
        <f>VLOOKUP(E564,'Lista Aloj'!C:F,4,0)</f>
        <v>Leiria</v>
      </c>
      <c r="H564" s="19">
        <v>43597</v>
      </c>
      <c r="I564" s="22">
        <v>5</v>
      </c>
      <c r="J564" s="6">
        <f>VLOOKUP(E564,'Lista Aloj'!C:F,2,0)*I564</f>
        <v>350</v>
      </c>
      <c r="K564" s="6">
        <f t="shared" si="8"/>
        <v>332.5</v>
      </c>
    </row>
    <row r="565" spans="2:11" ht="16.5" x14ac:dyDescent="0.25">
      <c r="B565" s="3" t="s">
        <v>177</v>
      </c>
      <c r="C565" s="4" t="str">
        <f>VLOOKUP(B565,Clientes!A:B,2,0)</f>
        <v xml:space="preserve">Rennan Rapuano </v>
      </c>
      <c r="D565" s="4" t="str">
        <f>VLOOKUP(B565,Clientes!A:D,4,0)</f>
        <v>Viseu</v>
      </c>
      <c r="E565" s="9" t="s">
        <v>58</v>
      </c>
      <c r="F565" s="4" t="str">
        <f>INDEX('Lista Aloj'!B:C,MATCH(E565,'Lista Aloj'!C:C,0),1)</f>
        <v>NORVERDE - INVESTIMENTOS IMOBILIÁRIOS, S.A.</v>
      </c>
      <c r="G565" s="4" t="str">
        <f>VLOOKUP(E565,'Lista Aloj'!C:F,4,0)</f>
        <v>Portalegre</v>
      </c>
      <c r="H565" s="19">
        <v>43597</v>
      </c>
      <c r="I565" s="22">
        <v>9</v>
      </c>
      <c r="J565" s="6">
        <f>VLOOKUP(E565,'Lista Aloj'!C:F,2,0)*I565</f>
        <v>450</v>
      </c>
      <c r="K565" s="6">
        <f t="shared" si="8"/>
        <v>405</v>
      </c>
    </row>
    <row r="566" spans="2:11" ht="16.5" x14ac:dyDescent="0.25">
      <c r="B566" s="3" t="s">
        <v>75</v>
      </c>
      <c r="C566" s="4" t="str">
        <f>VLOOKUP(B566,Clientes!A:B,2,0)</f>
        <v xml:space="preserve">Maria Miguel </v>
      </c>
      <c r="D566" s="4" t="str">
        <f>VLOOKUP(B566,Clientes!A:D,4,0)</f>
        <v>Viana do Castelo</v>
      </c>
      <c r="E566" s="9" t="s">
        <v>57</v>
      </c>
      <c r="F566" s="4" t="str">
        <f>INDEX('Lista Aloj'!B:C,MATCH(E566,'Lista Aloj'!C:C,0),1)</f>
        <v>LOCALSIGN, UNIPESSOAL, LDA</v>
      </c>
      <c r="G566" s="4" t="str">
        <f>VLOOKUP(E566,'Lista Aloj'!C:F,4,0)</f>
        <v>Portalegre</v>
      </c>
      <c r="H566" s="19">
        <v>43598</v>
      </c>
      <c r="I566" s="22">
        <v>9</v>
      </c>
      <c r="J566" s="6">
        <f>VLOOKUP(E566,'Lista Aloj'!C:F,2,0)*I566</f>
        <v>630</v>
      </c>
      <c r="K566" s="6">
        <f t="shared" si="8"/>
        <v>567</v>
      </c>
    </row>
    <row r="567" spans="2:11" ht="16.5" x14ac:dyDescent="0.25">
      <c r="B567" s="3" t="s">
        <v>134</v>
      </c>
      <c r="C567" s="4" t="str">
        <f>VLOOKUP(B567,Clientes!A:B,2,0)</f>
        <v>Eduardo Leite Martins</v>
      </c>
      <c r="D567" s="4" t="str">
        <f>VLOOKUP(B567,Clientes!A:D,4,0)</f>
        <v>Braga</v>
      </c>
      <c r="E567" s="9" t="s">
        <v>58</v>
      </c>
      <c r="F567" s="4" t="str">
        <f>INDEX('Lista Aloj'!B:C,MATCH(E567,'Lista Aloj'!C:C,0),1)</f>
        <v>NORVERDE - INVESTIMENTOS IMOBILIÁRIOS, S.A.</v>
      </c>
      <c r="G567" s="4" t="str">
        <f>VLOOKUP(E567,'Lista Aloj'!C:F,4,0)</f>
        <v>Portalegre</v>
      </c>
      <c r="H567" s="19">
        <v>43599</v>
      </c>
      <c r="I567" s="22">
        <v>2</v>
      </c>
      <c r="J567" s="6">
        <f>VLOOKUP(E567,'Lista Aloj'!C:F,2,0)*I567</f>
        <v>100</v>
      </c>
      <c r="K567" s="6">
        <f t="shared" si="8"/>
        <v>95</v>
      </c>
    </row>
    <row r="568" spans="2:11" ht="16.5" x14ac:dyDescent="0.25">
      <c r="B568" s="3" t="s">
        <v>129</v>
      </c>
      <c r="C568" s="4" t="str">
        <f>VLOOKUP(B568,Clientes!A:B,2,0)</f>
        <v xml:space="preserve">Francisco Taveira </v>
      </c>
      <c r="D568" s="4" t="str">
        <f>VLOOKUP(B568,Clientes!A:D,4,0)</f>
        <v>Porto</v>
      </c>
      <c r="E568" s="9" t="s">
        <v>57</v>
      </c>
      <c r="F568" s="4" t="str">
        <f>INDEX('Lista Aloj'!B:C,MATCH(E568,'Lista Aloj'!C:C,0),1)</f>
        <v>LOCALSIGN, UNIPESSOAL, LDA</v>
      </c>
      <c r="G568" s="4" t="str">
        <f>VLOOKUP(E568,'Lista Aloj'!C:F,4,0)</f>
        <v>Portalegre</v>
      </c>
      <c r="H568" s="19">
        <v>43599</v>
      </c>
      <c r="I568" s="22">
        <v>2</v>
      </c>
      <c r="J568" s="6">
        <f>VLOOKUP(E568,'Lista Aloj'!C:F,2,0)*I568</f>
        <v>140</v>
      </c>
      <c r="K568" s="6">
        <f t="shared" si="8"/>
        <v>133</v>
      </c>
    </row>
    <row r="569" spans="2:11" ht="16.5" x14ac:dyDescent="0.25">
      <c r="B569" s="3" t="s">
        <v>113</v>
      </c>
      <c r="C569" s="4" t="str">
        <f>VLOOKUP(B569,Clientes!A:B,2,0)</f>
        <v>Ana Camões Alves</v>
      </c>
      <c r="D569" s="4" t="str">
        <f>VLOOKUP(B569,Clientes!A:D,4,0)</f>
        <v>Beja</v>
      </c>
      <c r="E569" s="9" t="s">
        <v>57</v>
      </c>
      <c r="F569" s="4" t="str">
        <f>INDEX('Lista Aloj'!B:C,MATCH(E569,'Lista Aloj'!C:C,0),1)</f>
        <v>LOCALSIGN, UNIPESSOAL, LDA</v>
      </c>
      <c r="G569" s="4" t="str">
        <f>VLOOKUP(E569,'Lista Aloj'!C:F,4,0)</f>
        <v>Portalegre</v>
      </c>
      <c r="H569" s="19">
        <v>43600</v>
      </c>
      <c r="I569" s="22">
        <v>5</v>
      </c>
      <c r="J569" s="6">
        <f>VLOOKUP(E569,'Lista Aloj'!C:F,2,0)*I569</f>
        <v>350</v>
      </c>
      <c r="K569" s="6">
        <f t="shared" si="8"/>
        <v>332.5</v>
      </c>
    </row>
    <row r="570" spans="2:11" ht="16.5" x14ac:dyDescent="0.25">
      <c r="B570" s="3" t="s">
        <v>74</v>
      </c>
      <c r="C570" s="4" t="str">
        <f>VLOOKUP(B570,Clientes!A:B,2,0)</f>
        <v>João Manuel Freitas</v>
      </c>
      <c r="D570" s="4" t="str">
        <f>VLOOKUP(B570,Clientes!A:D,4,0)</f>
        <v>Braga</v>
      </c>
      <c r="E570" s="9" t="s">
        <v>53</v>
      </c>
      <c r="F570" s="4" t="str">
        <f>INDEX('Lista Aloj'!B:C,MATCH(E570,'Lista Aloj'!C:C,0),1)</f>
        <v>LOCAL GÁS, UNIPESSOAL, LDA</v>
      </c>
      <c r="G570" s="4" t="str">
        <f>VLOOKUP(E570,'Lista Aloj'!C:F,4,0)</f>
        <v>Setúbal</v>
      </c>
      <c r="H570" s="19">
        <v>43600</v>
      </c>
      <c r="I570" s="22">
        <v>3</v>
      </c>
      <c r="J570" s="6">
        <f>VLOOKUP(E570,'Lista Aloj'!C:F,2,0)*I570</f>
        <v>210</v>
      </c>
      <c r="K570" s="6">
        <f t="shared" si="8"/>
        <v>199.5</v>
      </c>
    </row>
    <row r="571" spans="2:11" ht="16.5" x14ac:dyDescent="0.25">
      <c r="B571" s="3" t="s">
        <v>122</v>
      </c>
      <c r="C571" s="4" t="str">
        <f>VLOOKUP(B571,Clientes!A:B,2,0)</f>
        <v>Juliana José Ferreira</v>
      </c>
      <c r="D571" s="4" t="str">
        <f>VLOOKUP(B571,Clientes!A:D,4,0)</f>
        <v>Porto</v>
      </c>
      <c r="E571" s="9" t="s">
        <v>39</v>
      </c>
      <c r="F571" s="4" t="str">
        <f>INDEX('Lista Aloj'!B:C,MATCH(E571,'Lista Aloj'!C:C,0),1)</f>
        <v>ÍNDICEFRASE COMPRA E VENDA DE BENS IMOBILIÁRIOS, TURISMO E ALOJAMENTO LOCAL, LDA</v>
      </c>
      <c r="G571" s="4" t="str">
        <f>VLOOKUP(E571,'Lista Aloj'!C:F,4,0)</f>
        <v>Portalegre</v>
      </c>
      <c r="H571" s="19">
        <v>43600</v>
      </c>
      <c r="I571" s="22">
        <v>8</v>
      </c>
      <c r="J571" s="6">
        <f>VLOOKUP(E571,'Lista Aloj'!C:F,2,0)*I571</f>
        <v>480</v>
      </c>
      <c r="K571" s="6">
        <f t="shared" si="8"/>
        <v>432</v>
      </c>
    </row>
    <row r="572" spans="2:11" ht="16.5" x14ac:dyDescent="0.25">
      <c r="B572" s="3" t="s">
        <v>103</v>
      </c>
      <c r="C572" s="4" t="str">
        <f>VLOOKUP(B572,Clientes!A:B,2,0)</f>
        <v>Hugo Luísa Lagoá</v>
      </c>
      <c r="D572" s="4" t="str">
        <f>VLOOKUP(B572,Clientes!A:D,4,0)</f>
        <v>Leiria</v>
      </c>
      <c r="E572" s="9" t="s">
        <v>54</v>
      </c>
      <c r="F572" s="4" t="str">
        <f>INDEX('Lista Aloj'!B:C,MATCH(E572,'Lista Aloj'!C:C,0),1)</f>
        <v>LOCALMAIS, UNIPESSOAL, LDA</v>
      </c>
      <c r="G572" s="4" t="str">
        <f>VLOOKUP(E572,'Lista Aloj'!C:F,4,0)</f>
        <v>Guarda</v>
      </c>
      <c r="H572" s="19">
        <v>43601</v>
      </c>
      <c r="I572" s="22">
        <v>6</v>
      </c>
      <c r="J572" s="6">
        <f>VLOOKUP(E572,'Lista Aloj'!C:F,2,0)*I572</f>
        <v>540</v>
      </c>
      <c r="K572" s="6">
        <f t="shared" si="8"/>
        <v>486</v>
      </c>
    </row>
    <row r="573" spans="2:11" ht="16.5" x14ac:dyDescent="0.25">
      <c r="B573" s="3" t="s">
        <v>115</v>
      </c>
      <c r="C573" s="4" t="str">
        <f>VLOOKUP(B573,Clientes!A:B,2,0)</f>
        <v>André Claro Forte</v>
      </c>
      <c r="D573" s="4" t="str">
        <f>VLOOKUP(B573,Clientes!A:D,4,0)</f>
        <v>Região Autónoma dos Açores</v>
      </c>
      <c r="E573" s="9" t="s">
        <v>60</v>
      </c>
      <c r="F573" s="4" t="str">
        <f>INDEX('Lista Aloj'!B:C,MATCH(E573,'Lista Aloj'!C:C,0),1)</f>
        <v>RESIDÊNCIAL IMPERIAL DE CARMO &amp; AUGUSTA, UNIPESSOAL, LDA</v>
      </c>
      <c r="G573" s="4" t="str">
        <f>VLOOKUP(E573,'Lista Aloj'!C:F,4,0)</f>
        <v>Santarém</v>
      </c>
      <c r="H573" s="19">
        <v>43602</v>
      </c>
      <c r="I573" s="22">
        <v>4</v>
      </c>
      <c r="J573" s="6">
        <f>VLOOKUP(E573,'Lista Aloj'!C:F,2,0)*I573</f>
        <v>280</v>
      </c>
      <c r="K573" s="6">
        <f t="shared" si="8"/>
        <v>266</v>
      </c>
    </row>
    <row r="574" spans="2:11" ht="16.5" x14ac:dyDescent="0.25">
      <c r="B574" s="3" t="s">
        <v>118</v>
      </c>
      <c r="C574" s="4" t="str">
        <f>VLOOKUP(B574,Clientes!A:B,2,0)</f>
        <v>Daniel da Araújo</v>
      </c>
      <c r="D574" s="4" t="str">
        <f>VLOOKUP(B574,Clientes!A:D,4,0)</f>
        <v>Portalegre</v>
      </c>
      <c r="E574" s="9" t="s">
        <v>54</v>
      </c>
      <c r="F574" s="4" t="str">
        <f>INDEX('Lista Aloj'!B:C,MATCH(E574,'Lista Aloj'!C:C,0),1)</f>
        <v>LOCALMAIS, UNIPESSOAL, LDA</v>
      </c>
      <c r="G574" s="4" t="str">
        <f>VLOOKUP(E574,'Lista Aloj'!C:F,4,0)</f>
        <v>Guarda</v>
      </c>
      <c r="H574" s="19">
        <v>43602</v>
      </c>
      <c r="I574" s="22">
        <v>5</v>
      </c>
      <c r="J574" s="6">
        <f>VLOOKUP(E574,'Lista Aloj'!C:F,2,0)*I574</f>
        <v>450</v>
      </c>
      <c r="K574" s="6">
        <f t="shared" si="8"/>
        <v>427.5</v>
      </c>
    </row>
    <row r="575" spans="2:11" ht="16.5" x14ac:dyDescent="0.25">
      <c r="B575" s="3" t="s">
        <v>179</v>
      </c>
      <c r="C575" s="4" t="str">
        <f>VLOOKUP(B575,Clientes!A:B,2,0)</f>
        <v>Ana Miguel Silva</v>
      </c>
      <c r="D575" s="4" t="str">
        <f>VLOOKUP(B575,Clientes!A:D,4,0)</f>
        <v>Porto</v>
      </c>
      <c r="E575" s="9" t="s">
        <v>55</v>
      </c>
      <c r="F575" s="4" t="str">
        <f>INDEX('Lista Aloj'!B:C,MATCH(E575,'Lista Aloj'!C:C,0),1)</f>
        <v>ALOJAMENTO LOCAL M. ZÍDIA, LDA</v>
      </c>
      <c r="G575" s="4" t="str">
        <f>VLOOKUP(E575,'Lista Aloj'!C:F,4,0)</f>
        <v>Região Autónoma da Madeira</v>
      </c>
      <c r="H575" s="19">
        <v>43603</v>
      </c>
      <c r="I575" s="22">
        <v>4</v>
      </c>
      <c r="J575" s="6">
        <f>VLOOKUP(E575,'Lista Aloj'!C:F,2,0)*I575</f>
        <v>200</v>
      </c>
      <c r="K575" s="6">
        <f t="shared" si="8"/>
        <v>190</v>
      </c>
    </row>
    <row r="576" spans="2:11" ht="16.5" x14ac:dyDescent="0.25">
      <c r="B576" s="3" t="s">
        <v>127</v>
      </c>
      <c r="C576" s="4" t="str">
        <f>VLOOKUP(B576,Clientes!A:B,2,0)</f>
        <v>Daniel Manuel Diaz-Arguelles</v>
      </c>
      <c r="D576" s="4" t="str">
        <f>VLOOKUP(B576,Clientes!A:D,4,0)</f>
        <v>Aveiro</v>
      </c>
      <c r="E576" s="9" t="s">
        <v>59</v>
      </c>
      <c r="F576" s="4" t="str">
        <f>INDEX('Lista Aloj'!B:C,MATCH(E576,'Lista Aloj'!C:C,0),1)</f>
        <v>ENIGMAGARDEN - ALOJAMENTO LOCAL, UNIPESSOAL, LDA</v>
      </c>
      <c r="G576" s="4" t="str">
        <f>VLOOKUP(E576,'Lista Aloj'!C:F,4,0)</f>
        <v>Viana do Castelo</v>
      </c>
      <c r="H576" s="19">
        <v>43603</v>
      </c>
      <c r="I576" s="22">
        <v>9</v>
      </c>
      <c r="J576" s="6">
        <f>VLOOKUP(E576,'Lista Aloj'!C:F,2,0)*I576</f>
        <v>540</v>
      </c>
      <c r="K576" s="6">
        <f t="shared" si="8"/>
        <v>486</v>
      </c>
    </row>
    <row r="577" spans="2:11" ht="16.5" x14ac:dyDescent="0.25">
      <c r="B577" s="3" t="s">
        <v>157</v>
      </c>
      <c r="C577" s="4" t="str">
        <f>VLOOKUP(B577,Clientes!A:B,2,0)</f>
        <v>Helena Miranda Sousa</v>
      </c>
      <c r="D577" s="4" t="str">
        <f>VLOOKUP(B577,Clientes!A:D,4,0)</f>
        <v>Porto</v>
      </c>
      <c r="E577" s="9" t="s">
        <v>58</v>
      </c>
      <c r="F577" s="4" t="str">
        <f>INDEX('Lista Aloj'!B:C,MATCH(E577,'Lista Aloj'!C:C,0),1)</f>
        <v>NORVERDE - INVESTIMENTOS IMOBILIÁRIOS, S.A.</v>
      </c>
      <c r="G577" s="4" t="str">
        <f>VLOOKUP(E577,'Lista Aloj'!C:F,4,0)</f>
        <v>Portalegre</v>
      </c>
      <c r="H577" s="19">
        <v>43603</v>
      </c>
      <c r="I577" s="22">
        <v>9</v>
      </c>
      <c r="J577" s="6">
        <f>VLOOKUP(E577,'Lista Aloj'!C:F,2,0)*I577</f>
        <v>450</v>
      </c>
      <c r="K577" s="6">
        <f t="shared" si="8"/>
        <v>405</v>
      </c>
    </row>
    <row r="578" spans="2:11" ht="16.5" x14ac:dyDescent="0.25">
      <c r="B578" s="3" t="s">
        <v>94</v>
      </c>
      <c r="C578" s="4" t="str">
        <f>VLOOKUP(B578,Clientes!A:B,2,0)</f>
        <v xml:space="preserve">Paula Ramos </v>
      </c>
      <c r="D578" s="4" t="str">
        <f>VLOOKUP(B578,Clientes!A:D,4,0)</f>
        <v>Viana do Castelo</v>
      </c>
      <c r="E578" s="9" t="s">
        <v>53</v>
      </c>
      <c r="F578" s="4" t="str">
        <f>INDEX('Lista Aloj'!B:C,MATCH(E578,'Lista Aloj'!C:C,0),1)</f>
        <v>LOCAL GÁS, UNIPESSOAL, LDA</v>
      </c>
      <c r="G578" s="4" t="str">
        <f>VLOOKUP(E578,'Lista Aloj'!C:F,4,0)</f>
        <v>Setúbal</v>
      </c>
      <c r="H578" s="19">
        <v>43603</v>
      </c>
      <c r="I578" s="22">
        <v>9</v>
      </c>
      <c r="J578" s="6">
        <f>VLOOKUP(E578,'Lista Aloj'!C:F,2,0)*I578</f>
        <v>630</v>
      </c>
      <c r="K578" s="6">
        <f t="shared" si="8"/>
        <v>567</v>
      </c>
    </row>
    <row r="579" spans="2:11" ht="16.5" x14ac:dyDescent="0.25">
      <c r="B579" s="3" t="s">
        <v>87</v>
      </c>
      <c r="C579" s="4" t="str">
        <f>VLOOKUP(B579,Clientes!A:B,2,0)</f>
        <v xml:space="preserve">Rita Pedro </v>
      </c>
      <c r="D579" s="4" t="str">
        <f>VLOOKUP(B579,Clientes!A:D,4,0)</f>
        <v>Portalegre</v>
      </c>
      <c r="E579" s="9" t="s">
        <v>57</v>
      </c>
      <c r="F579" s="4" t="str">
        <f>INDEX('Lista Aloj'!B:C,MATCH(E579,'Lista Aloj'!C:C,0),1)</f>
        <v>LOCALSIGN, UNIPESSOAL, LDA</v>
      </c>
      <c r="G579" s="4" t="str">
        <f>VLOOKUP(E579,'Lista Aloj'!C:F,4,0)</f>
        <v>Portalegre</v>
      </c>
      <c r="H579" s="19">
        <v>43603</v>
      </c>
      <c r="I579" s="22">
        <v>9</v>
      </c>
      <c r="J579" s="6">
        <f>VLOOKUP(E579,'Lista Aloj'!C:F,2,0)*I579</f>
        <v>630</v>
      </c>
      <c r="K579" s="6">
        <f t="shared" si="8"/>
        <v>567</v>
      </c>
    </row>
    <row r="580" spans="2:11" ht="16.5" x14ac:dyDescent="0.25">
      <c r="B580" s="3" t="s">
        <v>172</v>
      </c>
      <c r="C580" s="4" t="str">
        <f>VLOOKUP(B580,Clientes!A:B,2,0)</f>
        <v>Fabrício Eduardo Igreja</v>
      </c>
      <c r="D580" s="4" t="str">
        <f>VLOOKUP(B580,Clientes!A:D,4,0)</f>
        <v>Guarda</v>
      </c>
      <c r="E580" s="9" t="s">
        <v>45</v>
      </c>
      <c r="F580" s="4" t="str">
        <f>INDEX('Lista Aloj'!B:C,MATCH(E580,'Lista Aloj'!C:C,0),1)</f>
        <v>LOCAL - IT, LDA</v>
      </c>
      <c r="G580" s="4" t="str">
        <f>VLOOKUP(E580,'Lista Aloj'!C:F,4,0)</f>
        <v>Santarém</v>
      </c>
      <c r="H580" s="19">
        <v>43604</v>
      </c>
      <c r="I580" s="22">
        <v>3</v>
      </c>
      <c r="J580" s="6">
        <f>VLOOKUP(E580,'Lista Aloj'!C:F,2,0)*I580</f>
        <v>270</v>
      </c>
      <c r="K580" s="6">
        <f t="shared" si="8"/>
        <v>256.5</v>
      </c>
    </row>
    <row r="581" spans="2:11" ht="16.5" x14ac:dyDescent="0.25">
      <c r="B581" s="3" t="s">
        <v>98</v>
      </c>
      <c r="C581" s="4" t="str">
        <f>VLOOKUP(B581,Clientes!A:B,2,0)</f>
        <v>Laura Daniel Mendes</v>
      </c>
      <c r="D581" s="4" t="str">
        <f>VLOOKUP(B581,Clientes!A:D,4,0)</f>
        <v>Beja</v>
      </c>
      <c r="E581" s="9" t="s">
        <v>45</v>
      </c>
      <c r="F581" s="4" t="str">
        <f>INDEX('Lista Aloj'!B:C,MATCH(E581,'Lista Aloj'!C:C,0),1)</f>
        <v>LOCAL - IT, LDA</v>
      </c>
      <c r="G581" s="4" t="str">
        <f>VLOOKUP(E581,'Lista Aloj'!C:F,4,0)</f>
        <v>Santarém</v>
      </c>
      <c r="H581" s="19">
        <v>43604</v>
      </c>
      <c r="I581" s="22">
        <v>7</v>
      </c>
      <c r="J581" s="6">
        <f>VLOOKUP(E581,'Lista Aloj'!C:F,2,0)*I581</f>
        <v>630</v>
      </c>
      <c r="K581" s="6">
        <f t="shared" si="8"/>
        <v>567</v>
      </c>
    </row>
    <row r="582" spans="2:11" ht="16.5" x14ac:dyDescent="0.25">
      <c r="B582" s="3" t="s">
        <v>225</v>
      </c>
      <c r="C582" s="4" t="str">
        <f>VLOOKUP(B582,Clientes!A:B,2,0)</f>
        <v>Sofia André Andrade</v>
      </c>
      <c r="D582" s="4" t="str">
        <f>VLOOKUP(B582,Clientes!A:D,4,0)</f>
        <v>Portalegre</v>
      </c>
      <c r="E582" s="9" t="s">
        <v>62</v>
      </c>
      <c r="F582" s="4" t="str">
        <f>INDEX('Lista Aloj'!B:C,MATCH(E582,'Lista Aloj'!C:C,0),1)</f>
        <v>ENTREGARSONHOS - ALOJAMENTO LOCAL, LDA</v>
      </c>
      <c r="G582" s="4" t="str">
        <f>VLOOKUP(E582,'Lista Aloj'!C:F,4,0)</f>
        <v>Região Autónoma dos Açores</v>
      </c>
      <c r="H582" s="19">
        <v>43604</v>
      </c>
      <c r="I582" s="22">
        <v>4</v>
      </c>
      <c r="J582" s="6">
        <f>VLOOKUP(E582,'Lista Aloj'!C:F,2,0)*I582</f>
        <v>280</v>
      </c>
      <c r="K582" s="6">
        <f t="shared" si="8"/>
        <v>266</v>
      </c>
    </row>
    <row r="583" spans="2:11" ht="16.5" x14ac:dyDescent="0.25">
      <c r="B583" s="3" t="s">
        <v>175</v>
      </c>
      <c r="C583" s="4" t="str">
        <f>VLOOKUP(B583,Clientes!A:B,2,0)</f>
        <v>Beatriz Miguel Silva</v>
      </c>
      <c r="D583" s="4" t="str">
        <f>VLOOKUP(B583,Clientes!A:D,4,0)</f>
        <v>Setúbal</v>
      </c>
      <c r="E583" s="9" t="s">
        <v>45</v>
      </c>
      <c r="F583" s="4" t="str">
        <f>INDEX('Lista Aloj'!B:C,MATCH(E583,'Lista Aloj'!C:C,0),1)</f>
        <v>LOCAL - IT, LDA</v>
      </c>
      <c r="G583" s="4" t="str">
        <f>VLOOKUP(E583,'Lista Aloj'!C:F,4,0)</f>
        <v>Santarém</v>
      </c>
      <c r="H583" s="19">
        <v>43605</v>
      </c>
      <c r="I583" s="22">
        <v>1</v>
      </c>
      <c r="J583" s="6">
        <f>VLOOKUP(E583,'Lista Aloj'!C:F,2,0)*I583</f>
        <v>90</v>
      </c>
      <c r="K583" s="6">
        <f t="shared" si="8"/>
        <v>90</v>
      </c>
    </row>
    <row r="584" spans="2:11" ht="16.5" x14ac:dyDescent="0.25">
      <c r="B584" s="3" t="s">
        <v>82</v>
      </c>
      <c r="C584" s="4" t="str">
        <f>VLOOKUP(B584,Clientes!A:B,2,0)</f>
        <v>Inês Pedro Marinho</v>
      </c>
      <c r="D584" s="4" t="str">
        <f>VLOOKUP(B584,Clientes!A:D,4,0)</f>
        <v>Coimbra</v>
      </c>
      <c r="E584" s="9" t="s">
        <v>46</v>
      </c>
      <c r="F584" s="4" t="str">
        <f>INDEX('Lista Aloj'!B:C,MATCH(E584,'Lista Aloj'!C:C,0),1)</f>
        <v>LOCALEASY, LDA</v>
      </c>
      <c r="G584" s="4" t="str">
        <f>VLOOKUP(E584,'Lista Aloj'!C:F,4,0)</f>
        <v>Região Autónoma da Madeira</v>
      </c>
      <c r="H584" s="19">
        <v>43606</v>
      </c>
      <c r="I584" s="22">
        <v>4</v>
      </c>
      <c r="J584" s="6">
        <f>VLOOKUP(E584,'Lista Aloj'!C:F,2,0)*I584</f>
        <v>320</v>
      </c>
      <c r="K584" s="6">
        <f t="shared" si="8"/>
        <v>304</v>
      </c>
    </row>
    <row r="585" spans="2:11" ht="16.5" x14ac:dyDescent="0.25">
      <c r="B585" s="3" t="s">
        <v>229</v>
      </c>
      <c r="C585" s="4" t="str">
        <f>VLOOKUP(B585,Clientes!A:B,2,0)</f>
        <v>Mariana Alexandre Martins</v>
      </c>
      <c r="D585" s="4" t="str">
        <f>VLOOKUP(B585,Clientes!A:D,4,0)</f>
        <v>Setúbal</v>
      </c>
      <c r="E585" s="9" t="s">
        <v>42</v>
      </c>
      <c r="F585" s="4" t="str">
        <f>INDEX('Lista Aloj'!B:C,MATCH(E585,'Lista Aloj'!C:C,0),1)</f>
        <v>FEELPORTO - ALOJAMENTO LOCAL E SERVIÇOS TURISTICOS, LDA</v>
      </c>
      <c r="G585" s="4" t="str">
        <f>VLOOKUP(E585,'Lista Aloj'!C:F,4,0)</f>
        <v>Porto</v>
      </c>
      <c r="H585" s="19">
        <v>43606</v>
      </c>
      <c r="I585" s="22">
        <v>5</v>
      </c>
      <c r="J585" s="6">
        <f>VLOOKUP(E585,'Lista Aloj'!C:F,2,0)*I585</f>
        <v>350</v>
      </c>
      <c r="K585" s="6">
        <f t="shared" si="8"/>
        <v>332.5</v>
      </c>
    </row>
    <row r="586" spans="2:11" ht="16.5" x14ac:dyDescent="0.25">
      <c r="B586" s="3" t="s">
        <v>90</v>
      </c>
      <c r="C586" s="4" t="str">
        <f>VLOOKUP(B586,Clientes!A:B,2,0)</f>
        <v>Rodrigo Marques Carvalho</v>
      </c>
      <c r="D586" s="4" t="str">
        <f>VLOOKUP(B586,Clientes!A:D,4,0)</f>
        <v>Évora</v>
      </c>
      <c r="E586" s="9" t="s">
        <v>57</v>
      </c>
      <c r="F586" s="4" t="str">
        <f>INDEX('Lista Aloj'!B:C,MATCH(E586,'Lista Aloj'!C:C,0),1)</f>
        <v>LOCALSIGN, UNIPESSOAL, LDA</v>
      </c>
      <c r="G586" s="4" t="str">
        <f>VLOOKUP(E586,'Lista Aloj'!C:F,4,0)</f>
        <v>Portalegre</v>
      </c>
      <c r="H586" s="19">
        <v>43606</v>
      </c>
      <c r="I586" s="22">
        <v>8</v>
      </c>
      <c r="J586" s="6">
        <f>VLOOKUP(E586,'Lista Aloj'!C:F,2,0)*I586</f>
        <v>560</v>
      </c>
      <c r="K586" s="6">
        <f t="shared" ref="K586:K649" si="9">J586- VLOOKUP(I586,$H$2:$J$6,3,TRUE)*J586</f>
        <v>504</v>
      </c>
    </row>
    <row r="587" spans="2:11" ht="16.5" x14ac:dyDescent="0.25">
      <c r="B587" s="3" t="s">
        <v>184</v>
      </c>
      <c r="C587" s="4" t="str">
        <f>VLOOKUP(B587,Clientes!A:B,2,0)</f>
        <v>Rui de Lopes</v>
      </c>
      <c r="D587" s="4" t="str">
        <f>VLOOKUP(B587,Clientes!A:D,4,0)</f>
        <v>Santarém</v>
      </c>
      <c r="E587" s="9" t="s">
        <v>54</v>
      </c>
      <c r="F587" s="4" t="str">
        <f>INDEX('Lista Aloj'!B:C,MATCH(E587,'Lista Aloj'!C:C,0),1)</f>
        <v>LOCALMAIS, UNIPESSOAL, LDA</v>
      </c>
      <c r="G587" s="4" t="str">
        <f>VLOOKUP(E587,'Lista Aloj'!C:F,4,0)</f>
        <v>Guarda</v>
      </c>
      <c r="H587" s="19">
        <v>43607</v>
      </c>
      <c r="I587" s="22">
        <v>2</v>
      </c>
      <c r="J587" s="6">
        <f>VLOOKUP(E587,'Lista Aloj'!C:F,2,0)*I587</f>
        <v>180</v>
      </c>
      <c r="K587" s="6">
        <f t="shared" si="9"/>
        <v>171</v>
      </c>
    </row>
    <row r="588" spans="2:11" ht="16.5" x14ac:dyDescent="0.25">
      <c r="B588" s="3" t="s">
        <v>163</v>
      </c>
      <c r="C588" s="4" t="str">
        <f>VLOOKUP(B588,Clientes!A:B,2,0)</f>
        <v>Leonor Pedro Queirós</v>
      </c>
      <c r="D588" s="4" t="str">
        <f>VLOOKUP(B588,Clientes!A:D,4,0)</f>
        <v>Viseu</v>
      </c>
      <c r="E588" s="9" t="s">
        <v>56</v>
      </c>
      <c r="F588" s="4" t="str">
        <f>INDEX('Lista Aloj'!B:C,MATCH(E588,'Lista Aloj'!C:C,0),1)</f>
        <v>CONVERSA SIMÉTRICA ALOJAMENTO LOCAL, LDA</v>
      </c>
      <c r="G588" s="4" t="str">
        <f>VLOOKUP(E588,'Lista Aloj'!C:F,4,0)</f>
        <v>Viana do Castelo</v>
      </c>
      <c r="H588" s="19">
        <v>43608</v>
      </c>
      <c r="I588" s="22">
        <v>4</v>
      </c>
      <c r="J588" s="6">
        <f>VLOOKUP(E588,'Lista Aloj'!C:F,2,0)*I588</f>
        <v>360</v>
      </c>
      <c r="K588" s="6">
        <f t="shared" si="9"/>
        <v>342</v>
      </c>
    </row>
    <row r="589" spans="2:11" ht="16.5" x14ac:dyDescent="0.25">
      <c r="B589" s="3" t="s">
        <v>97</v>
      </c>
      <c r="C589" s="4" t="str">
        <f>VLOOKUP(B589,Clientes!A:B,2,0)</f>
        <v>Diogo Torres Pinheiro</v>
      </c>
      <c r="D589" s="4" t="str">
        <f>VLOOKUP(B589,Clientes!A:D,4,0)</f>
        <v>Santarém</v>
      </c>
      <c r="E589" s="9" t="s">
        <v>57</v>
      </c>
      <c r="F589" s="4" t="str">
        <f>INDEX('Lista Aloj'!B:C,MATCH(E589,'Lista Aloj'!C:C,0),1)</f>
        <v>LOCALSIGN, UNIPESSOAL, LDA</v>
      </c>
      <c r="G589" s="4" t="str">
        <f>VLOOKUP(E589,'Lista Aloj'!C:F,4,0)</f>
        <v>Portalegre</v>
      </c>
      <c r="H589" s="19">
        <v>43609</v>
      </c>
      <c r="I589" s="22">
        <v>3</v>
      </c>
      <c r="J589" s="6">
        <f>VLOOKUP(E589,'Lista Aloj'!C:F,2,0)*I589</f>
        <v>210</v>
      </c>
      <c r="K589" s="6">
        <f t="shared" si="9"/>
        <v>199.5</v>
      </c>
    </row>
    <row r="590" spans="2:11" ht="16.5" x14ac:dyDescent="0.25">
      <c r="B590" s="3" t="s">
        <v>112</v>
      </c>
      <c r="C590" s="4" t="str">
        <f>VLOOKUP(B590,Clientes!A:B,2,0)</f>
        <v>Marisa Paulo Cunha</v>
      </c>
      <c r="D590" s="4" t="str">
        <f>VLOOKUP(B590,Clientes!A:D,4,0)</f>
        <v>Porto</v>
      </c>
      <c r="E590" s="9" t="s">
        <v>50</v>
      </c>
      <c r="F590" s="4" t="str">
        <f>INDEX('Lista Aloj'!B:C,MATCH(E590,'Lista Aloj'!C:C,0),1)</f>
        <v>R.M.G.S. - ALOJAMENTOS DE PORTUGAL - TURISMO RURAL E ALOJAMENTO LOCAL, UNIPESSOAL, LDA</v>
      </c>
      <c r="G590" s="4" t="str">
        <f>VLOOKUP(E590,'Lista Aloj'!C:F,4,0)</f>
        <v>Porto</v>
      </c>
      <c r="H590" s="19">
        <v>43610</v>
      </c>
      <c r="I590" s="22">
        <v>2</v>
      </c>
      <c r="J590" s="6">
        <f>VLOOKUP(E590,'Lista Aloj'!C:F,2,0)*I590</f>
        <v>100</v>
      </c>
      <c r="K590" s="6">
        <f t="shared" si="9"/>
        <v>95</v>
      </c>
    </row>
    <row r="591" spans="2:11" ht="16.5" x14ac:dyDescent="0.25">
      <c r="B591" s="3" t="s">
        <v>95</v>
      </c>
      <c r="C591" s="4" t="str">
        <f>VLOOKUP(B591,Clientes!A:B,2,0)</f>
        <v xml:space="preserve">Diogo Teresa </v>
      </c>
      <c r="D591" s="4" t="str">
        <f>VLOOKUP(B591,Clientes!A:D,4,0)</f>
        <v>Setúbal</v>
      </c>
      <c r="E591" s="9" t="s">
        <v>46</v>
      </c>
      <c r="F591" s="4" t="str">
        <f>INDEX('Lista Aloj'!B:C,MATCH(E591,'Lista Aloj'!C:C,0),1)</f>
        <v>LOCALEASY, LDA</v>
      </c>
      <c r="G591" s="4" t="str">
        <f>VLOOKUP(E591,'Lista Aloj'!C:F,4,0)</f>
        <v>Região Autónoma da Madeira</v>
      </c>
      <c r="H591" s="19">
        <v>43611</v>
      </c>
      <c r="I591" s="22">
        <v>7</v>
      </c>
      <c r="J591" s="6">
        <f>VLOOKUP(E591,'Lista Aloj'!C:F,2,0)*I591</f>
        <v>560</v>
      </c>
      <c r="K591" s="6">
        <f t="shared" si="9"/>
        <v>504</v>
      </c>
    </row>
    <row r="592" spans="2:11" ht="16.5" x14ac:dyDescent="0.25">
      <c r="B592" s="3" t="s">
        <v>78</v>
      </c>
      <c r="C592" s="4" t="str">
        <f>VLOOKUP(B592,Clientes!A:B,2,0)</f>
        <v>Ana Maria Silva</v>
      </c>
      <c r="D592" s="4" t="str">
        <f>VLOOKUP(B592,Clientes!A:D,4,0)</f>
        <v>Santarém</v>
      </c>
      <c r="E592" s="9" t="s">
        <v>58</v>
      </c>
      <c r="F592" s="4" t="str">
        <f>INDEX('Lista Aloj'!B:C,MATCH(E592,'Lista Aloj'!C:C,0),1)</f>
        <v>NORVERDE - INVESTIMENTOS IMOBILIÁRIOS, S.A.</v>
      </c>
      <c r="G592" s="4" t="str">
        <f>VLOOKUP(E592,'Lista Aloj'!C:F,4,0)</f>
        <v>Portalegre</v>
      </c>
      <c r="H592" s="19">
        <v>43612</v>
      </c>
      <c r="I592" s="22">
        <v>9</v>
      </c>
      <c r="J592" s="6">
        <f>VLOOKUP(E592,'Lista Aloj'!C:F,2,0)*I592</f>
        <v>450</v>
      </c>
      <c r="K592" s="6">
        <f t="shared" si="9"/>
        <v>405</v>
      </c>
    </row>
    <row r="593" spans="2:11" ht="16.5" x14ac:dyDescent="0.25">
      <c r="B593" s="3" t="s">
        <v>170</v>
      </c>
      <c r="C593" s="4" t="str">
        <f>VLOOKUP(B593,Clientes!A:B,2,0)</f>
        <v xml:space="preserve">Caroline Gonzalez </v>
      </c>
      <c r="D593" s="4" t="str">
        <f>VLOOKUP(B593,Clientes!A:D,4,0)</f>
        <v>Faro</v>
      </c>
      <c r="E593" s="9" t="s">
        <v>56</v>
      </c>
      <c r="F593" s="4" t="str">
        <f>INDEX('Lista Aloj'!B:C,MATCH(E593,'Lista Aloj'!C:C,0),1)</f>
        <v>CONVERSA SIMÉTRICA ALOJAMENTO LOCAL, LDA</v>
      </c>
      <c r="G593" s="4" t="str">
        <f>VLOOKUP(E593,'Lista Aloj'!C:F,4,0)</f>
        <v>Viana do Castelo</v>
      </c>
      <c r="H593" s="19">
        <v>43612</v>
      </c>
      <c r="I593" s="22">
        <v>3</v>
      </c>
      <c r="J593" s="6">
        <f>VLOOKUP(E593,'Lista Aloj'!C:F,2,0)*I593</f>
        <v>270</v>
      </c>
      <c r="K593" s="6">
        <f t="shared" si="9"/>
        <v>256.5</v>
      </c>
    </row>
    <row r="594" spans="2:11" ht="16.5" x14ac:dyDescent="0.25">
      <c r="B594" s="3" t="s">
        <v>213</v>
      </c>
      <c r="C594" s="4" t="str">
        <f>VLOOKUP(B594,Clientes!A:B,2,0)</f>
        <v xml:space="preserve">Marta Sofia </v>
      </c>
      <c r="D594" s="4" t="str">
        <f>VLOOKUP(B594,Clientes!A:D,4,0)</f>
        <v>Leiria</v>
      </c>
      <c r="E594" s="9" t="s">
        <v>57</v>
      </c>
      <c r="F594" s="4" t="str">
        <f>INDEX('Lista Aloj'!B:C,MATCH(E594,'Lista Aloj'!C:C,0),1)</f>
        <v>LOCALSIGN, UNIPESSOAL, LDA</v>
      </c>
      <c r="G594" s="4" t="str">
        <f>VLOOKUP(E594,'Lista Aloj'!C:F,4,0)</f>
        <v>Portalegre</v>
      </c>
      <c r="H594" s="19">
        <v>43612</v>
      </c>
      <c r="I594" s="22">
        <v>3</v>
      </c>
      <c r="J594" s="6">
        <f>VLOOKUP(E594,'Lista Aloj'!C:F,2,0)*I594</f>
        <v>210</v>
      </c>
      <c r="K594" s="6">
        <f t="shared" si="9"/>
        <v>199.5</v>
      </c>
    </row>
    <row r="595" spans="2:11" ht="16.5" x14ac:dyDescent="0.25">
      <c r="B595" s="3" t="s">
        <v>108</v>
      </c>
      <c r="C595" s="4" t="str">
        <f>VLOOKUP(B595,Clientes!A:B,2,0)</f>
        <v>Catarina Mendes Fernandes</v>
      </c>
      <c r="D595" s="4" t="str">
        <f>VLOOKUP(B595,Clientes!A:D,4,0)</f>
        <v>Guarda</v>
      </c>
      <c r="E595" s="9" t="s">
        <v>60</v>
      </c>
      <c r="F595" s="4" t="str">
        <f>INDEX('Lista Aloj'!B:C,MATCH(E595,'Lista Aloj'!C:C,0),1)</f>
        <v>RESIDÊNCIAL IMPERIAL DE CARMO &amp; AUGUSTA, UNIPESSOAL, LDA</v>
      </c>
      <c r="G595" s="4" t="str">
        <f>VLOOKUP(E595,'Lista Aloj'!C:F,4,0)</f>
        <v>Santarém</v>
      </c>
      <c r="H595" s="19">
        <v>43613</v>
      </c>
      <c r="I595" s="22">
        <v>2</v>
      </c>
      <c r="J595" s="6">
        <f>VLOOKUP(E595,'Lista Aloj'!C:F,2,0)*I595</f>
        <v>140</v>
      </c>
      <c r="K595" s="6">
        <f t="shared" si="9"/>
        <v>133</v>
      </c>
    </row>
    <row r="596" spans="2:11" ht="16.5" x14ac:dyDescent="0.25">
      <c r="B596" s="3" t="s">
        <v>172</v>
      </c>
      <c r="C596" s="4" t="str">
        <f>VLOOKUP(B596,Clientes!A:B,2,0)</f>
        <v>Fabrício Eduardo Igreja</v>
      </c>
      <c r="D596" s="4" t="str">
        <f>VLOOKUP(B596,Clientes!A:D,4,0)</f>
        <v>Guarda</v>
      </c>
      <c r="E596" s="9" t="s">
        <v>45</v>
      </c>
      <c r="F596" s="4" t="str">
        <f>INDEX('Lista Aloj'!B:C,MATCH(E596,'Lista Aloj'!C:C,0),1)</f>
        <v>LOCAL - IT, LDA</v>
      </c>
      <c r="G596" s="4" t="str">
        <f>VLOOKUP(E596,'Lista Aloj'!C:F,4,0)</f>
        <v>Santarém</v>
      </c>
      <c r="H596" s="19">
        <v>43613</v>
      </c>
      <c r="I596" s="22">
        <v>5</v>
      </c>
      <c r="J596" s="6">
        <f>VLOOKUP(E596,'Lista Aloj'!C:F,2,0)*I596</f>
        <v>450</v>
      </c>
      <c r="K596" s="6">
        <f t="shared" si="9"/>
        <v>427.5</v>
      </c>
    </row>
    <row r="597" spans="2:11" ht="16.5" x14ac:dyDescent="0.25">
      <c r="B597" s="3" t="s">
        <v>156</v>
      </c>
      <c r="C597" s="4" t="str">
        <f>VLOOKUP(B597,Clientes!A:B,2,0)</f>
        <v>Ana Francisca Ferreira</v>
      </c>
      <c r="D597" s="4" t="str">
        <f>VLOOKUP(B597,Clientes!A:D,4,0)</f>
        <v>Região Autónoma da Madeira</v>
      </c>
      <c r="E597" s="9" t="s">
        <v>57</v>
      </c>
      <c r="F597" s="4" t="str">
        <f>INDEX('Lista Aloj'!B:C,MATCH(E597,'Lista Aloj'!C:C,0),1)</f>
        <v>LOCALSIGN, UNIPESSOAL, LDA</v>
      </c>
      <c r="G597" s="4" t="str">
        <f>VLOOKUP(E597,'Lista Aloj'!C:F,4,0)</f>
        <v>Portalegre</v>
      </c>
      <c r="H597" s="19">
        <v>43614</v>
      </c>
      <c r="I597" s="22">
        <v>7</v>
      </c>
      <c r="J597" s="6">
        <f>VLOOKUP(E597,'Lista Aloj'!C:F,2,0)*I597</f>
        <v>490</v>
      </c>
      <c r="K597" s="6">
        <f t="shared" si="9"/>
        <v>441</v>
      </c>
    </row>
    <row r="598" spans="2:11" ht="16.5" x14ac:dyDescent="0.25">
      <c r="B598" s="3" t="s">
        <v>148</v>
      </c>
      <c r="C598" s="4" t="str">
        <f>VLOOKUP(B598,Clientes!A:B,2,0)</f>
        <v>Bruno Baía Silva</v>
      </c>
      <c r="D598" s="4" t="str">
        <f>VLOOKUP(B598,Clientes!A:D,4,0)</f>
        <v>Região Autónoma dos Açores</v>
      </c>
      <c r="E598" s="9" t="s">
        <v>54</v>
      </c>
      <c r="F598" s="4" t="str">
        <f>INDEX('Lista Aloj'!B:C,MATCH(E598,'Lista Aloj'!C:C,0),1)</f>
        <v>LOCALMAIS, UNIPESSOAL, LDA</v>
      </c>
      <c r="G598" s="4" t="str">
        <f>VLOOKUP(E598,'Lista Aloj'!C:F,4,0)</f>
        <v>Guarda</v>
      </c>
      <c r="H598" s="19">
        <v>43614</v>
      </c>
      <c r="I598" s="22">
        <v>8</v>
      </c>
      <c r="J598" s="6">
        <f>VLOOKUP(E598,'Lista Aloj'!C:F,2,0)*I598</f>
        <v>720</v>
      </c>
      <c r="K598" s="6">
        <f t="shared" si="9"/>
        <v>648</v>
      </c>
    </row>
    <row r="599" spans="2:11" ht="16.5" x14ac:dyDescent="0.25">
      <c r="B599" s="3" t="s">
        <v>142</v>
      </c>
      <c r="C599" s="4" t="str">
        <f>VLOOKUP(B599,Clientes!A:B,2,0)</f>
        <v>Bruno Ribeiro Xavier</v>
      </c>
      <c r="D599" s="4" t="str">
        <f>VLOOKUP(B599,Clientes!A:D,4,0)</f>
        <v>Lisboa</v>
      </c>
      <c r="E599" s="9" t="s">
        <v>54</v>
      </c>
      <c r="F599" s="4" t="str">
        <f>INDEX('Lista Aloj'!B:C,MATCH(E599,'Lista Aloj'!C:C,0),1)</f>
        <v>LOCALMAIS, UNIPESSOAL, LDA</v>
      </c>
      <c r="G599" s="4" t="str">
        <f>VLOOKUP(E599,'Lista Aloj'!C:F,4,0)</f>
        <v>Guarda</v>
      </c>
      <c r="H599" s="19">
        <v>43616</v>
      </c>
      <c r="I599" s="22">
        <v>2</v>
      </c>
      <c r="J599" s="6">
        <f>VLOOKUP(E599,'Lista Aloj'!C:F,2,0)*I599</f>
        <v>180</v>
      </c>
      <c r="K599" s="6">
        <f t="shared" si="9"/>
        <v>171</v>
      </c>
    </row>
    <row r="600" spans="2:11" ht="16.5" x14ac:dyDescent="0.25">
      <c r="B600" s="3" t="s">
        <v>160</v>
      </c>
      <c r="C600" s="4" t="str">
        <f>VLOOKUP(B600,Clientes!A:B,2,0)</f>
        <v>Rodrigo Martins Tavares</v>
      </c>
      <c r="D600" s="4" t="str">
        <f>VLOOKUP(B600,Clientes!A:D,4,0)</f>
        <v>Setúbal</v>
      </c>
      <c r="E600" s="9" t="s">
        <v>45</v>
      </c>
      <c r="F600" s="4" t="str">
        <f>INDEX('Lista Aloj'!B:C,MATCH(E600,'Lista Aloj'!C:C,0),1)</f>
        <v>LOCAL - IT, LDA</v>
      </c>
      <c r="G600" s="4" t="str">
        <f>VLOOKUP(E600,'Lista Aloj'!C:F,4,0)</f>
        <v>Santarém</v>
      </c>
      <c r="H600" s="19">
        <v>43616</v>
      </c>
      <c r="I600" s="22">
        <v>5</v>
      </c>
      <c r="J600" s="6">
        <f>VLOOKUP(E600,'Lista Aloj'!C:F,2,0)*I600</f>
        <v>450</v>
      </c>
      <c r="K600" s="6">
        <f t="shared" si="9"/>
        <v>427.5</v>
      </c>
    </row>
    <row r="601" spans="2:11" ht="16.5" x14ac:dyDescent="0.25">
      <c r="B601" s="3" t="s">
        <v>173</v>
      </c>
      <c r="C601" s="4" t="str">
        <f>VLOOKUP(B601,Clientes!A:B,2,0)</f>
        <v xml:space="preserve">Matilde Vasco </v>
      </c>
      <c r="D601" s="4" t="str">
        <f>VLOOKUP(B601,Clientes!A:D,4,0)</f>
        <v>Castelo Branco</v>
      </c>
      <c r="E601" s="9" t="s">
        <v>42</v>
      </c>
      <c r="F601" s="4" t="str">
        <f>INDEX('Lista Aloj'!B:C,MATCH(E601,'Lista Aloj'!C:C,0),1)</f>
        <v>FEELPORTO - ALOJAMENTO LOCAL E SERVIÇOS TURISTICOS, LDA</v>
      </c>
      <c r="G601" s="4" t="str">
        <f>VLOOKUP(E601,'Lista Aloj'!C:F,4,0)</f>
        <v>Porto</v>
      </c>
      <c r="H601" s="19">
        <v>43617</v>
      </c>
      <c r="I601" s="22">
        <v>5</v>
      </c>
      <c r="J601" s="6">
        <f>VLOOKUP(E601,'Lista Aloj'!C:F,2,0)*I601</f>
        <v>350</v>
      </c>
      <c r="K601" s="6">
        <f t="shared" si="9"/>
        <v>332.5</v>
      </c>
    </row>
    <row r="602" spans="2:11" ht="16.5" x14ac:dyDescent="0.25">
      <c r="B602" s="3" t="s">
        <v>195</v>
      </c>
      <c r="C602" s="4" t="str">
        <f>VLOOKUP(B602,Clientes!A:B,2,0)</f>
        <v>Isabel Miguel Santos</v>
      </c>
      <c r="D602" s="4" t="str">
        <f>VLOOKUP(B602,Clientes!A:D,4,0)</f>
        <v>Beja</v>
      </c>
      <c r="E602" s="9" t="s">
        <v>59</v>
      </c>
      <c r="F602" s="4" t="str">
        <f>INDEX('Lista Aloj'!B:C,MATCH(E602,'Lista Aloj'!C:C,0),1)</f>
        <v>ENIGMAGARDEN - ALOJAMENTO LOCAL, UNIPESSOAL, LDA</v>
      </c>
      <c r="G602" s="4" t="str">
        <f>VLOOKUP(E602,'Lista Aloj'!C:F,4,0)</f>
        <v>Viana do Castelo</v>
      </c>
      <c r="H602" s="19">
        <v>43618</v>
      </c>
      <c r="I602" s="22">
        <v>9</v>
      </c>
      <c r="J602" s="6">
        <f>VLOOKUP(E602,'Lista Aloj'!C:F,2,0)*I602</f>
        <v>540</v>
      </c>
      <c r="K602" s="6">
        <f t="shared" si="9"/>
        <v>486</v>
      </c>
    </row>
    <row r="603" spans="2:11" ht="16.5" x14ac:dyDescent="0.25">
      <c r="B603" s="3" t="s">
        <v>174</v>
      </c>
      <c r="C603" s="4" t="str">
        <f>VLOOKUP(B603,Clientes!A:B,2,0)</f>
        <v>André Martina Dias</v>
      </c>
      <c r="D603" s="4" t="str">
        <f>VLOOKUP(B603,Clientes!A:D,4,0)</f>
        <v>Vila Real</v>
      </c>
      <c r="E603" s="9" t="s">
        <v>39</v>
      </c>
      <c r="F603" s="4" t="str">
        <f>INDEX('Lista Aloj'!B:C,MATCH(E603,'Lista Aloj'!C:C,0),1)</f>
        <v>ÍNDICEFRASE COMPRA E VENDA DE BENS IMOBILIÁRIOS, TURISMO E ALOJAMENTO LOCAL, LDA</v>
      </c>
      <c r="G603" s="4" t="str">
        <f>VLOOKUP(E603,'Lista Aloj'!C:F,4,0)</f>
        <v>Portalegre</v>
      </c>
      <c r="H603" s="19">
        <v>43620</v>
      </c>
      <c r="I603" s="22">
        <v>3</v>
      </c>
      <c r="J603" s="6">
        <f>VLOOKUP(E603,'Lista Aloj'!C:F,2,0)*I603</f>
        <v>180</v>
      </c>
      <c r="K603" s="6">
        <f t="shared" si="9"/>
        <v>171</v>
      </c>
    </row>
    <row r="604" spans="2:11" ht="16.5" x14ac:dyDescent="0.25">
      <c r="B604" s="3" t="s">
        <v>224</v>
      </c>
      <c r="C604" s="4" t="str">
        <f>VLOOKUP(B604,Clientes!A:B,2,0)</f>
        <v>Manuel Ribeiro Rodrigues</v>
      </c>
      <c r="D604" s="4" t="str">
        <f>VLOOKUP(B604,Clientes!A:D,4,0)</f>
        <v>Vila Real</v>
      </c>
      <c r="E604" s="9" t="s">
        <v>58</v>
      </c>
      <c r="F604" s="4" t="str">
        <f>INDEX('Lista Aloj'!B:C,MATCH(E604,'Lista Aloj'!C:C,0),1)</f>
        <v>NORVERDE - INVESTIMENTOS IMOBILIÁRIOS, S.A.</v>
      </c>
      <c r="G604" s="4" t="str">
        <f>VLOOKUP(E604,'Lista Aloj'!C:F,4,0)</f>
        <v>Portalegre</v>
      </c>
      <c r="H604" s="19">
        <v>43620</v>
      </c>
      <c r="I604" s="22">
        <v>7</v>
      </c>
      <c r="J604" s="6">
        <f>VLOOKUP(E604,'Lista Aloj'!C:F,2,0)*I604</f>
        <v>350</v>
      </c>
      <c r="K604" s="6">
        <f t="shared" si="9"/>
        <v>315</v>
      </c>
    </row>
    <row r="605" spans="2:11" ht="16.5" x14ac:dyDescent="0.25">
      <c r="B605" s="3" t="s">
        <v>194</v>
      </c>
      <c r="C605" s="4" t="str">
        <f>VLOOKUP(B605,Clientes!A:B,2,0)</f>
        <v>João Gonçalo Meireles</v>
      </c>
      <c r="D605" s="4" t="str">
        <f>VLOOKUP(B605,Clientes!A:D,4,0)</f>
        <v>Faro</v>
      </c>
      <c r="E605" s="9" t="s">
        <v>54</v>
      </c>
      <c r="F605" s="4" t="str">
        <f>INDEX('Lista Aloj'!B:C,MATCH(E605,'Lista Aloj'!C:C,0),1)</f>
        <v>LOCALMAIS, UNIPESSOAL, LDA</v>
      </c>
      <c r="G605" s="4" t="str">
        <f>VLOOKUP(E605,'Lista Aloj'!C:F,4,0)</f>
        <v>Guarda</v>
      </c>
      <c r="H605" s="19">
        <v>43621</v>
      </c>
      <c r="I605" s="22">
        <v>6</v>
      </c>
      <c r="J605" s="6">
        <f>VLOOKUP(E605,'Lista Aloj'!C:F,2,0)*I605</f>
        <v>540</v>
      </c>
      <c r="K605" s="6">
        <f t="shared" si="9"/>
        <v>486</v>
      </c>
    </row>
    <row r="606" spans="2:11" ht="16.5" x14ac:dyDescent="0.25">
      <c r="B606" s="3" t="s">
        <v>196</v>
      </c>
      <c r="C606" s="4" t="str">
        <f>VLOOKUP(B606,Clientes!A:B,2,0)</f>
        <v>Maria Carinhas Ribeiro</v>
      </c>
      <c r="D606" s="4" t="str">
        <f>VLOOKUP(B606,Clientes!A:D,4,0)</f>
        <v>Setúbal</v>
      </c>
      <c r="E606" s="9" t="s">
        <v>39</v>
      </c>
      <c r="F606" s="4" t="str">
        <f>INDEX('Lista Aloj'!B:C,MATCH(E606,'Lista Aloj'!C:C,0),1)</f>
        <v>ÍNDICEFRASE COMPRA E VENDA DE BENS IMOBILIÁRIOS, TURISMO E ALOJAMENTO LOCAL, LDA</v>
      </c>
      <c r="G606" s="4" t="str">
        <f>VLOOKUP(E606,'Lista Aloj'!C:F,4,0)</f>
        <v>Portalegre</v>
      </c>
      <c r="H606" s="19">
        <v>43621</v>
      </c>
      <c r="I606" s="22">
        <v>5</v>
      </c>
      <c r="J606" s="6">
        <f>VLOOKUP(E606,'Lista Aloj'!C:F,2,0)*I606</f>
        <v>300</v>
      </c>
      <c r="K606" s="6">
        <f t="shared" si="9"/>
        <v>285</v>
      </c>
    </row>
    <row r="607" spans="2:11" ht="16.5" x14ac:dyDescent="0.25">
      <c r="B607" s="3" t="s">
        <v>227</v>
      </c>
      <c r="C607" s="4" t="str">
        <f>VLOOKUP(B607,Clientes!A:B,2,0)</f>
        <v>Rodrigo Carneiro França</v>
      </c>
      <c r="D607" s="4" t="str">
        <f>VLOOKUP(B607,Clientes!A:D,4,0)</f>
        <v>Coimbra</v>
      </c>
      <c r="E607" s="9" t="s">
        <v>39</v>
      </c>
      <c r="F607" s="4" t="str">
        <f>INDEX('Lista Aloj'!B:C,MATCH(E607,'Lista Aloj'!C:C,0),1)</f>
        <v>ÍNDICEFRASE COMPRA E VENDA DE BENS IMOBILIÁRIOS, TURISMO E ALOJAMENTO LOCAL, LDA</v>
      </c>
      <c r="G607" s="4" t="str">
        <f>VLOOKUP(E607,'Lista Aloj'!C:F,4,0)</f>
        <v>Portalegre</v>
      </c>
      <c r="H607" s="19">
        <v>43621</v>
      </c>
      <c r="I607" s="22">
        <v>1</v>
      </c>
      <c r="J607" s="6">
        <f>VLOOKUP(E607,'Lista Aloj'!C:F,2,0)*I607</f>
        <v>60</v>
      </c>
      <c r="K607" s="6">
        <f t="shared" si="9"/>
        <v>60</v>
      </c>
    </row>
    <row r="608" spans="2:11" ht="16.5" x14ac:dyDescent="0.25">
      <c r="B608" s="3" t="s">
        <v>154</v>
      </c>
      <c r="C608" s="4" t="str">
        <f>VLOOKUP(B608,Clientes!A:B,2,0)</f>
        <v>Luís Nascimento Batista</v>
      </c>
      <c r="D608" s="4" t="str">
        <f>VLOOKUP(B608,Clientes!A:D,4,0)</f>
        <v>Viseu</v>
      </c>
      <c r="E608" s="9" t="s">
        <v>42</v>
      </c>
      <c r="F608" s="4" t="str">
        <f>INDEX('Lista Aloj'!B:C,MATCH(E608,'Lista Aloj'!C:C,0),1)</f>
        <v>FEELPORTO - ALOJAMENTO LOCAL E SERVIÇOS TURISTICOS, LDA</v>
      </c>
      <c r="G608" s="4" t="str">
        <f>VLOOKUP(E608,'Lista Aloj'!C:F,4,0)</f>
        <v>Porto</v>
      </c>
      <c r="H608" s="19">
        <v>43622</v>
      </c>
      <c r="I608" s="22">
        <v>3</v>
      </c>
      <c r="J608" s="6">
        <f>VLOOKUP(E608,'Lista Aloj'!C:F,2,0)*I608</f>
        <v>210</v>
      </c>
      <c r="K608" s="6">
        <f t="shared" si="9"/>
        <v>199.5</v>
      </c>
    </row>
    <row r="609" spans="2:11" ht="16.5" x14ac:dyDescent="0.25">
      <c r="B609" s="3" t="s">
        <v>228</v>
      </c>
      <c r="C609" s="4" t="str">
        <f>VLOOKUP(B609,Clientes!A:B,2,0)</f>
        <v>Verónica Maria Correia</v>
      </c>
      <c r="D609" s="4" t="str">
        <f>VLOOKUP(B609,Clientes!A:D,4,0)</f>
        <v>Porto</v>
      </c>
      <c r="E609" s="9" t="s">
        <v>43</v>
      </c>
      <c r="F609" s="4" t="str">
        <f>INDEX('Lista Aloj'!B:C,MATCH(E609,'Lista Aloj'!C:C,0),1)</f>
        <v>AZEVEDO, ANTÓNIO DA SILVA</v>
      </c>
      <c r="G609" s="4" t="str">
        <f>VLOOKUP(E609,'Lista Aloj'!C:F,4,0)</f>
        <v>Porto</v>
      </c>
      <c r="H609" s="19">
        <v>43622</v>
      </c>
      <c r="I609" s="22">
        <v>6</v>
      </c>
      <c r="J609" s="6">
        <f>VLOOKUP(E609,'Lista Aloj'!C:F,2,0)*I609</f>
        <v>480</v>
      </c>
      <c r="K609" s="6">
        <f t="shared" si="9"/>
        <v>432</v>
      </c>
    </row>
    <row r="610" spans="2:11" ht="16.5" x14ac:dyDescent="0.25">
      <c r="B610" s="3" t="s">
        <v>223</v>
      </c>
      <c r="C610" s="4" t="str">
        <f>VLOOKUP(B610,Clientes!A:B,2,0)</f>
        <v>Alexandra Catarina Sousa</v>
      </c>
      <c r="D610" s="4" t="str">
        <f>VLOOKUP(B610,Clientes!A:D,4,0)</f>
        <v>Coimbra</v>
      </c>
      <c r="E610" s="9" t="s">
        <v>50</v>
      </c>
      <c r="F610" s="4" t="str">
        <f>INDEX('Lista Aloj'!B:C,MATCH(E610,'Lista Aloj'!C:C,0),1)</f>
        <v>R.M.G.S. - ALOJAMENTOS DE PORTUGAL - TURISMO RURAL E ALOJAMENTO LOCAL, UNIPESSOAL, LDA</v>
      </c>
      <c r="G610" s="4" t="str">
        <f>VLOOKUP(E610,'Lista Aloj'!C:F,4,0)</f>
        <v>Porto</v>
      </c>
      <c r="H610" s="19">
        <v>43624</v>
      </c>
      <c r="I610" s="22">
        <v>1</v>
      </c>
      <c r="J610" s="6">
        <f>VLOOKUP(E610,'Lista Aloj'!C:F,2,0)*I610</f>
        <v>50</v>
      </c>
      <c r="K610" s="6">
        <f t="shared" si="9"/>
        <v>50</v>
      </c>
    </row>
    <row r="611" spans="2:11" ht="16.5" x14ac:dyDescent="0.25">
      <c r="B611" s="3" t="s">
        <v>79</v>
      </c>
      <c r="C611" s="4" t="str">
        <f>VLOOKUP(B611,Clientes!A:B,2,0)</f>
        <v>Pedro Miguel Mota</v>
      </c>
      <c r="D611" s="4" t="str">
        <f>VLOOKUP(B611,Clientes!A:D,4,0)</f>
        <v>Coimbra</v>
      </c>
      <c r="E611" s="9" t="s">
        <v>46</v>
      </c>
      <c r="F611" s="4" t="str">
        <f>INDEX('Lista Aloj'!B:C,MATCH(E611,'Lista Aloj'!C:C,0),1)</f>
        <v>LOCALEASY, LDA</v>
      </c>
      <c r="G611" s="4" t="str">
        <f>VLOOKUP(E611,'Lista Aloj'!C:F,4,0)</f>
        <v>Região Autónoma da Madeira</v>
      </c>
      <c r="H611" s="19">
        <v>43624</v>
      </c>
      <c r="I611" s="22">
        <v>6</v>
      </c>
      <c r="J611" s="6">
        <f>VLOOKUP(E611,'Lista Aloj'!C:F,2,0)*I611</f>
        <v>480</v>
      </c>
      <c r="K611" s="6">
        <f t="shared" si="9"/>
        <v>432</v>
      </c>
    </row>
    <row r="612" spans="2:11" ht="16.5" x14ac:dyDescent="0.25">
      <c r="B612" s="3" t="s">
        <v>144</v>
      </c>
      <c r="C612" s="4" t="str">
        <f>VLOOKUP(B612,Clientes!A:B,2,0)</f>
        <v>João Sofia Cunha</v>
      </c>
      <c r="D612" s="4" t="str">
        <f>VLOOKUP(B612,Clientes!A:D,4,0)</f>
        <v>Lisboa</v>
      </c>
      <c r="E612" s="9" t="s">
        <v>49</v>
      </c>
      <c r="F612" s="4" t="str">
        <f>INDEX('Lista Aloj'!B:C,MATCH(E612,'Lista Aloj'!C:C,0),1)</f>
        <v>GERES ALBUFEIRA - ALDEIA TURISTICA, LDA</v>
      </c>
      <c r="G612" s="4" t="str">
        <f>VLOOKUP(E612,'Lista Aloj'!C:F,4,0)</f>
        <v>Aveiro</v>
      </c>
      <c r="H612" s="19">
        <v>43626</v>
      </c>
      <c r="I612" s="22">
        <v>8</v>
      </c>
      <c r="J612" s="6">
        <f>VLOOKUP(E612,'Lista Aloj'!C:F,2,0)*I612</f>
        <v>560</v>
      </c>
      <c r="K612" s="6">
        <f t="shared" si="9"/>
        <v>504</v>
      </c>
    </row>
    <row r="613" spans="2:11" ht="16.5" x14ac:dyDescent="0.25">
      <c r="B613" s="3" t="s">
        <v>126</v>
      </c>
      <c r="C613" s="4" t="str">
        <f>VLOOKUP(B613,Clientes!A:B,2,0)</f>
        <v>José Miguel Amorim</v>
      </c>
      <c r="D613" s="4" t="str">
        <f>VLOOKUP(B613,Clientes!A:D,4,0)</f>
        <v>Guarda</v>
      </c>
      <c r="E613" s="9" t="s">
        <v>54</v>
      </c>
      <c r="F613" s="4" t="str">
        <f>INDEX('Lista Aloj'!B:C,MATCH(E613,'Lista Aloj'!C:C,0),1)</f>
        <v>LOCALMAIS, UNIPESSOAL, LDA</v>
      </c>
      <c r="G613" s="4" t="str">
        <f>VLOOKUP(E613,'Lista Aloj'!C:F,4,0)</f>
        <v>Guarda</v>
      </c>
      <c r="H613" s="19">
        <v>43626</v>
      </c>
      <c r="I613" s="22">
        <v>9</v>
      </c>
      <c r="J613" s="6">
        <f>VLOOKUP(E613,'Lista Aloj'!C:F,2,0)*I613</f>
        <v>810</v>
      </c>
      <c r="K613" s="6">
        <f t="shared" si="9"/>
        <v>729</v>
      </c>
    </row>
    <row r="614" spans="2:11" ht="16.5" x14ac:dyDescent="0.25">
      <c r="B614" s="3" t="s">
        <v>208</v>
      </c>
      <c r="C614" s="4" t="str">
        <f>VLOOKUP(B614,Clientes!A:B,2,0)</f>
        <v>Miguel Moura Silva</v>
      </c>
      <c r="D614" s="4" t="str">
        <f>VLOOKUP(B614,Clientes!A:D,4,0)</f>
        <v>Santarém</v>
      </c>
      <c r="E614" s="9" t="s">
        <v>51</v>
      </c>
      <c r="F614" s="4" t="str">
        <f>INDEX('Lista Aloj'!B:C,MATCH(E614,'Lista Aloj'!C:C,0),1)</f>
        <v>BIRDS &amp; BOARDS - ALOJAMENTO LOCAL, LDA</v>
      </c>
      <c r="G614" s="4" t="str">
        <f>VLOOKUP(E614,'Lista Aloj'!C:F,4,0)</f>
        <v>Lisboa</v>
      </c>
      <c r="H614" s="19">
        <v>43626</v>
      </c>
      <c r="I614" s="22">
        <v>7</v>
      </c>
      <c r="J614" s="6">
        <f>VLOOKUP(E614,'Lista Aloj'!C:F,2,0)*I614</f>
        <v>630</v>
      </c>
      <c r="K614" s="6">
        <f t="shared" si="9"/>
        <v>567</v>
      </c>
    </row>
    <row r="615" spans="2:11" ht="16.5" x14ac:dyDescent="0.25">
      <c r="B615" s="3" t="s">
        <v>200</v>
      </c>
      <c r="C615" s="4" t="str">
        <f>VLOOKUP(B615,Clientes!A:B,2,0)</f>
        <v xml:space="preserve">Duarte Guimarães </v>
      </c>
      <c r="D615" s="4" t="str">
        <f>VLOOKUP(B615,Clientes!A:D,4,0)</f>
        <v>Faro</v>
      </c>
      <c r="E615" s="9" t="s">
        <v>60</v>
      </c>
      <c r="F615" s="4" t="str">
        <f>INDEX('Lista Aloj'!B:C,MATCH(E615,'Lista Aloj'!C:C,0),1)</f>
        <v>RESIDÊNCIAL IMPERIAL DE CARMO &amp; AUGUSTA, UNIPESSOAL, LDA</v>
      </c>
      <c r="G615" s="4" t="str">
        <f>VLOOKUP(E615,'Lista Aloj'!C:F,4,0)</f>
        <v>Santarém</v>
      </c>
      <c r="H615" s="19">
        <v>43628</v>
      </c>
      <c r="I615" s="22">
        <v>9</v>
      </c>
      <c r="J615" s="6">
        <f>VLOOKUP(E615,'Lista Aloj'!C:F,2,0)*I615</f>
        <v>630</v>
      </c>
      <c r="K615" s="6">
        <f t="shared" si="9"/>
        <v>567</v>
      </c>
    </row>
    <row r="616" spans="2:11" ht="16.5" x14ac:dyDescent="0.25">
      <c r="B616" s="3" t="s">
        <v>165</v>
      </c>
      <c r="C616" s="4" t="str">
        <f>VLOOKUP(B616,Clientes!A:B,2,0)</f>
        <v>Hugo Franz Oliveira</v>
      </c>
      <c r="D616" s="4" t="str">
        <f>VLOOKUP(B616,Clientes!A:D,4,0)</f>
        <v>Aveiro</v>
      </c>
      <c r="E616" s="9" t="s">
        <v>59</v>
      </c>
      <c r="F616" s="4" t="str">
        <f>INDEX('Lista Aloj'!B:C,MATCH(E616,'Lista Aloj'!C:C,0),1)</f>
        <v>ENIGMAGARDEN - ALOJAMENTO LOCAL, UNIPESSOAL, LDA</v>
      </c>
      <c r="G616" s="4" t="str">
        <f>VLOOKUP(E616,'Lista Aloj'!C:F,4,0)</f>
        <v>Viana do Castelo</v>
      </c>
      <c r="H616" s="19">
        <v>43630</v>
      </c>
      <c r="I616" s="22">
        <v>1</v>
      </c>
      <c r="J616" s="6">
        <f>VLOOKUP(E616,'Lista Aloj'!C:F,2,0)*I616</f>
        <v>60</v>
      </c>
      <c r="K616" s="6">
        <f t="shared" si="9"/>
        <v>60</v>
      </c>
    </row>
    <row r="617" spans="2:11" ht="16.5" x14ac:dyDescent="0.25">
      <c r="B617" s="3" t="s">
        <v>99</v>
      </c>
      <c r="C617" s="4" t="str">
        <f>VLOOKUP(B617,Clientes!A:B,2,0)</f>
        <v>Tomé Miguel Silva</v>
      </c>
      <c r="D617" s="4" t="str">
        <f>VLOOKUP(B617,Clientes!A:D,4,0)</f>
        <v>Faro</v>
      </c>
      <c r="E617" s="9" t="s">
        <v>57</v>
      </c>
      <c r="F617" s="4" t="str">
        <f>INDEX('Lista Aloj'!B:C,MATCH(E617,'Lista Aloj'!C:C,0),1)</f>
        <v>LOCALSIGN, UNIPESSOAL, LDA</v>
      </c>
      <c r="G617" s="4" t="str">
        <f>VLOOKUP(E617,'Lista Aloj'!C:F,4,0)</f>
        <v>Portalegre</v>
      </c>
      <c r="H617" s="19">
        <v>43632</v>
      </c>
      <c r="I617" s="22">
        <v>6</v>
      </c>
      <c r="J617" s="6">
        <f>VLOOKUP(E617,'Lista Aloj'!C:F,2,0)*I617</f>
        <v>420</v>
      </c>
      <c r="K617" s="6">
        <f t="shared" si="9"/>
        <v>378</v>
      </c>
    </row>
    <row r="618" spans="2:11" ht="16.5" x14ac:dyDescent="0.25">
      <c r="B618" s="3" t="s">
        <v>217</v>
      </c>
      <c r="C618" s="4" t="str">
        <f>VLOOKUP(B618,Clientes!A:B,2,0)</f>
        <v>Bárbara Costa Teixeira</v>
      </c>
      <c r="D618" s="4" t="str">
        <f>VLOOKUP(B618,Clientes!A:D,4,0)</f>
        <v>Bragança</v>
      </c>
      <c r="E618" s="9" t="s">
        <v>46</v>
      </c>
      <c r="F618" s="4" t="str">
        <f>INDEX('Lista Aloj'!B:C,MATCH(E618,'Lista Aloj'!C:C,0),1)</f>
        <v>LOCALEASY, LDA</v>
      </c>
      <c r="G618" s="4" t="str">
        <f>VLOOKUP(E618,'Lista Aloj'!C:F,4,0)</f>
        <v>Região Autónoma da Madeira</v>
      </c>
      <c r="H618" s="19">
        <v>43633</v>
      </c>
      <c r="I618" s="22">
        <v>9</v>
      </c>
      <c r="J618" s="6">
        <f>VLOOKUP(E618,'Lista Aloj'!C:F,2,0)*I618</f>
        <v>720</v>
      </c>
      <c r="K618" s="6">
        <f t="shared" si="9"/>
        <v>648</v>
      </c>
    </row>
    <row r="619" spans="2:11" ht="16.5" x14ac:dyDescent="0.25">
      <c r="B619" s="3" t="s">
        <v>111</v>
      </c>
      <c r="C619" s="4" t="str">
        <f>VLOOKUP(B619,Clientes!A:B,2,0)</f>
        <v xml:space="preserve">Antonio Pinto </v>
      </c>
      <c r="D619" s="4" t="str">
        <f>VLOOKUP(B619,Clientes!A:D,4,0)</f>
        <v>Região Autónoma dos Açores</v>
      </c>
      <c r="E619" s="9" t="s">
        <v>46</v>
      </c>
      <c r="F619" s="4" t="str">
        <f>INDEX('Lista Aloj'!B:C,MATCH(E619,'Lista Aloj'!C:C,0),1)</f>
        <v>LOCALEASY, LDA</v>
      </c>
      <c r="G619" s="4" t="str">
        <f>VLOOKUP(E619,'Lista Aloj'!C:F,4,0)</f>
        <v>Região Autónoma da Madeira</v>
      </c>
      <c r="H619" s="19">
        <v>43635</v>
      </c>
      <c r="I619" s="22">
        <v>7</v>
      </c>
      <c r="J619" s="6">
        <f>VLOOKUP(E619,'Lista Aloj'!C:F,2,0)*I619</f>
        <v>560</v>
      </c>
      <c r="K619" s="6">
        <f t="shared" si="9"/>
        <v>504</v>
      </c>
    </row>
    <row r="620" spans="2:11" ht="16.5" x14ac:dyDescent="0.25">
      <c r="B620" s="3" t="s">
        <v>125</v>
      </c>
      <c r="C620" s="4" t="str">
        <f>VLOOKUP(B620,Clientes!A:B,2,0)</f>
        <v>Marta Almeida Silva</v>
      </c>
      <c r="D620" s="4" t="str">
        <f>VLOOKUP(B620,Clientes!A:D,4,0)</f>
        <v>Lisboa</v>
      </c>
      <c r="E620" s="9" t="s">
        <v>46</v>
      </c>
      <c r="F620" s="4" t="str">
        <f>INDEX('Lista Aloj'!B:C,MATCH(E620,'Lista Aloj'!C:C,0),1)</f>
        <v>LOCALEASY, LDA</v>
      </c>
      <c r="G620" s="4" t="str">
        <f>VLOOKUP(E620,'Lista Aloj'!C:F,4,0)</f>
        <v>Região Autónoma da Madeira</v>
      </c>
      <c r="H620" s="19">
        <v>43635</v>
      </c>
      <c r="I620" s="22">
        <v>8</v>
      </c>
      <c r="J620" s="6">
        <f>VLOOKUP(E620,'Lista Aloj'!C:F,2,0)*I620</f>
        <v>640</v>
      </c>
      <c r="K620" s="6">
        <f t="shared" si="9"/>
        <v>576</v>
      </c>
    </row>
    <row r="621" spans="2:11" ht="16.5" x14ac:dyDescent="0.25">
      <c r="B621" s="3" t="s">
        <v>208</v>
      </c>
      <c r="C621" s="4" t="str">
        <f>VLOOKUP(B621,Clientes!A:B,2,0)</f>
        <v>Miguel Moura Silva</v>
      </c>
      <c r="D621" s="4" t="str">
        <f>VLOOKUP(B621,Clientes!A:D,4,0)</f>
        <v>Santarém</v>
      </c>
      <c r="E621" s="9" t="s">
        <v>48</v>
      </c>
      <c r="F621" s="4" t="str">
        <f>INDEX('Lista Aloj'!B:C,MATCH(E621,'Lista Aloj'!C:C,0),1)</f>
        <v>BEACHCOMBER - ALOJAMENTO LOCAL, UNIPESSOAL, LDA</v>
      </c>
      <c r="G621" s="4" t="str">
        <f>VLOOKUP(E621,'Lista Aloj'!C:F,4,0)</f>
        <v>Beja</v>
      </c>
      <c r="H621" s="19">
        <v>43635</v>
      </c>
      <c r="I621" s="22">
        <v>7</v>
      </c>
      <c r="J621" s="6">
        <f>VLOOKUP(E621,'Lista Aloj'!C:F,2,0)*I621</f>
        <v>350</v>
      </c>
      <c r="K621" s="6">
        <f t="shared" si="9"/>
        <v>315</v>
      </c>
    </row>
    <row r="622" spans="2:11" ht="16.5" x14ac:dyDescent="0.25">
      <c r="B622" s="3" t="s">
        <v>115</v>
      </c>
      <c r="C622" s="4" t="str">
        <f>VLOOKUP(B622,Clientes!A:B,2,0)</f>
        <v>André Claro Forte</v>
      </c>
      <c r="D622" s="4" t="str">
        <f>VLOOKUP(B622,Clientes!A:D,4,0)</f>
        <v>Região Autónoma dos Açores</v>
      </c>
      <c r="E622" s="9" t="s">
        <v>50</v>
      </c>
      <c r="F622" s="4" t="str">
        <f>INDEX('Lista Aloj'!B:C,MATCH(E622,'Lista Aloj'!C:C,0),1)</f>
        <v>R.M.G.S. - ALOJAMENTOS DE PORTUGAL - TURISMO RURAL E ALOJAMENTO LOCAL, UNIPESSOAL, LDA</v>
      </c>
      <c r="G622" s="4" t="str">
        <f>VLOOKUP(E622,'Lista Aloj'!C:F,4,0)</f>
        <v>Porto</v>
      </c>
      <c r="H622" s="19">
        <v>43636</v>
      </c>
      <c r="I622" s="22">
        <v>1</v>
      </c>
      <c r="J622" s="6">
        <f>VLOOKUP(E622,'Lista Aloj'!C:F,2,0)*I622</f>
        <v>50</v>
      </c>
      <c r="K622" s="6">
        <f t="shared" si="9"/>
        <v>50</v>
      </c>
    </row>
    <row r="623" spans="2:11" ht="16.5" x14ac:dyDescent="0.25">
      <c r="B623" s="3" t="s">
        <v>153</v>
      </c>
      <c r="C623" s="4" t="str">
        <f>VLOOKUP(B623,Clientes!A:B,2,0)</f>
        <v>Henrique Coelho Branco</v>
      </c>
      <c r="D623" s="4" t="str">
        <f>VLOOKUP(B623,Clientes!A:D,4,0)</f>
        <v>Região Autónoma dos Açores</v>
      </c>
      <c r="E623" s="9" t="s">
        <v>53</v>
      </c>
      <c r="F623" s="4" t="str">
        <f>INDEX('Lista Aloj'!B:C,MATCH(E623,'Lista Aloj'!C:C,0),1)</f>
        <v>LOCAL GÁS, UNIPESSOAL, LDA</v>
      </c>
      <c r="G623" s="4" t="str">
        <f>VLOOKUP(E623,'Lista Aloj'!C:F,4,0)</f>
        <v>Setúbal</v>
      </c>
      <c r="H623" s="19">
        <v>43636</v>
      </c>
      <c r="I623" s="22">
        <v>1</v>
      </c>
      <c r="J623" s="6">
        <f>VLOOKUP(E623,'Lista Aloj'!C:F,2,0)*I623</f>
        <v>70</v>
      </c>
      <c r="K623" s="6">
        <f t="shared" si="9"/>
        <v>70</v>
      </c>
    </row>
    <row r="624" spans="2:11" ht="16.5" x14ac:dyDescent="0.25">
      <c r="B624" s="3" t="s">
        <v>143</v>
      </c>
      <c r="C624" s="4" t="str">
        <f>VLOOKUP(B624,Clientes!A:B,2,0)</f>
        <v>João Alexandre Araújo</v>
      </c>
      <c r="D624" s="4" t="str">
        <f>VLOOKUP(B624,Clientes!A:D,4,0)</f>
        <v>Leiria</v>
      </c>
      <c r="E624" s="9" t="s">
        <v>46</v>
      </c>
      <c r="F624" s="4" t="str">
        <f>INDEX('Lista Aloj'!B:C,MATCH(E624,'Lista Aloj'!C:C,0),1)</f>
        <v>LOCALEASY, LDA</v>
      </c>
      <c r="G624" s="4" t="str">
        <f>VLOOKUP(E624,'Lista Aloj'!C:F,4,0)</f>
        <v>Região Autónoma da Madeira</v>
      </c>
      <c r="H624" s="19">
        <v>43636</v>
      </c>
      <c r="I624" s="22">
        <v>3</v>
      </c>
      <c r="J624" s="6">
        <f>VLOOKUP(E624,'Lista Aloj'!C:F,2,0)*I624</f>
        <v>240</v>
      </c>
      <c r="K624" s="6">
        <f t="shared" si="9"/>
        <v>228</v>
      </c>
    </row>
    <row r="625" spans="2:11" ht="16.5" x14ac:dyDescent="0.25">
      <c r="B625" s="3" t="s">
        <v>87</v>
      </c>
      <c r="C625" s="4" t="str">
        <f>VLOOKUP(B625,Clientes!A:B,2,0)</f>
        <v xml:space="preserve">Rita Pedro </v>
      </c>
      <c r="D625" s="4" t="str">
        <f>VLOOKUP(B625,Clientes!A:D,4,0)</f>
        <v>Portalegre</v>
      </c>
      <c r="E625" s="9" t="s">
        <v>57</v>
      </c>
      <c r="F625" s="4" t="str">
        <f>INDEX('Lista Aloj'!B:C,MATCH(E625,'Lista Aloj'!C:C,0),1)</f>
        <v>LOCALSIGN, UNIPESSOAL, LDA</v>
      </c>
      <c r="G625" s="4" t="str">
        <f>VLOOKUP(E625,'Lista Aloj'!C:F,4,0)</f>
        <v>Portalegre</v>
      </c>
      <c r="H625" s="19">
        <v>43636</v>
      </c>
      <c r="I625" s="22">
        <v>6</v>
      </c>
      <c r="J625" s="6">
        <f>VLOOKUP(E625,'Lista Aloj'!C:F,2,0)*I625</f>
        <v>420</v>
      </c>
      <c r="K625" s="6">
        <f t="shared" si="9"/>
        <v>378</v>
      </c>
    </row>
    <row r="626" spans="2:11" ht="16.5" x14ac:dyDescent="0.25">
      <c r="B626" s="3" t="s">
        <v>126</v>
      </c>
      <c r="C626" s="4" t="str">
        <f>VLOOKUP(B626,Clientes!A:B,2,0)</f>
        <v>José Miguel Amorim</v>
      </c>
      <c r="D626" s="4" t="str">
        <f>VLOOKUP(B626,Clientes!A:D,4,0)</f>
        <v>Guarda</v>
      </c>
      <c r="E626" s="9" t="s">
        <v>46</v>
      </c>
      <c r="F626" s="4" t="str">
        <f>INDEX('Lista Aloj'!B:C,MATCH(E626,'Lista Aloj'!C:C,0),1)</f>
        <v>LOCALEASY, LDA</v>
      </c>
      <c r="G626" s="4" t="str">
        <f>VLOOKUP(E626,'Lista Aloj'!C:F,4,0)</f>
        <v>Região Autónoma da Madeira</v>
      </c>
      <c r="H626" s="19">
        <v>43638</v>
      </c>
      <c r="I626" s="22">
        <v>4</v>
      </c>
      <c r="J626" s="6">
        <f>VLOOKUP(E626,'Lista Aloj'!C:F,2,0)*I626</f>
        <v>320</v>
      </c>
      <c r="K626" s="6">
        <f t="shared" si="9"/>
        <v>304</v>
      </c>
    </row>
    <row r="627" spans="2:11" ht="16.5" x14ac:dyDescent="0.25">
      <c r="B627" s="3" t="s">
        <v>93</v>
      </c>
      <c r="C627" s="4" t="str">
        <f>VLOOKUP(B627,Clientes!A:B,2,0)</f>
        <v>Tomás Catarina Ferreira</v>
      </c>
      <c r="D627" s="4" t="str">
        <f>VLOOKUP(B627,Clientes!A:D,4,0)</f>
        <v>Vila Real</v>
      </c>
      <c r="E627" s="9" t="s">
        <v>53</v>
      </c>
      <c r="F627" s="4" t="str">
        <f>INDEX('Lista Aloj'!B:C,MATCH(E627,'Lista Aloj'!C:C,0),1)</f>
        <v>LOCAL GÁS, UNIPESSOAL, LDA</v>
      </c>
      <c r="G627" s="4" t="str">
        <f>VLOOKUP(E627,'Lista Aloj'!C:F,4,0)</f>
        <v>Setúbal</v>
      </c>
      <c r="H627" s="19">
        <v>43639</v>
      </c>
      <c r="I627" s="22">
        <v>7</v>
      </c>
      <c r="J627" s="6">
        <f>VLOOKUP(E627,'Lista Aloj'!C:F,2,0)*I627</f>
        <v>490</v>
      </c>
      <c r="K627" s="6">
        <f t="shared" si="9"/>
        <v>441</v>
      </c>
    </row>
    <row r="628" spans="2:11" ht="16.5" x14ac:dyDescent="0.25">
      <c r="B628" s="3" t="s">
        <v>157</v>
      </c>
      <c r="C628" s="4" t="str">
        <f>VLOOKUP(B628,Clientes!A:B,2,0)</f>
        <v>Helena Miranda Sousa</v>
      </c>
      <c r="D628" s="4" t="str">
        <f>VLOOKUP(B628,Clientes!A:D,4,0)</f>
        <v>Porto</v>
      </c>
      <c r="E628" s="9" t="s">
        <v>57</v>
      </c>
      <c r="F628" s="4" t="str">
        <f>INDEX('Lista Aloj'!B:C,MATCH(E628,'Lista Aloj'!C:C,0),1)</f>
        <v>LOCALSIGN, UNIPESSOAL, LDA</v>
      </c>
      <c r="G628" s="4" t="str">
        <f>VLOOKUP(E628,'Lista Aloj'!C:F,4,0)</f>
        <v>Portalegre</v>
      </c>
      <c r="H628" s="19">
        <v>43640</v>
      </c>
      <c r="I628" s="22">
        <v>9</v>
      </c>
      <c r="J628" s="6">
        <f>VLOOKUP(E628,'Lista Aloj'!C:F,2,0)*I628</f>
        <v>630</v>
      </c>
      <c r="K628" s="6">
        <f t="shared" si="9"/>
        <v>567</v>
      </c>
    </row>
    <row r="629" spans="2:11" ht="16.5" x14ac:dyDescent="0.25">
      <c r="B629" s="3" t="s">
        <v>201</v>
      </c>
      <c r="C629" s="4" t="str">
        <f>VLOOKUP(B629,Clientes!A:B,2,0)</f>
        <v>André Margarida Pinho</v>
      </c>
      <c r="D629" s="4" t="str">
        <f>VLOOKUP(B629,Clientes!A:D,4,0)</f>
        <v>Vila Real</v>
      </c>
      <c r="E629" s="9" t="s">
        <v>58</v>
      </c>
      <c r="F629" s="4" t="str">
        <f>INDEX('Lista Aloj'!B:C,MATCH(E629,'Lista Aloj'!C:C,0),1)</f>
        <v>NORVERDE - INVESTIMENTOS IMOBILIÁRIOS, S.A.</v>
      </c>
      <c r="G629" s="4" t="str">
        <f>VLOOKUP(E629,'Lista Aloj'!C:F,4,0)</f>
        <v>Portalegre</v>
      </c>
      <c r="H629" s="19">
        <v>43642</v>
      </c>
      <c r="I629" s="22">
        <v>1</v>
      </c>
      <c r="J629" s="6">
        <f>VLOOKUP(E629,'Lista Aloj'!C:F,2,0)*I629</f>
        <v>50</v>
      </c>
      <c r="K629" s="6">
        <f t="shared" si="9"/>
        <v>50</v>
      </c>
    </row>
    <row r="630" spans="2:11" ht="16.5" x14ac:dyDescent="0.25">
      <c r="B630" s="3" t="s">
        <v>166</v>
      </c>
      <c r="C630" s="4" t="str">
        <f>VLOOKUP(B630,Clientes!A:B,2,0)</f>
        <v>Carlos Lopes Magalhães</v>
      </c>
      <c r="D630" s="4" t="str">
        <f>VLOOKUP(B630,Clientes!A:D,4,0)</f>
        <v>Castelo Branco</v>
      </c>
      <c r="E630" s="9" t="s">
        <v>41</v>
      </c>
      <c r="F630" s="4" t="str">
        <f>INDEX('Lista Aloj'!B:C,MATCH(E630,'Lista Aloj'!C:C,0),1)</f>
        <v>CAMPO AVENTURA - PROGRAMAS DE LAZER, S.A.</v>
      </c>
      <c r="G630" s="4" t="str">
        <f>VLOOKUP(E630,'Lista Aloj'!C:F,4,0)</f>
        <v>Castelo Branco</v>
      </c>
      <c r="H630" s="19">
        <v>43643</v>
      </c>
      <c r="I630" s="22">
        <v>1</v>
      </c>
      <c r="J630" s="6">
        <f>VLOOKUP(E630,'Lista Aloj'!C:F,2,0)*I630</f>
        <v>90</v>
      </c>
      <c r="K630" s="6">
        <f t="shared" si="9"/>
        <v>90</v>
      </c>
    </row>
    <row r="631" spans="2:11" ht="16.5" x14ac:dyDescent="0.25">
      <c r="B631" s="3" t="s">
        <v>136</v>
      </c>
      <c r="C631" s="4" t="str">
        <f>VLOOKUP(B631,Clientes!A:B,2,0)</f>
        <v>Eurico João Pinto</v>
      </c>
      <c r="D631" s="4" t="str">
        <f>VLOOKUP(B631,Clientes!A:D,4,0)</f>
        <v>Aveiro</v>
      </c>
      <c r="E631" s="9" t="s">
        <v>59</v>
      </c>
      <c r="F631" s="4" t="str">
        <f>INDEX('Lista Aloj'!B:C,MATCH(E631,'Lista Aloj'!C:C,0),1)</f>
        <v>ENIGMAGARDEN - ALOJAMENTO LOCAL, UNIPESSOAL, LDA</v>
      </c>
      <c r="G631" s="4" t="str">
        <f>VLOOKUP(E631,'Lista Aloj'!C:F,4,0)</f>
        <v>Viana do Castelo</v>
      </c>
      <c r="H631" s="19">
        <v>43644</v>
      </c>
      <c r="I631" s="22">
        <v>7</v>
      </c>
      <c r="J631" s="6">
        <f>VLOOKUP(E631,'Lista Aloj'!C:F,2,0)*I631</f>
        <v>420</v>
      </c>
      <c r="K631" s="6">
        <f t="shared" si="9"/>
        <v>378</v>
      </c>
    </row>
    <row r="632" spans="2:11" ht="16.5" x14ac:dyDescent="0.25">
      <c r="B632" s="3" t="s">
        <v>176</v>
      </c>
      <c r="C632" s="4" t="str">
        <f>VLOOKUP(B632,Clientes!A:B,2,0)</f>
        <v>João Filipe Costa</v>
      </c>
      <c r="D632" s="4" t="str">
        <f>VLOOKUP(B632,Clientes!A:D,4,0)</f>
        <v>Região Autónoma da Madeira</v>
      </c>
      <c r="E632" s="9" t="s">
        <v>45</v>
      </c>
      <c r="F632" s="4" t="str">
        <f>INDEX('Lista Aloj'!B:C,MATCH(E632,'Lista Aloj'!C:C,0),1)</f>
        <v>LOCAL - IT, LDA</v>
      </c>
      <c r="G632" s="4" t="str">
        <f>VLOOKUP(E632,'Lista Aloj'!C:F,4,0)</f>
        <v>Santarém</v>
      </c>
      <c r="H632" s="19">
        <v>43644</v>
      </c>
      <c r="I632" s="22">
        <v>8</v>
      </c>
      <c r="J632" s="6">
        <f>VLOOKUP(E632,'Lista Aloj'!C:F,2,0)*I632</f>
        <v>720</v>
      </c>
      <c r="K632" s="6">
        <f t="shared" si="9"/>
        <v>648</v>
      </c>
    </row>
    <row r="633" spans="2:11" ht="16.5" x14ac:dyDescent="0.25">
      <c r="B633" s="3" t="s">
        <v>204</v>
      </c>
      <c r="C633" s="4" t="str">
        <f>VLOOKUP(B633,Clientes!A:B,2,0)</f>
        <v>João Caldas Gonçalves</v>
      </c>
      <c r="D633" s="4" t="str">
        <f>VLOOKUP(B633,Clientes!A:D,4,0)</f>
        <v>Lisboa</v>
      </c>
      <c r="E633" s="9" t="s">
        <v>56</v>
      </c>
      <c r="F633" s="4" t="str">
        <f>INDEX('Lista Aloj'!B:C,MATCH(E633,'Lista Aloj'!C:C,0),1)</f>
        <v>CONVERSA SIMÉTRICA ALOJAMENTO LOCAL, LDA</v>
      </c>
      <c r="G633" s="4" t="str">
        <f>VLOOKUP(E633,'Lista Aloj'!C:F,4,0)</f>
        <v>Viana do Castelo</v>
      </c>
      <c r="H633" s="19">
        <v>43645</v>
      </c>
      <c r="I633" s="22">
        <v>8</v>
      </c>
      <c r="J633" s="6">
        <f>VLOOKUP(E633,'Lista Aloj'!C:F,2,0)*I633</f>
        <v>720</v>
      </c>
      <c r="K633" s="6">
        <f t="shared" si="9"/>
        <v>648</v>
      </c>
    </row>
    <row r="634" spans="2:11" ht="16.5" x14ac:dyDescent="0.25">
      <c r="B634" s="3" t="s">
        <v>128</v>
      </c>
      <c r="C634" s="4" t="str">
        <f>VLOOKUP(B634,Clientes!A:B,2,0)</f>
        <v>António Maria Coutinho</v>
      </c>
      <c r="D634" s="4" t="str">
        <f>VLOOKUP(B634,Clientes!A:D,4,0)</f>
        <v>Beja</v>
      </c>
      <c r="E634" s="9" t="s">
        <v>54</v>
      </c>
      <c r="F634" s="4" t="str">
        <f>INDEX('Lista Aloj'!B:C,MATCH(E634,'Lista Aloj'!C:C,0),1)</f>
        <v>LOCALMAIS, UNIPESSOAL, LDA</v>
      </c>
      <c r="G634" s="4" t="str">
        <f>VLOOKUP(E634,'Lista Aloj'!C:F,4,0)</f>
        <v>Guarda</v>
      </c>
      <c r="H634" s="19">
        <v>43646</v>
      </c>
      <c r="I634" s="22">
        <v>8</v>
      </c>
      <c r="J634" s="6">
        <f>VLOOKUP(E634,'Lista Aloj'!C:F,2,0)*I634</f>
        <v>720</v>
      </c>
      <c r="K634" s="6">
        <f t="shared" si="9"/>
        <v>648</v>
      </c>
    </row>
    <row r="635" spans="2:11" ht="16.5" x14ac:dyDescent="0.25">
      <c r="B635" s="3" t="s">
        <v>141</v>
      </c>
      <c r="C635" s="4" t="str">
        <f>VLOOKUP(B635,Clientes!A:B,2,0)</f>
        <v>Mariana Nuno Faustino</v>
      </c>
      <c r="D635" s="4" t="str">
        <f>VLOOKUP(B635,Clientes!A:D,4,0)</f>
        <v>Coimbra</v>
      </c>
      <c r="E635" s="9" t="s">
        <v>45</v>
      </c>
      <c r="F635" s="4" t="str">
        <f>INDEX('Lista Aloj'!B:C,MATCH(E635,'Lista Aloj'!C:C,0),1)</f>
        <v>LOCAL - IT, LDA</v>
      </c>
      <c r="G635" s="4" t="str">
        <f>VLOOKUP(E635,'Lista Aloj'!C:F,4,0)</f>
        <v>Santarém</v>
      </c>
      <c r="H635" s="19">
        <v>43647</v>
      </c>
      <c r="I635" s="22">
        <v>4</v>
      </c>
      <c r="J635" s="6">
        <f>VLOOKUP(E635,'Lista Aloj'!C:F,2,0)*I635</f>
        <v>360</v>
      </c>
      <c r="K635" s="6">
        <f t="shared" si="9"/>
        <v>342</v>
      </c>
    </row>
    <row r="636" spans="2:11" ht="16.5" x14ac:dyDescent="0.25">
      <c r="B636" s="3" t="s">
        <v>198</v>
      </c>
      <c r="C636" s="4" t="str">
        <f>VLOOKUP(B636,Clientes!A:B,2,0)</f>
        <v>Maria Daniela Lopes</v>
      </c>
      <c r="D636" s="4" t="str">
        <f>VLOOKUP(B636,Clientes!A:D,4,0)</f>
        <v>Évora</v>
      </c>
      <c r="E636" s="9" t="s">
        <v>57</v>
      </c>
      <c r="F636" s="4" t="str">
        <f>INDEX('Lista Aloj'!B:C,MATCH(E636,'Lista Aloj'!C:C,0),1)</f>
        <v>LOCALSIGN, UNIPESSOAL, LDA</v>
      </c>
      <c r="G636" s="4" t="str">
        <f>VLOOKUP(E636,'Lista Aloj'!C:F,4,0)</f>
        <v>Portalegre</v>
      </c>
      <c r="H636" s="19">
        <v>43648</v>
      </c>
      <c r="I636" s="22">
        <v>3</v>
      </c>
      <c r="J636" s="6">
        <f>VLOOKUP(E636,'Lista Aloj'!C:F,2,0)*I636</f>
        <v>210</v>
      </c>
      <c r="K636" s="6">
        <f t="shared" si="9"/>
        <v>199.5</v>
      </c>
    </row>
    <row r="637" spans="2:11" ht="16.5" x14ac:dyDescent="0.25">
      <c r="B637" s="3" t="s">
        <v>107</v>
      </c>
      <c r="C637" s="4" t="str">
        <f>VLOOKUP(B637,Clientes!A:B,2,0)</f>
        <v>André Alexandre Cardoso</v>
      </c>
      <c r="D637" s="4" t="str">
        <f>VLOOKUP(B637,Clientes!A:D,4,0)</f>
        <v>Região Autónoma da Madeira</v>
      </c>
      <c r="E637" s="9" t="s">
        <v>46</v>
      </c>
      <c r="F637" s="4" t="str">
        <f>INDEX('Lista Aloj'!B:C,MATCH(E637,'Lista Aloj'!C:C,0),1)</f>
        <v>LOCALEASY, LDA</v>
      </c>
      <c r="G637" s="4" t="str">
        <f>VLOOKUP(E637,'Lista Aloj'!C:F,4,0)</f>
        <v>Região Autónoma da Madeira</v>
      </c>
      <c r="H637" s="19">
        <v>43650</v>
      </c>
      <c r="I637" s="22">
        <v>4</v>
      </c>
      <c r="J637" s="6">
        <f>VLOOKUP(E637,'Lista Aloj'!C:F,2,0)*I637</f>
        <v>320</v>
      </c>
      <c r="K637" s="6">
        <f t="shared" si="9"/>
        <v>304</v>
      </c>
    </row>
    <row r="638" spans="2:11" ht="16.5" x14ac:dyDescent="0.25">
      <c r="B638" s="3" t="s">
        <v>224</v>
      </c>
      <c r="C638" s="4" t="str">
        <f>VLOOKUP(B638,Clientes!A:B,2,0)</f>
        <v>Manuel Ribeiro Rodrigues</v>
      </c>
      <c r="D638" s="4" t="str">
        <f>VLOOKUP(B638,Clientes!A:D,4,0)</f>
        <v>Vila Real</v>
      </c>
      <c r="E638" s="9" t="s">
        <v>44</v>
      </c>
      <c r="F638" s="4" t="str">
        <f>INDEX('Lista Aloj'!B:C,MATCH(E638,'Lista Aloj'!C:C,0),1)</f>
        <v>DELIRECORDAÇÕES - ALOJAMENTO LOCAL, UNIPESSOAL, LDA</v>
      </c>
      <c r="G638" s="4" t="str">
        <f>VLOOKUP(E638,'Lista Aloj'!C:F,4,0)</f>
        <v>Porto</v>
      </c>
      <c r="H638" s="19">
        <v>43650</v>
      </c>
      <c r="I638" s="22">
        <v>7</v>
      </c>
      <c r="J638" s="6">
        <f>VLOOKUP(E638,'Lista Aloj'!C:F,2,0)*I638</f>
        <v>560</v>
      </c>
      <c r="K638" s="6">
        <f t="shared" si="9"/>
        <v>504</v>
      </c>
    </row>
    <row r="639" spans="2:11" ht="16.5" x14ac:dyDescent="0.25">
      <c r="B639" s="3" t="s">
        <v>208</v>
      </c>
      <c r="C639" s="4" t="str">
        <f>VLOOKUP(B639,Clientes!A:B,2,0)</f>
        <v>Miguel Moura Silva</v>
      </c>
      <c r="D639" s="4" t="str">
        <f>VLOOKUP(B639,Clientes!A:D,4,0)</f>
        <v>Santarém</v>
      </c>
      <c r="E639" s="9" t="s">
        <v>55</v>
      </c>
      <c r="F639" s="4" t="str">
        <f>INDEX('Lista Aloj'!B:C,MATCH(E639,'Lista Aloj'!C:C,0),1)</f>
        <v>ALOJAMENTO LOCAL M. ZÍDIA, LDA</v>
      </c>
      <c r="G639" s="4" t="str">
        <f>VLOOKUP(E639,'Lista Aloj'!C:F,4,0)</f>
        <v>Região Autónoma da Madeira</v>
      </c>
      <c r="H639" s="19">
        <v>43650</v>
      </c>
      <c r="I639" s="22">
        <v>2</v>
      </c>
      <c r="J639" s="6">
        <f>VLOOKUP(E639,'Lista Aloj'!C:F,2,0)*I639</f>
        <v>100</v>
      </c>
      <c r="K639" s="6">
        <f t="shared" si="9"/>
        <v>95</v>
      </c>
    </row>
    <row r="640" spans="2:11" ht="16.5" x14ac:dyDescent="0.25">
      <c r="B640" s="3" t="s">
        <v>150</v>
      </c>
      <c r="C640" s="4" t="str">
        <f>VLOOKUP(B640,Clientes!A:B,2,0)</f>
        <v>Jose Amadeu Faria</v>
      </c>
      <c r="D640" s="4" t="str">
        <f>VLOOKUP(B640,Clientes!A:D,4,0)</f>
        <v>Região Autónoma da Madeira</v>
      </c>
      <c r="E640" s="9" t="s">
        <v>53</v>
      </c>
      <c r="F640" s="4" t="str">
        <f>INDEX('Lista Aloj'!B:C,MATCH(E640,'Lista Aloj'!C:C,0),1)</f>
        <v>LOCAL GÁS, UNIPESSOAL, LDA</v>
      </c>
      <c r="G640" s="4" t="str">
        <f>VLOOKUP(E640,'Lista Aloj'!C:F,4,0)</f>
        <v>Setúbal</v>
      </c>
      <c r="H640" s="19">
        <v>43651</v>
      </c>
      <c r="I640" s="22">
        <v>5</v>
      </c>
      <c r="J640" s="6">
        <f>VLOOKUP(E640,'Lista Aloj'!C:F,2,0)*I640</f>
        <v>350</v>
      </c>
      <c r="K640" s="6">
        <f t="shared" si="9"/>
        <v>332.5</v>
      </c>
    </row>
    <row r="641" spans="2:11" ht="16.5" x14ac:dyDescent="0.25">
      <c r="B641" s="3" t="s">
        <v>189</v>
      </c>
      <c r="C641" s="4" t="str">
        <f>VLOOKUP(B641,Clientes!A:B,2,0)</f>
        <v>Manuel Resende Alves</v>
      </c>
      <c r="D641" s="4" t="str">
        <f>VLOOKUP(B641,Clientes!A:D,4,0)</f>
        <v>Vila Real</v>
      </c>
      <c r="E641" s="9" t="s">
        <v>44</v>
      </c>
      <c r="F641" s="4" t="str">
        <f>INDEX('Lista Aloj'!B:C,MATCH(E641,'Lista Aloj'!C:C,0),1)</f>
        <v>DELIRECORDAÇÕES - ALOJAMENTO LOCAL, UNIPESSOAL, LDA</v>
      </c>
      <c r="G641" s="4" t="str">
        <f>VLOOKUP(E641,'Lista Aloj'!C:F,4,0)</f>
        <v>Porto</v>
      </c>
      <c r="H641" s="19">
        <v>43651</v>
      </c>
      <c r="I641" s="22">
        <v>7</v>
      </c>
      <c r="J641" s="6">
        <f>VLOOKUP(E641,'Lista Aloj'!C:F,2,0)*I641</f>
        <v>560</v>
      </c>
      <c r="K641" s="6">
        <f t="shared" si="9"/>
        <v>504</v>
      </c>
    </row>
    <row r="642" spans="2:11" ht="16.5" x14ac:dyDescent="0.25">
      <c r="B642" s="3" t="s">
        <v>229</v>
      </c>
      <c r="C642" s="4" t="str">
        <f>VLOOKUP(B642,Clientes!A:B,2,0)</f>
        <v>Mariana Alexandre Martins</v>
      </c>
      <c r="D642" s="4" t="str">
        <f>VLOOKUP(B642,Clientes!A:D,4,0)</f>
        <v>Setúbal</v>
      </c>
      <c r="E642" s="9" t="s">
        <v>42</v>
      </c>
      <c r="F642" s="4" t="str">
        <f>INDEX('Lista Aloj'!B:C,MATCH(E642,'Lista Aloj'!C:C,0),1)</f>
        <v>FEELPORTO - ALOJAMENTO LOCAL E SERVIÇOS TURISTICOS, LDA</v>
      </c>
      <c r="G642" s="4" t="str">
        <f>VLOOKUP(E642,'Lista Aloj'!C:F,4,0)</f>
        <v>Porto</v>
      </c>
      <c r="H642" s="19">
        <v>43651</v>
      </c>
      <c r="I642" s="22">
        <v>5</v>
      </c>
      <c r="J642" s="6">
        <f>VLOOKUP(E642,'Lista Aloj'!C:F,2,0)*I642</f>
        <v>350</v>
      </c>
      <c r="K642" s="6">
        <f t="shared" si="9"/>
        <v>332.5</v>
      </c>
    </row>
    <row r="643" spans="2:11" ht="16.5" x14ac:dyDescent="0.25">
      <c r="B643" s="3" t="s">
        <v>86</v>
      </c>
      <c r="C643" s="4" t="str">
        <f>VLOOKUP(B643,Clientes!A:B,2,0)</f>
        <v>Bárbara de Pimenta</v>
      </c>
      <c r="D643" s="4" t="str">
        <f>VLOOKUP(B643,Clientes!A:D,4,0)</f>
        <v>Porto</v>
      </c>
      <c r="E643" s="9" t="s">
        <v>53</v>
      </c>
      <c r="F643" s="4" t="str">
        <f>INDEX('Lista Aloj'!B:C,MATCH(E643,'Lista Aloj'!C:C,0),1)</f>
        <v>LOCAL GÁS, UNIPESSOAL, LDA</v>
      </c>
      <c r="G643" s="4" t="str">
        <f>VLOOKUP(E643,'Lista Aloj'!C:F,4,0)</f>
        <v>Setúbal</v>
      </c>
      <c r="H643" s="19">
        <v>43652</v>
      </c>
      <c r="I643" s="22">
        <v>8</v>
      </c>
      <c r="J643" s="6">
        <f>VLOOKUP(E643,'Lista Aloj'!C:F,2,0)*I643</f>
        <v>560</v>
      </c>
      <c r="K643" s="6">
        <f t="shared" si="9"/>
        <v>504</v>
      </c>
    </row>
    <row r="644" spans="2:11" ht="16.5" x14ac:dyDescent="0.25">
      <c r="B644" s="3" t="s">
        <v>185</v>
      </c>
      <c r="C644" s="4" t="str">
        <f>VLOOKUP(B644,Clientes!A:B,2,0)</f>
        <v>Pedro Samuel Martins</v>
      </c>
      <c r="D644" s="4" t="str">
        <f>VLOOKUP(B644,Clientes!A:D,4,0)</f>
        <v>Coimbra</v>
      </c>
      <c r="E644" s="9" t="s">
        <v>39</v>
      </c>
      <c r="F644" s="4" t="str">
        <f>INDEX('Lista Aloj'!B:C,MATCH(E644,'Lista Aloj'!C:C,0),1)</f>
        <v>ÍNDICEFRASE COMPRA E VENDA DE BENS IMOBILIÁRIOS, TURISMO E ALOJAMENTO LOCAL, LDA</v>
      </c>
      <c r="G644" s="4" t="str">
        <f>VLOOKUP(E644,'Lista Aloj'!C:F,4,0)</f>
        <v>Portalegre</v>
      </c>
      <c r="H644" s="19">
        <v>43652</v>
      </c>
      <c r="I644" s="22">
        <v>1</v>
      </c>
      <c r="J644" s="6">
        <f>VLOOKUP(E644,'Lista Aloj'!C:F,2,0)*I644</f>
        <v>60</v>
      </c>
      <c r="K644" s="6">
        <f t="shared" si="9"/>
        <v>60</v>
      </c>
    </row>
    <row r="645" spans="2:11" ht="16.5" x14ac:dyDescent="0.25">
      <c r="B645" s="3" t="s">
        <v>101</v>
      </c>
      <c r="C645" s="4" t="str">
        <f>VLOOKUP(B645,Clientes!A:B,2,0)</f>
        <v>Raquel Tomas Grilo</v>
      </c>
      <c r="D645" s="4" t="str">
        <f>VLOOKUP(B645,Clientes!A:D,4,0)</f>
        <v>Viana do Castelo</v>
      </c>
      <c r="E645" s="9" t="s">
        <v>54</v>
      </c>
      <c r="F645" s="4" t="str">
        <f>INDEX('Lista Aloj'!B:C,MATCH(E645,'Lista Aloj'!C:C,0),1)</f>
        <v>LOCALMAIS, UNIPESSOAL, LDA</v>
      </c>
      <c r="G645" s="4" t="str">
        <f>VLOOKUP(E645,'Lista Aloj'!C:F,4,0)</f>
        <v>Guarda</v>
      </c>
      <c r="H645" s="19">
        <v>43653</v>
      </c>
      <c r="I645" s="22">
        <v>9</v>
      </c>
      <c r="J645" s="6">
        <f>VLOOKUP(E645,'Lista Aloj'!C:F,2,0)*I645</f>
        <v>810</v>
      </c>
      <c r="K645" s="6">
        <f t="shared" si="9"/>
        <v>729</v>
      </c>
    </row>
    <row r="646" spans="2:11" ht="16.5" x14ac:dyDescent="0.25">
      <c r="B646" s="3" t="s">
        <v>77</v>
      </c>
      <c r="C646" s="4" t="str">
        <f>VLOOKUP(B646,Clientes!A:B,2,0)</f>
        <v>Luís Maria Rodrigues</v>
      </c>
      <c r="D646" s="4" t="str">
        <f>VLOOKUP(B646,Clientes!A:D,4,0)</f>
        <v>Região Autónoma dos Açores</v>
      </c>
      <c r="E646" s="9" t="s">
        <v>57</v>
      </c>
      <c r="F646" s="4" t="str">
        <f>INDEX('Lista Aloj'!B:C,MATCH(E646,'Lista Aloj'!C:C,0),1)</f>
        <v>LOCALSIGN, UNIPESSOAL, LDA</v>
      </c>
      <c r="G646" s="4" t="str">
        <f>VLOOKUP(E646,'Lista Aloj'!C:F,4,0)</f>
        <v>Portalegre</v>
      </c>
      <c r="H646" s="19">
        <v>43654</v>
      </c>
      <c r="I646" s="22">
        <v>4</v>
      </c>
      <c r="J646" s="6">
        <f>VLOOKUP(E646,'Lista Aloj'!C:F,2,0)*I646</f>
        <v>280</v>
      </c>
      <c r="K646" s="6">
        <f t="shared" si="9"/>
        <v>266</v>
      </c>
    </row>
    <row r="647" spans="2:11" ht="16.5" x14ac:dyDescent="0.25">
      <c r="B647" s="3" t="s">
        <v>144</v>
      </c>
      <c r="C647" s="4" t="str">
        <f>VLOOKUP(B647,Clientes!A:B,2,0)</f>
        <v>João Sofia Cunha</v>
      </c>
      <c r="D647" s="4" t="str">
        <f>VLOOKUP(B647,Clientes!A:D,4,0)</f>
        <v>Lisboa</v>
      </c>
      <c r="E647" s="9" t="s">
        <v>62</v>
      </c>
      <c r="F647" s="4" t="str">
        <f>INDEX('Lista Aloj'!B:C,MATCH(E647,'Lista Aloj'!C:C,0),1)</f>
        <v>ENTREGARSONHOS - ALOJAMENTO LOCAL, LDA</v>
      </c>
      <c r="G647" s="4" t="str">
        <f>VLOOKUP(E647,'Lista Aloj'!C:F,4,0)</f>
        <v>Região Autónoma dos Açores</v>
      </c>
      <c r="H647" s="19">
        <v>43655</v>
      </c>
      <c r="I647" s="22">
        <v>7</v>
      </c>
      <c r="J647" s="6">
        <f>VLOOKUP(E647,'Lista Aloj'!C:F,2,0)*I647</f>
        <v>490</v>
      </c>
      <c r="K647" s="6">
        <f t="shared" si="9"/>
        <v>441</v>
      </c>
    </row>
    <row r="648" spans="2:11" ht="16.5" x14ac:dyDescent="0.25">
      <c r="B648" s="3" t="s">
        <v>190</v>
      </c>
      <c r="C648" s="4" t="str">
        <f>VLOOKUP(B648,Clientes!A:B,2,0)</f>
        <v>Pedro Rua Levorato</v>
      </c>
      <c r="D648" s="4" t="str">
        <f>VLOOKUP(B648,Clientes!A:D,4,0)</f>
        <v>Faro</v>
      </c>
      <c r="E648" s="9" t="s">
        <v>44</v>
      </c>
      <c r="F648" s="4" t="str">
        <f>INDEX('Lista Aloj'!B:C,MATCH(E648,'Lista Aloj'!C:C,0),1)</f>
        <v>DELIRECORDAÇÕES - ALOJAMENTO LOCAL, UNIPESSOAL, LDA</v>
      </c>
      <c r="G648" s="4" t="str">
        <f>VLOOKUP(E648,'Lista Aloj'!C:F,4,0)</f>
        <v>Porto</v>
      </c>
      <c r="H648" s="19">
        <v>43655</v>
      </c>
      <c r="I648" s="22">
        <v>6</v>
      </c>
      <c r="J648" s="6">
        <f>VLOOKUP(E648,'Lista Aloj'!C:F,2,0)*I648</f>
        <v>480</v>
      </c>
      <c r="K648" s="6">
        <f t="shared" si="9"/>
        <v>432</v>
      </c>
    </row>
    <row r="649" spans="2:11" ht="16.5" x14ac:dyDescent="0.25">
      <c r="B649" s="3" t="s">
        <v>117</v>
      </c>
      <c r="C649" s="4" t="str">
        <f>VLOOKUP(B649,Clientes!A:B,2,0)</f>
        <v>Ana Costa Neves</v>
      </c>
      <c r="D649" s="4" t="str">
        <f>VLOOKUP(B649,Clientes!A:D,4,0)</f>
        <v>Guarda</v>
      </c>
      <c r="E649" s="9" t="s">
        <v>42</v>
      </c>
      <c r="F649" s="4" t="str">
        <f>INDEX('Lista Aloj'!B:C,MATCH(E649,'Lista Aloj'!C:C,0),1)</f>
        <v>FEELPORTO - ALOJAMENTO LOCAL E SERVIÇOS TURISTICOS, LDA</v>
      </c>
      <c r="G649" s="4" t="str">
        <f>VLOOKUP(E649,'Lista Aloj'!C:F,4,0)</f>
        <v>Porto</v>
      </c>
      <c r="H649" s="19">
        <v>43656</v>
      </c>
      <c r="I649" s="22">
        <v>7</v>
      </c>
      <c r="J649" s="6">
        <f>VLOOKUP(E649,'Lista Aloj'!C:F,2,0)*I649</f>
        <v>490</v>
      </c>
      <c r="K649" s="6">
        <f t="shared" si="9"/>
        <v>441</v>
      </c>
    </row>
    <row r="650" spans="2:11" ht="16.5" x14ac:dyDescent="0.25">
      <c r="B650" s="3" t="s">
        <v>133</v>
      </c>
      <c r="C650" s="4" t="str">
        <f>VLOOKUP(B650,Clientes!A:B,2,0)</f>
        <v>Eduardo Rafael Sousa</v>
      </c>
      <c r="D650" s="4" t="str">
        <f>VLOOKUP(B650,Clientes!A:D,4,0)</f>
        <v>Região Autónoma dos Açores</v>
      </c>
      <c r="E650" s="9" t="s">
        <v>39</v>
      </c>
      <c r="F650" s="4" t="str">
        <f>INDEX('Lista Aloj'!B:C,MATCH(E650,'Lista Aloj'!C:C,0),1)</f>
        <v>ÍNDICEFRASE COMPRA E VENDA DE BENS IMOBILIÁRIOS, TURISMO E ALOJAMENTO LOCAL, LDA</v>
      </c>
      <c r="G650" s="4" t="str">
        <f>VLOOKUP(E650,'Lista Aloj'!C:F,4,0)</f>
        <v>Portalegre</v>
      </c>
      <c r="H650" s="19">
        <v>43656</v>
      </c>
      <c r="I650" s="22">
        <v>5</v>
      </c>
      <c r="J650" s="6">
        <f>VLOOKUP(E650,'Lista Aloj'!C:F,2,0)*I650</f>
        <v>300</v>
      </c>
      <c r="K650" s="6">
        <f t="shared" ref="K650:K713" si="10">J650- VLOOKUP(I650,$H$2:$J$6,3,TRUE)*J650</f>
        <v>285</v>
      </c>
    </row>
    <row r="651" spans="2:11" ht="16.5" x14ac:dyDescent="0.25">
      <c r="B651" s="3" t="s">
        <v>126</v>
      </c>
      <c r="C651" s="4" t="str">
        <f>VLOOKUP(B651,Clientes!A:B,2,0)</f>
        <v>José Miguel Amorim</v>
      </c>
      <c r="D651" s="4" t="str">
        <f>VLOOKUP(B651,Clientes!A:D,4,0)</f>
        <v>Guarda</v>
      </c>
      <c r="E651" s="9" t="s">
        <v>49</v>
      </c>
      <c r="F651" s="4" t="str">
        <f>INDEX('Lista Aloj'!B:C,MATCH(E651,'Lista Aloj'!C:C,0),1)</f>
        <v>GERES ALBUFEIRA - ALDEIA TURISTICA, LDA</v>
      </c>
      <c r="G651" s="4" t="str">
        <f>VLOOKUP(E651,'Lista Aloj'!C:F,4,0)</f>
        <v>Aveiro</v>
      </c>
      <c r="H651" s="19">
        <v>43656</v>
      </c>
      <c r="I651" s="22">
        <v>8</v>
      </c>
      <c r="J651" s="6">
        <f>VLOOKUP(E651,'Lista Aloj'!C:F,2,0)*I651</f>
        <v>560</v>
      </c>
      <c r="K651" s="6">
        <f t="shared" si="10"/>
        <v>504</v>
      </c>
    </row>
    <row r="652" spans="2:11" ht="16.5" x14ac:dyDescent="0.25">
      <c r="B652" s="3" t="s">
        <v>89</v>
      </c>
      <c r="C652" s="4" t="str">
        <f>VLOOKUP(B652,Clientes!A:B,2,0)</f>
        <v>Marco Pedro Suarez</v>
      </c>
      <c r="D652" s="4" t="str">
        <f>VLOOKUP(B652,Clientes!A:D,4,0)</f>
        <v>Porto</v>
      </c>
      <c r="E652" s="9" t="s">
        <v>53</v>
      </c>
      <c r="F652" s="4" t="str">
        <f>INDEX('Lista Aloj'!B:C,MATCH(E652,'Lista Aloj'!C:C,0),1)</f>
        <v>LOCAL GÁS, UNIPESSOAL, LDA</v>
      </c>
      <c r="G652" s="4" t="str">
        <f>VLOOKUP(E652,'Lista Aloj'!C:F,4,0)</f>
        <v>Setúbal</v>
      </c>
      <c r="H652" s="19">
        <v>43656</v>
      </c>
      <c r="I652" s="22">
        <v>2</v>
      </c>
      <c r="J652" s="6">
        <f>VLOOKUP(E652,'Lista Aloj'!C:F,2,0)*I652</f>
        <v>140</v>
      </c>
      <c r="K652" s="6">
        <f t="shared" si="10"/>
        <v>133</v>
      </c>
    </row>
    <row r="653" spans="2:11" ht="16.5" x14ac:dyDescent="0.25">
      <c r="B653" s="3" t="s">
        <v>121</v>
      </c>
      <c r="C653" s="4" t="str">
        <f>VLOOKUP(B653,Clientes!A:B,2,0)</f>
        <v>Catarina Miguel Fonseca</v>
      </c>
      <c r="D653" s="4" t="str">
        <f>VLOOKUP(B653,Clientes!A:D,4,0)</f>
        <v>Braga</v>
      </c>
      <c r="E653" s="9" t="s">
        <v>39</v>
      </c>
      <c r="F653" s="4" t="str">
        <f>INDEX('Lista Aloj'!B:C,MATCH(E653,'Lista Aloj'!C:C,0),1)</f>
        <v>ÍNDICEFRASE COMPRA E VENDA DE BENS IMOBILIÁRIOS, TURISMO E ALOJAMENTO LOCAL, LDA</v>
      </c>
      <c r="G653" s="4" t="str">
        <f>VLOOKUP(E653,'Lista Aloj'!C:F,4,0)</f>
        <v>Portalegre</v>
      </c>
      <c r="H653" s="19">
        <v>43657</v>
      </c>
      <c r="I653" s="22">
        <v>6</v>
      </c>
      <c r="J653" s="6">
        <f>VLOOKUP(E653,'Lista Aloj'!C:F,2,0)*I653</f>
        <v>360</v>
      </c>
      <c r="K653" s="6">
        <f t="shared" si="10"/>
        <v>324</v>
      </c>
    </row>
    <row r="654" spans="2:11" ht="16.5" x14ac:dyDescent="0.25">
      <c r="B654" s="3" t="s">
        <v>180</v>
      </c>
      <c r="C654" s="4" t="str">
        <f>VLOOKUP(B654,Clientes!A:B,2,0)</f>
        <v xml:space="preserve">Tomas César </v>
      </c>
      <c r="D654" s="4" t="str">
        <f>VLOOKUP(B654,Clientes!A:D,4,0)</f>
        <v>Évora</v>
      </c>
      <c r="E654" s="9" t="s">
        <v>46</v>
      </c>
      <c r="F654" s="4" t="str">
        <f>INDEX('Lista Aloj'!B:C,MATCH(E654,'Lista Aloj'!C:C,0),1)</f>
        <v>LOCALEASY, LDA</v>
      </c>
      <c r="G654" s="4" t="str">
        <f>VLOOKUP(E654,'Lista Aloj'!C:F,4,0)</f>
        <v>Região Autónoma da Madeira</v>
      </c>
      <c r="H654" s="19">
        <v>43657</v>
      </c>
      <c r="I654" s="22">
        <v>4</v>
      </c>
      <c r="J654" s="6">
        <f>VLOOKUP(E654,'Lista Aloj'!C:F,2,0)*I654</f>
        <v>320</v>
      </c>
      <c r="K654" s="6">
        <f t="shared" si="10"/>
        <v>304</v>
      </c>
    </row>
    <row r="655" spans="2:11" ht="16.5" x14ac:dyDescent="0.25">
      <c r="B655" s="3" t="s">
        <v>164</v>
      </c>
      <c r="C655" s="4" t="str">
        <f>VLOOKUP(B655,Clientes!A:B,2,0)</f>
        <v>Ana Pinto Carvalho</v>
      </c>
      <c r="D655" s="4" t="str">
        <f>VLOOKUP(B655,Clientes!A:D,4,0)</f>
        <v>Coimbra</v>
      </c>
      <c r="E655" s="9" t="s">
        <v>54</v>
      </c>
      <c r="F655" s="4" t="str">
        <f>INDEX('Lista Aloj'!B:C,MATCH(E655,'Lista Aloj'!C:C,0),1)</f>
        <v>LOCALMAIS, UNIPESSOAL, LDA</v>
      </c>
      <c r="G655" s="4" t="str">
        <f>VLOOKUP(E655,'Lista Aloj'!C:F,4,0)</f>
        <v>Guarda</v>
      </c>
      <c r="H655" s="19">
        <v>43659</v>
      </c>
      <c r="I655" s="22">
        <v>3</v>
      </c>
      <c r="J655" s="6">
        <f>VLOOKUP(E655,'Lista Aloj'!C:F,2,0)*I655</f>
        <v>270</v>
      </c>
      <c r="K655" s="6">
        <f t="shared" si="10"/>
        <v>256.5</v>
      </c>
    </row>
    <row r="656" spans="2:11" ht="16.5" x14ac:dyDescent="0.25">
      <c r="B656" s="3" t="s">
        <v>135</v>
      </c>
      <c r="C656" s="4" t="str">
        <f>VLOOKUP(B656,Clientes!A:B,2,0)</f>
        <v>Mariana Miguel Sousa</v>
      </c>
      <c r="D656" s="4" t="str">
        <f>VLOOKUP(B656,Clientes!A:D,4,0)</f>
        <v>Faro</v>
      </c>
      <c r="E656" s="9" t="s">
        <v>53</v>
      </c>
      <c r="F656" s="4" t="str">
        <f>INDEX('Lista Aloj'!B:C,MATCH(E656,'Lista Aloj'!C:C,0),1)</f>
        <v>LOCAL GÁS, UNIPESSOAL, LDA</v>
      </c>
      <c r="G656" s="4" t="str">
        <f>VLOOKUP(E656,'Lista Aloj'!C:F,4,0)</f>
        <v>Setúbal</v>
      </c>
      <c r="H656" s="19">
        <v>43660</v>
      </c>
      <c r="I656" s="22">
        <v>4</v>
      </c>
      <c r="J656" s="6">
        <f>VLOOKUP(E656,'Lista Aloj'!C:F,2,0)*I656</f>
        <v>280</v>
      </c>
      <c r="K656" s="6">
        <f t="shared" si="10"/>
        <v>266</v>
      </c>
    </row>
    <row r="657" spans="2:11" ht="15" customHeight="1" x14ac:dyDescent="0.25">
      <c r="B657" s="3" t="s">
        <v>179</v>
      </c>
      <c r="C657" s="4" t="str">
        <f>VLOOKUP(B657,Clientes!A:B,2,0)</f>
        <v>Ana Miguel Silva</v>
      </c>
      <c r="D657" s="4" t="str">
        <f>VLOOKUP(B657,Clientes!A:D,4,0)</f>
        <v>Porto</v>
      </c>
      <c r="E657" s="9" t="s">
        <v>38</v>
      </c>
      <c r="F657" s="4" t="str">
        <f>INDEX('Lista Aloj'!B:C,MATCH(E657,'Lista Aloj'!C:C,0),1)</f>
        <v>ALOJAMENTO LOCAL - PENSIO BASTOS, LDA</v>
      </c>
      <c r="G657" s="4" t="str">
        <f>VLOOKUP(E657,'Lista Aloj'!C:F,4,0)</f>
        <v>Bragança</v>
      </c>
      <c r="H657" s="19">
        <v>43662</v>
      </c>
      <c r="I657" s="22">
        <v>7</v>
      </c>
      <c r="J657" s="6">
        <f>VLOOKUP(E657,'Lista Aloj'!C:F,2,0)*I657</f>
        <v>490</v>
      </c>
      <c r="K657" s="6">
        <f t="shared" si="10"/>
        <v>441</v>
      </c>
    </row>
    <row r="658" spans="2:11" ht="16.5" x14ac:dyDescent="0.25">
      <c r="B658" s="3" t="s">
        <v>172</v>
      </c>
      <c r="C658" s="4" t="str">
        <f>VLOOKUP(B658,Clientes!A:B,2,0)</f>
        <v>Fabrício Eduardo Igreja</v>
      </c>
      <c r="D658" s="4" t="str">
        <f>VLOOKUP(B658,Clientes!A:D,4,0)</f>
        <v>Guarda</v>
      </c>
      <c r="E658" s="9" t="s">
        <v>39</v>
      </c>
      <c r="F658" s="4" t="str">
        <f>INDEX('Lista Aloj'!B:C,MATCH(E658,'Lista Aloj'!C:C,0),1)</f>
        <v>ÍNDICEFRASE COMPRA E VENDA DE BENS IMOBILIÁRIOS, TURISMO E ALOJAMENTO LOCAL, LDA</v>
      </c>
      <c r="G658" s="4" t="str">
        <f>VLOOKUP(E658,'Lista Aloj'!C:F,4,0)</f>
        <v>Portalegre</v>
      </c>
      <c r="H658" s="19">
        <v>43662</v>
      </c>
      <c r="I658" s="22">
        <v>2</v>
      </c>
      <c r="J658" s="6">
        <f>VLOOKUP(E658,'Lista Aloj'!C:F,2,0)*I658</f>
        <v>120</v>
      </c>
      <c r="K658" s="6">
        <f t="shared" si="10"/>
        <v>114</v>
      </c>
    </row>
    <row r="659" spans="2:11" ht="16.5" x14ac:dyDescent="0.25">
      <c r="B659" s="3" t="s">
        <v>130</v>
      </c>
      <c r="C659" s="4" t="str">
        <f>VLOOKUP(B659,Clientes!A:B,2,0)</f>
        <v>Rui de Correia</v>
      </c>
      <c r="D659" s="4" t="str">
        <f>VLOOKUP(B659,Clientes!A:D,4,0)</f>
        <v>Vila Real</v>
      </c>
      <c r="E659" s="9" t="s">
        <v>56</v>
      </c>
      <c r="F659" s="4" t="str">
        <f>INDEX('Lista Aloj'!B:C,MATCH(E659,'Lista Aloj'!C:C,0),1)</f>
        <v>CONVERSA SIMÉTRICA ALOJAMENTO LOCAL, LDA</v>
      </c>
      <c r="G659" s="4" t="str">
        <f>VLOOKUP(E659,'Lista Aloj'!C:F,4,0)</f>
        <v>Viana do Castelo</v>
      </c>
      <c r="H659" s="19">
        <v>43663</v>
      </c>
      <c r="I659" s="22">
        <v>8</v>
      </c>
      <c r="J659" s="6">
        <f>VLOOKUP(E659,'Lista Aloj'!C:F,2,0)*I659</f>
        <v>720</v>
      </c>
      <c r="K659" s="6">
        <f t="shared" si="10"/>
        <v>648</v>
      </c>
    </row>
    <row r="660" spans="2:11" ht="16.5" x14ac:dyDescent="0.25">
      <c r="B660" s="3" t="s">
        <v>211</v>
      </c>
      <c r="C660" s="4" t="str">
        <f>VLOOKUP(B660,Clientes!A:B,2,0)</f>
        <v>Francisco Moás Fernandes</v>
      </c>
      <c r="D660" s="4" t="str">
        <f>VLOOKUP(B660,Clientes!A:D,4,0)</f>
        <v>Braga</v>
      </c>
      <c r="E660" s="9" t="s">
        <v>49</v>
      </c>
      <c r="F660" s="4" t="str">
        <f>INDEX('Lista Aloj'!B:C,MATCH(E660,'Lista Aloj'!C:C,0),1)</f>
        <v>GERES ALBUFEIRA - ALDEIA TURISTICA, LDA</v>
      </c>
      <c r="G660" s="4" t="str">
        <f>VLOOKUP(E660,'Lista Aloj'!C:F,4,0)</f>
        <v>Aveiro</v>
      </c>
      <c r="H660" s="19">
        <v>43664</v>
      </c>
      <c r="I660" s="22">
        <v>6</v>
      </c>
      <c r="J660" s="6">
        <f>VLOOKUP(E660,'Lista Aloj'!C:F,2,0)*I660</f>
        <v>420</v>
      </c>
      <c r="K660" s="6">
        <f t="shared" si="10"/>
        <v>378</v>
      </c>
    </row>
    <row r="661" spans="2:11" ht="16.5" x14ac:dyDescent="0.25">
      <c r="B661" s="3" t="s">
        <v>187</v>
      </c>
      <c r="C661" s="4" t="str">
        <f>VLOOKUP(B661,Clientes!A:B,2,0)</f>
        <v>Rodrigo da Gonçalves</v>
      </c>
      <c r="D661" s="4" t="str">
        <f>VLOOKUP(B661,Clientes!A:D,4,0)</f>
        <v>Vila Real</v>
      </c>
      <c r="E661" s="9" t="s">
        <v>54</v>
      </c>
      <c r="F661" s="4" t="str">
        <f>INDEX('Lista Aloj'!B:C,MATCH(E661,'Lista Aloj'!C:C,0),1)</f>
        <v>LOCALMAIS, UNIPESSOAL, LDA</v>
      </c>
      <c r="G661" s="4" t="str">
        <f>VLOOKUP(E661,'Lista Aloj'!C:F,4,0)</f>
        <v>Guarda</v>
      </c>
      <c r="H661" s="19">
        <v>43665</v>
      </c>
      <c r="I661" s="22">
        <v>8</v>
      </c>
      <c r="J661" s="6">
        <f>VLOOKUP(E661,'Lista Aloj'!C:F,2,0)*I661</f>
        <v>720</v>
      </c>
      <c r="K661" s="6">
        <f t="shared" si="10"/>
        <v>648</v>
      </c>
    </row>
    <row r="662" spans="2:11" ht="16.5" x14ac:dyDescent="0.25">
      <c r="B662" s="3" t="s">
        <v>142</v>
      </c>
      <c r="C662" s="4" t="str">
        <f>VLOOKUP(B662,Clientes!A:B,2,0)</f>
        <v>Bruno Ribeiro Xavier</v>
      </c>
      <c r="D662" s="4" t="str">
        <f>VLOOKUP(B662,Clientes!A:D,4,0)</f>
        <v>Lisboa</v>
      </c>
      <c r="E662" s="9" t="s">
        <v>46</v>
      </c>
      <c r="F662" s="4" t="str">
        <f>INDEX('Lista Aloj'!B:C,MATCH(E662,'Lista Aloj'!C:C,0),1)</f>
        <v>LOCALEASY, LDA</v>
      </c>
      <c r="G662" s="4" t="str">
        <f>VLOOKUP(E662,'Lista Aloj'!C:F,4,0)</f>
        <v>Região Autónoma da Madeira</v>
      </c>
      <c r="H662" s="19">
        <v>43667</v>
      </c>
      <c r="I662" s="22">
        <v>3</v>
      </c>
      <c r="J662" s="6">
        <f>VLOOKUP(E662,'Lista Aloj'!C:F,2,0)*I662</f>
        <v>240</v>
      </c>
      <c r="K662" s="6">
        <f t="shared" si="10"/>
        <v>228</v>
      </c>
    </row>
    <row r="663" spans="2:11" ht="16.5" x14ac:dyDescent="0.25">
      <c r="B663" s="3" t="s">
        <v>199</v>
      </c>
      <c r="C663" s="4" t="str">
        <f>VLOOKUP(B663,Clientes!A:B,2,0)</f>
        <v>Miguel Fernandes Almendra</v>
      </c>
      <c r="D663" s="4" t="str">
        <f>VLOOKUP(B663,Clientes!A:D,4,0)</f>
        <v>Lisboa</v>
      </c>
      <c r="E663" s="9" t="s">
        <v>53</v>
      </c>
      <c r="F663" s="4" t="str">
        <f>INDEX('Lista Aloj'!B:C,MATCH(E663,'Lista Aloj'!C:C,0),1)</f>
        <v>LOCAL GÁS, UNIPESSOAL, LDA</v>
      </c>
      <c r="G663" s="4" t="str">
        <f>VLOOKUP(E663,'Lista Aloj'!C:F,4,0)</f>
        <v>Setúbal</v>
      </c>
      <c r="H663" s="19">
        <v>43669</v>
      </c>
      <c r="I663" s="22">
        <v>3</v>
      </c>
      <c r="J663" s="6">
        <f>VLOOKUP(E663,'Lista Aloj'!C:F,2,0)*I663</f>
        <v>210</v>
      </c>
      <c r="K663" s="6">
        <f t="shared" si="10"/>
        <v>199.5</v>
      </c>
    </row>
    <row r="664" spans="2:11" ht="16.5" x14ac:dyDescent="0.25">
      <c r="B664" s="3" t="s">
        <v>220</v>
      </c>
      <c r="C664" s="4" t="str">
        <f>VLOOKUP(B664,Clientes!A:B,2,0)</f>
        <v xml:space="preserve">Bruna Cruz </v>
      </c>
      <c r="D664" s="4" t="str">
        <f>VLOOKUP(B664,Clientes!A:D,4,0)</f>
        <v>Região Autónoma dos Açores</v>
      </c>
      <c r="E664" s="9" t="s">
        <v>42</v>
      </c>
      <c r="F664" s="4" t="str">
        <f>INDEX('Lista Aloj'!B:C,MATCH(E664,'Lista Aloj'!C:C,0),1)</f>
        <v>FEELPORTO - ALOJAMENTO LOCAL E SERVIÇOS TURISTICOS, LDA</v>
      </c>
      <c r="G664" s="4" t="str">
        <f>VLOOKUP(E664,'Lista Aloj'!C:F,4,0)</f>
        <v>Porto</v>
      </c>
      <c r="H664" s="19">
        <v>43670</v>
      </c>
      <c r="I664" s="22">
        <v>2</v>
      </c>
      <c r="J664" s="6">
        <f>VLOOKUP(E664,'Lista Aloj'!C:F,2,0)*I664</f>
        <v>140</v>
      </c>
      <c r="K664" s="6">
        <f t="shared" si="10"/>
        <v>133</v>
      </c>
    </row>
    <row r="665" spans="2:11" ht="15" customHeight="1" x14ac:dyDescent="0.25">
      <c r="B665" s="3" t="s">
        <v>74</v>
      </c>
      <c r="C665" s="4" t="str">
        <f>VLOOKUP(B665,Clientes!A:B,2,0)</f>
        <v>João Manuel Freitas</v>
      </c>
      <c r="D665" s="4" t="str">
        <f>VLOOKUP(B665,Clientes!A:D,4,0)</f>
        <v>Braga</v>
      </c>
      <c r="E665" s="9" t="s">
        <v>45</v>
      </c>
      <c r="F665" s="4" t="str">
        <f>INDEX('Lista Aloj'!B:C,MATCH(E665,'Lista Aloj'!C:C,0),1)</f>
        <v>LOCAL - IT, LDA</v>
      </c>
      <c r="G665" s="4" t="str">
        <f>VLOOKUP(E665,'Lista Aloj'!C:F,4,0)</f>
        <v>Santarém</v>
      </c>
      <c r="H665" s="19">
        <v>43670</v>
      </c>
      <c r="I665" s="22">
        <v>6</v>
      </c>
      <c r="J665" s="6">
        <f>VLOOKUP(E665,'Lista Aloj'!C:F,2,0)*I665</f>
        <v>540</v>
      </c>
      <c r="K665" s="6">
        <f t="shared" si="10"/>
        <v>486</v>
      </c>
    </row>
    <row r="666" spans="2:11" ht="16.5" x14ac:dyDescent="0.25">
      <c r="B666" s="3" t="s">
        <v>212</v>
      </c>
      <c r="C666" s="4" t="str">
        <f>VLOOKUP(B666,Clientes!A:B,2,0)</f>
        <v xml:space="preserve">Sanderson Leite </v>
      </c>
      <c r="D666" s="4" t="str">
        <f>VLOOKUP(B666,Clientes!A:D,4,0)</f>
        <v>Leiria</v>
      </c>
      <c r="E666" s="9" t="s">
        <v>57</v>
      </c>
      <c r="F666" s="4" t="str">
        <f>INDEX('Lista Aloj'!B:C,MATCH(E666,'Lista Aloj'!C:C,0),1)</f>
        <v>LOCALSIGN, UNIPESSOAL, LDA</v>
      </c>
      <c r="G666" s="4" t="str">
        <f>VLOOKUP(E666,'Lista Aloj'!C:F,4,0)</f>
        <v>Portalegre</v>
      </c>
      <c r="H666" s="19">
        <v>43670</v>
      </c>
      <c r="I666" s="22">
        <v>8</v>
      </c>
      <c r="J666" s="6">
        <f>VLOOKUP(E666,'Lista Aloj'!C:F,2,0)*I666</f>
        <v>560</v>
      </c>
      <c r="K666" s="6">
        <f t="shared" si="10"/>
        <v>504</v>
      </c>
    </row>
    <row r="667" spans="2:11" ht="16.5" x14ac:dyDescent="0.25">
      <c r="B667" s="3" t="s">
        <v>226</v>
      </c>
      <c r="C667" s="4" t="str">
        <f>VLOOKUP(B667,Clientes!A:B,2,0)</f>
        <v>Francisca Vasconcelos Gonçalves</v>
      </c>
      <c r="D667" s="4" t="str">
        <f>VLOOKUP(B667,Clientes!A:D,4,0)</f>
        <v>Região Autónoma da Madeira</v>
      </c>
      <c r="E667" s="9" t="s">
        <v>52</v>
      </c>
      <c r="F667" s="4" t="str">
        <f>INDEX('Lista Aloj'!B:C,MATCH(E667,'Lista Aloj'!C:C,0),1)</f>
        <v>CASA DO RIO VEZ - TURISMO E ALOJAMENTO, LDA</v>
      </c>
      <c r="G667" s="4" t="str">
        <f>VLOOKUP(E667,'Lista Aloj'!C:F,4,0)</f>
        <v>Leiria</v>
      </c>
      <c r="H667" s="19">
        <v>43671</v>
      </c>
      <c r="I667" s="22">
        <v>7</v>
      </c>
      <c r="J667" s="6">
        <f>VLOOKUP(E667,'Lista Aloj'!C:F,2,0)*I667</f>
        <v>490</v>
      </c>
      <c r="K667" s="6">
        <f t="shared" si="10"/>
        <v>441</v>
      </c>
    </row>
    <row r="668" spans="2:11" ht="16.5" x14ac:dyDescent="0.25">
      <c r="B668" s="3" t="s">
        <v>208</v>
      </c>
      <c r="C668" s="4" t="str">
        <f>VLOOKUP(B668,Clientes!A:B,2,0)</f>
        <v>Miguel Moura Silva</v>
      </c>
      <c r="D668" s="4" t="str">
        <f>VLOOKUP(B668,Clientes!A:D,4,0)</f>
        <v>Santarém</v>
      </c>
      <c r="E668" s="9" t="s">
        <v>37</v>
      </c>
      <c r="F668" s="4" t="str">
        <f>INDEX('Lista Aloj'!B:C,MATCH(E668,'Lista Aloj'!C:C,0),1)</f>
        <v>AHSLG - SOCIEDADE DE GESTÃO DE EMPREENDIMENTOS TURÍSTICOS E DE ALOJAMENTO LOCAL, LDA</v>
      </c>
      <c r="G668" s="4" t="str">
        <f>VLOOKUP(E668,'Lista Aloj'!C:F,4,0)</f>
        <v>Braga</v>
      </c>
      <c r="H668" s="19">
        <v>43671</v>
      </c>
      <c r="I668" s="22">
        <v>8</v>
      </c>
      <c r="J668" s="6">
        <f>VLOOKUP(E668,'Lista Aloj'!C:F,2,0)*I668</f>
        <v>400</v>
      </c>
      <c r="K668" s="6">
        <f t="shared" si="10"/>
        <v>360</v>
      </c>
    </row>
    <row r="669" spans="2:11" ht="16.5" x14ac:dyDescent="0.25">
      <c r="B669" s="3" t="s">
        <v>206</v>
      </c>
      <c r="C669" s="4" t="str">
        <f>VLOOKUP(B669,Clientes!A:B,2,0)</f>
        <v xml:space="preserve">Diogo Cristina </v>
      </c>
      <c r="D669" s="4" t="str">
        <f>VLOOKUP(B669,Clientes!A:D,4,0)</f>
        <v>Região Autónoma dos Açores</v>
      </c>
      <c r="E669" s="9" t="s">
        <v>44</v>
      </c>
      <c r="F669" s="4" t="str">
        <f>INDEX('Lista Aloj'!B:C,MATCH(E669,'Lista Aloj'!C:C,0),1)</f>
        <v>DELIRECORDAÇÕES - ALOJAMENTO LOCAL, UNIPESSOAL, LDA</v>
      </c>
      <c r="G669" s="4" t="str">
        <f>VLOOKUP(E669,'Lista Aloj'!C:F,4,0)</f>
        <v>Porto</v>
      </c>
      <c r="H669" s="19">
        <v>43672</v>
      </c>
      <c r="I669" s="22">
        <v>9</v>
      </c>
      <c r="J669" s="6">
        <f>VLOOKUP(E669,'Lista Aloj'!C:F,2,0)*I669</f>
        <v>720</v>
      </c>
      <c r="K669" s="6">
        <f t="shared" si="10"/>
        <v>648</v>
      </c>
    </row>
    <row r="670" spans="2:11" ht="16.5" x14ac:dyDescent="0.25">
      <c r="B670" s="3" t="s">
        <v>147</v>
      </c>
      <c r="C670" s="4" t="str">
        <f>VLOOKUP(B670,Clientes!A:B,2,0)</f>
        <v>João Amaro Novais</v>
      </c>
      <c r="D670" s="4" t="str">
        <f>VLOOKUP(B670,Clientes!A:D,4,0)</f>
        <v>Coimbra</v>
      </c>
      <c r="E670" s="9" t="s">
        <v>57</v>
      </c>
      <c r="F670" s="4" t="str">
        <f>INDEX('Lista Aloj'!B:C,MATCH(E670,'Lista Aloj'!C:C,0),1)</f>
        <v>LOCALSIGN, UNIPESSOAL, LDA</v>
      </c>
      <c r="G670" s="4" t="str">
        <f>VLOOKUP(E670,'Lista Aloj'!C:F,4,0)</f>
        <v>Portalegre</v>
      </c>
      <c r="H670" s="19">
        <v>43672</v>
      </c>
      <c r="I670" s="22">
        <v>3</v>
      </c>
      <c r="J670" s="6">
        <f>VLOOKUP(E670,'Lista Aloj'!C:F,2,0)*I670</f>
        <v>210</v>
      </c>
      <c r="K670" s="6">
        <f t="shared" si="10"/>
        <v>199.5</v>
      </c>
    </row>
    <row r="671" spans="2:11" ht="16.5" x14ac:dyDescent="0.25">
      <c r="B671" s="3" t="s">
        <v>109</v>
      </c>
      <c r="C671" s="4" t="str">
        <f>VLOOKUP(B671,Clientes!A:B,2,0)</f>
        <v>Leonor Pedro Santos</v>
      </c>
      <c r="D671" s="4" t="str">
        <f>VLOOKUP(B671,Clientes!A:D,4,0)</f>
        <v>Beja</v>
      </c>
      <c r="E671" s="9" t="s">
        <v>54</v>
      </c>
      <c r="F671" s="4" t="str">
        <f>INDEX('Lista Aloj'!B:C,MATCH(E671,'Lista Aloj'!C:C,0),1)</f>
        <v>LOCALMAIS, UNIPESSOAL, LDA</v>
      </c>
      <c r="G671" s="4" t="str">
        <f>VLOOKUP(E671,'Lista Aloj'!C:F,4,0)</f>
        <v>Guarda</v>
      </c>
      <c r="H671" s="19">
        <v>43672</v>
      </c>
      <c r="I671" s="22">
        <v>3</v>
      </c>
      <c r="J671" s="6">
        <f>VLOOKUP(E671,'Lista Aloj'!C:F,2,0)*I671</f>
        <v>270</v>
      </c>
      <c r="K671" s="6">
        <f t="shared" si="10"/>
        <v>256.5</v>
      </c>
    </row>
    <row r="672" spans="2:11" ht="16.5" x14ac:dyDescent="0.25">
      <c r="B672" s="3" t="s">
        <v>166</v>
      </c>
      <c r="C672" s="4" t="str">
        <f>VLOOKUP(B672,Clientes!A:B,2,0)</f>
        <v>Carlos Lopes Magalhães</v>
      </c>
      <c r="D672" s="4" t="str">
        <f>VLOOKUP(B672,Clientes!A:D,4,0)</f>
        <v>Castelo Branco</v>
      </c>
      <c r="E672" s="9" t="s">
        <v>41</v>
      </c>
      <c r="F672" s="4" t="str">
        <f>INDEX('Lista Aloj'!B:C,MATCH(E672,'Lista Aloj'!C:C,0),1)</f>
        <v>CAMPO AVENTURA - PROGRAMAS DE LAZER, S.A.</v>
      </c>
      <c r="G672" s="4" t="str">
        <f>VLOOKUP(E672,'Lista Aloj'!C:F,4,0)</f>
        <v>Castelo Branco</v>
      </c>
      <c r="H672" s="19">
        <v>43673</v>
      </c>
      <c r="I672" s="22">
        <v>4</v>
      </c>
      <c r="J672" s="6">
        <f>VLOOKUP(E672,'Lista Aloj'!C:F,2,0)*I672</f>
        <v>360</v>
      </c>
      <c r="K672" s="6">
        <f t="shared" si="10"/>
        <v>342</v>
      </c>
    </row>
    <row r="673" spans="2:11" ht="16.5" x14ac:dyDescent="0.25">
      <c r="B673" s="3" t="s">
        <v>91</v>
      </c>
      <c r="C673" s="4" t="str">
        <f>VLOOKUP(B673,Clientes!A:B,2,0)</f>
        <v xml:space="preserve">Rafael Romera </v>
      </c>
      <c r="D673" s="4" t="str">
        <f>VLOOKUP(B673,Clientes!A:D,4,0)</f>
        <v>Coimbra</v>
      </c>
      <c r="E673" s="9" t="s">
        <v>63</v>
      </c>
      <c r="F673" s="4" t="str">
        <f>INDEX('Lista Aloj'!B:C,MATCH(E673,'Lista Aloj'!C:C,0),1)</f>
        <v>ROUTE 25 - ALOJAMENTO LOCAL, UNIPESSOAL, LDA</v>
      </c>
      <c r="G673" s="4" t="str">
        <f>VLOOKUP(E673,'Lista Aloj'!C:F,4,0)</f>
        <v>Viseu</v>
      </c>
      <c r="H673" s="19">
        <v>43673</v>
      </c>
      <c r="I673" s="22">
        <v>9</v>
      </c>
      <c r="J673" s="6">
        <f>VLOOKUP(E673,'Lista Aloj'!C:F,2,0)*I673</f>
        <v>450</v>
      </c>
      <c r="K673" s="6">
        <f t="shared" si="10"/>
        <v>405</v>
      </c>
    </row>
    <row r="674" spans="2:11" ht="16.5" x14ac:dyDescent="0.25">
      <c r="B674" s="3" t="s">
        <v>216</v>
      </c>
      <c r="C674" s="4" t="str">
        <f>VLOOKUP(B674,Clientes!A:B,2,0)</f>
        <v>Inês Luís Soares</v>
      </c>
      <c r="D674" s="4" t="str">
        <f>VLOOKUP(B674,Clientes!A:D,4,0)</f>
        <v>Santarém</v>
      </c>
      <c r="E674" s="9" t="s">
        <v>59</v>
      </c>
      <c r="F674" s="4" t="str">
        <f>INDEX('Lista Aloj'!B:C,MATCH(E674,'Lista Aloj'!C:C,0),1)</f>
        <v>ENIGMAGARDEN - ALOJAMENTO LOCAL, UNIPESSOAL, LDA</v>
      </c>
      <c r="G674" s="4" t="str">
        <f>VLOOKUP(E674,'Lista Aloj'!C:F,4,0)</f>
        <v>Viana do Castelo</v>
      </c>
      <c r="H674" s="19">
        <v>43674</v>
      </c>
      <c r="I674" s="22">
        <v>1</v>
      </c>
      <c r="J674" s="6">
        <f>VLOOKUP(E674,'Lista Aloj'!C:F,2,0)*I674</f>
        <v>60</v>
      </c>
      <c r="K674" s="6">
        <f t="shared" si="10"/>
        <v>60</v>
      </c>
    </row>
    <row r="675" spans="2:11" ht="16.5" x14ac:dyDescent="0.25">
      <c r="B675" s="3" t="s">
        <v>167</v>
      </c>
      <c r="C675" s="4" t="str">
        <f>VLOOKUP(B675,Clientes!A:B,2,0)</f>
        <v xml:space="preserve">Viktoriia Xavier </v>
      </c>
      <c r="D675" s="4" t="str">
        <f>VLOOKUP(B675,Clientes!A:D,4,0)</f>
        <v>Viana do Castelo</v>
      </c>
      <c r="E675" s="9" t="s">
        <v>46</v>
      </c>
      <c r="F675" s="4" t="str">
        <f>INDEX('Lista Aloj'!B:C,MATCH(E675,'Lista Aloj'!C:C,0),1)</f>
        <v>LOCALEASY, LDA</v>
      </c>
      <c r="G675" s="4" t="str">
        <f>VLOOKUP(E675,'Lista Aloj'!C:F,4,0)</f>
        <v>Região Autónoma da Madeira</v>
      </c>
      <c r="H675" s="19">
        <v>43674</v>
      </c>
      <c r="I675" s="22">
        <v>5</v>
      </c>
      <c r="J675" s="6">
        <f>VLOOKUP(E675,'Lista Aloj'!C:F,2,0)*I675</f>
        <v>400</v>
      </c>
      <c r="K675" s="6">
        <f t="shared" si="10"/>
        <v>380</v>
      </c>
    </row>
    <row r="676" spans="2:11" ht="16.5" x14ac:dyDescent="0.25">
      <c r="B676" s="3" t="s">
        <v>129</v>
      </c>
      <c r="C676" s="4" t="str">
        <f>VLOOKUP(B676,Clientes!A:B,2,0)</f>
        <v xml:space="preserve">Francisco Taveira </v>
      </c>
      <c r="D676" s="4" t="str">
        <f>VLOOKUP(B676,Clientes!A:D,4,0)</f>
        <v>Porto</v>
      </c>
      <c r="E676" s="9" t="s">
        <v>53</v>
      </c>
      <c r="F676" s="4" t="str">
        <f>INDEX('Lista Aloj'!B:C,MATCH(E676,'Lista Aloj'!C:C,0),1)</f>
        <v>LOCAL GÁS, UNIPESSOAL, LDA</v>
      </c>
      <c r="G676" s="4" t="str">
        <f>VLOOKUP(E676,'Lista Aloj'!C:F,4,0)</f>
        <v>Setúbal</v>
      </c>
      <c r="H676" s="19">
        <v>43675</v>
      </c>
      <c r="I676" s="22">
        <v>6</v>
      </c>
      <c r="J676" s="6">
        <f>VLOOKUP(E676,'Lista Aloj'!C:F,2,0)*I676</f>
        <v>420</v>
      </c>
      <c r="K676" s="6">
        <f t="shared" si="10"/>
        <v>378</v>
      </c>
    </row>
    <row r="677" spans="2:11" ht="16.5" x14ac:dyDescent="0.25">
      <c r="B677" s="3" t="s">
        <v>202</v>
      </c>
      <c r="C677" s="4" t="str">
        <f>VLOOKUP(B677,Clientes!A:B,2,0)</f>
        <v>Mariana Miguel Santos</v>
      </c>
      <c r="D677" s="4" t="str">
        <f>VLOOKUP(B677,Clientes!A:D,4,0)</f>
        <v>Santarém</v>
      </c>
      <c r="E677" s="9" t="s">
        <v>53</v>
      </c>
      <c r="F677" s="4" t="str">
        <f>INDEX('Lista Aloj'!B:C,MATCH(E677,'Lista Aloj'!C:C,0),1)</f>
        <v>LOCAL GÁS, UNIPESSOAL, LDA</v>
      </c>
      <c r="G677" s="4" t="str">
        <f>VLOOKUP(E677,'Lista Aloj'!C:F,4,0)</f>
        <v>Setúbal</v>
      </c>
      <c r="H677" s="19">
        <v>43675</v>
      </c>
      <c r="I677" s="22">
        <v>1</v>
      </c>
      <c r="J677" s="6">
        <f>VLOOKUP(E677,'Lista Aloj'!C:F,2,0)*I677</f>
        <v>70</v>
      </c>
      <c r="K677" s="6">
        <f t="shared" si="10"/>
        <v>70</v>
      </c>
    </row>
    <row r="678" spans="2:11" ht="16.5" x14ac:dyDescent="0.25">
      <c r="B678" s="3" t="s">
        <v>137</v>
      </c>
      <c r="C678" s="4" t="str">
        <f>VLOOKUP(B678,Clientes!A:B,2,0)</f>
        <v xml:space="preserve">Tomás Raquel </v>
      </c>
      <c r="D678" s="4" t="str">
        <f>VLOOKUP(B678,Clientes!A:D,4,0)</f>
        <v>Coimbra</v>
      </c>
      <c r="E678" s="9" t="s">
        <v>39</v>
      </c>
      <c r="F678" s="4" t="str">
        <f>INDEX('Lista Aloj'!B:C,MATCH(E678,'Lista Aloj'!C:C,0),1)</f>
        <v>ÍNDICEFRASE COMPRA E VENDA DE BENS IMOBILIÁRIOS, TURISMO E ALOJAMENTO LOCAL, LDA</v>
      </c>
      <c r="G678" s="4" t="str">
        <f>VLOOKUP(E678,'Lista Aloj'!C:F,4,0)</f>
        <v>Portalegre</v>
      </c>
      <c r="H678" s="19">
        <v>43675</v>
      </c>
      <c r="I678" s="22">
        <v>9</v>
      </c>
      <c r="J678" s="6">
        <f>VLOOKUP(E678,'Lista Aloj'!C:F,2,0)*I678</f>
        <v>540</v>
      </c>
      <c r="K678" s="6">
        <f t="shared" si="10"/>
        <v>486</v>
      </c>
    </row>
    <row r="679" spans="2:11" ht="16.5" x14ac:dyDescent="0.25">
      <c r="B679" s="3" t="s">
        <v>165</v>
      </c>
      <c r="C679" s="4" t="str">
        <f>VLOOKUP(B679,Clientes!A:B,2,0)</f>
        <v>Hugo Franz Oliveira</v>
      </c>
      <c r="D679" s="4" t="str">
        <f>VLOOKUP(B679,Clientes!A:D,4,0)</f>
        <v>Aveiro</v>
      </c>
      <c r="E679" s="9" t="s">
        <v>44</v>
      </c>
      <c r="F679" s="4" t="str">
        <f>INDEX('Lista Aloj'!B:C,MATCH(E679,'Lista Aloj'!C:C,0),1)</f>
        <v>DELIRECORDAÇÕES - ALOJAMENTO LOCAL, UNIPESSOAL, LDA</v>
      </c>
      <c r="G679" s="4" t="str">
        <f>VLOOKUP(E679,'Lista Aloj'!C:F,4,0)</f>
        <v>Porto</v>
      </c>
      <c r="H679" s="19">
        <v>43676</v>
      </c>
      <c r="I679" s="22">
        <v>8</v>
      </c>
      <c r="J679" s="6">
        <f>VLOOKUP(E679,'Lista Aloj'!C:F,2,0)*I679</f>
        <v>640</v>
      </c>
      <c r="K679" s="6">
        <f t="shared" si="10"/>
        <v>576</v>
      </c>
    </row>
    <row r="680" spans="2:11" ht="16.5" x14ac:dyDescent="0.25">
      <c r="B680" s="3" t="s">
        <v>213</v>
      </c>
      <c r="C680" s="4" t="str">
        <f>VLOOKUP(B680,Clientes!A:B,2,0)</f>
        <v xml:space="preserve">Marta Sofia </v>
      </c>
      <c r="D680" s="4" t="str">
        <f>VLOOKUP(B680,Clientes!A:D,4,0)</f>
        <v>Leiria</v>
      </c>
      <c r="E680" s="9" t="s">
        <v>39</v>
      </c>
      <c r="F680" s="4" t="str">
        <f>INDEX('Lista Aloj'!B:C,MATCH(E680,'Lista Aloj'!C:C,0),1)</f>
        <v>ÍNDICEFRASE COMPRA E VENDA DE BENS IMOBILIÁRIOS, TURISMO E ALOJAMENTO LOCAL, LDA</v>
      </c>
      <c r="G680" s="4" t="str">
        <f>VLOOKUP(E680,'Lista Aloj'!C:F,4,0)</f>
        <v>Portalegre</v>
      </c>
      <c r="H680" s="19">
        <v>43676</v>
      </c>
      <c r="I680" s="22">
        <v>7</v>
      </c>
      <c r="J680" s="6">
        <f>VLOOKUP(E680,'Lista Aloj'!C:F,2,0)*I680</f>
        <v>420</v>
      </c>
      <c r="K680" s="6">
        <f t="shared" si="10"/>
        <v>378</v>
      </c>
    </row>
    <row r="681" spans="2:11" ht="16.5" x14ac:dyDescent="0.25">
      <c r="B681" s="3" t="s">
        <v>112</v>
      </c>
      <c r="C681" s="4" t="str">
        <f>VLOOKUP(B681,Clientes!A:B,2,0)</f>
        <v>Marisa Paulo Cunha</v>
      </c>
      <c r="D681" s="4" t="str">
        <f>VLOOKUP(B681,Clientes!A:D,4,0)</f>
        <v>Porto</v>
      </c>
      <c r="E681" s="9" t="s">
        <v>58</v>
      </c>
      <c r="F681" s="4" t="str">
        <f>INDEX('Lista Aloj'!B:C,MATCH(E681,'Lista Aloj'!C:C,0),1)</f>
        <v>NORVERDE - INVESTIMENTOS IMOBILIÁRIOS, S.A.</v>
      </c>
      <c r="G681" s="4" t="str">
        <f>VLOOKUP(E681,'Lista Aloj'!C:F,4,0)</f>
        <v>Portalegre</v>
      </c>
      <c r="H681" s="19">
        <v>43677</v>
      </c>
      <c r="I681" s="22">
        <v>6</v>
      </c>
      <c r="J681" s="6">
        <f>VLOOKUP(E681,'Lista Aloj'!C:F,2,0)*I681</f>
        <v>300</v>
      </c>
      <c r="K681" s="6">
        <f t="shared" si="10"/>
        <v>270</v>
      </c>
    </row>
    <row r="682" spans="2:11" ht="16.5" x14ac:dyDescent="0.25">
      <c r="B682" s="3" t="s">
        <v>101</v>
      </c>
      <c r="C682" s="4" t="str">
        <f>VLOOKUP(B682,Clientes!A:B,2,0)</f>
        <v>Raquel Tomas Grilo</v>
      </c>
      <c r="D682" s="4" t="str">
        <f>VLOOKUP(B682,Clientes!A:D,4,0)</f>
        <v>Viana do Castelo</v>
      </c>
      <c r="E682" s="9" t="s">
        <v>54</v>
      </c>
      <c r="F682" s="4" t="str">
        <f>INDEX('Lista Aloj'!B:C,MATCH(E682,'Lista Aloj'!C:C,0),1)</f>
        <v>LOCALMAIS, UNIPESSOAL, LDA</v>
      </c>
      <c r="G682" s="4" t="str">
        <f>VLOOKUP(E682,'Lista Aloj'!C:F,4,0)</f>
        <v>Guarda</v>
      </c>
      <c r="H682" s="19">
        <v>43677</v>
      </c>
      <c r="I682" s="22">
        <v>3</v>
      </c>
      <c r="J682" s="6">
        <f>VLOOKUP(E682,'Lista Aloj'!C:F,2,0)*I682</f>
        <v>270</v>
      </c>
      <c r="K682" s="6">
        <f t="shared" si="10"/>
        <v>256.5</v>
      </c>
    </row>
    <row r="683" spans="2:11" ht="16.5" x14ac:dyDescent="0.25">
      <c r="B683" s="3" t="s">
        <v>159</v>
      </c>
      <c r="C683" s="4" t="str">
        <f>VLOOKUP(B683,Clientes!A:B,2,0)</f>
        <v>Bela Francisco Pinto</v>
      </c>
      <c r="D683" s="4" t="str">
        <f>VLOOKUP(B683,Clientes!A:D,4,0)</f>
        <v>Santarém</v>
      </c>
      <c r="E683" s="9" t="s">
        <v>60</v>
      </c>
      <c r="F683" s="4" t="str">
        <f>INDEX('Lista Aloj'!B:C,MATCH(E683,'Lista Aloj'!C:C,0),1)</f>
        <v>RESIDÊNCIAL IMPERIAL DE CARMO &amp; AUGUSTA, UNIPESSOAL, LDA</v>
      </c>
      <c r="G683" s="4" t="str">
        <f>VLOOKUP(E683,'Lista Aloj'!C:F,4,0)</f>
        <v>Santarém</v>
      </c>
      <c r="H683" s="19">
        <v>43678</v>
      </c>
      <c r="I683" s="22">
        <v>1</v>
      </c>
      <c r="J683" s="6">
        <f>VLOOKUP(E683,'Lista Aloj'!C:F,2,0)*I683</f>
        <v>70</v>
      </c>
      <c r="K683" s="6">
        <f t="shared" si="10"/>
        <v>70</v>
      </c>
    </row>
    <row r="684" spans="2:11" ht="16.5" x14ac:dyDescent="0.25">
      <c r="B684" s="3" t="s">
        <v>82</v>
      </c>
      <c r="C684" s="4" t="str">
        <f>VLOOKUP(B684,Clientes!A:B,2,0)</f>
        <v>Inês Pedro Marinho</v>
      </c>
      <c r="D684" s="4" t="str">
        <f>VLOOKUP(B684,Clientes!A:D,4,0)</f>
        <v>Coimbra</v>
      </c>
      <c r="E684" s="9" t="s">
        <v>45</v>
      </c>
      <c r="F684" s="4" t="str">
        <f>INDEX('Lista Aloj'!B:C,MATCH(E684,'Lista Aloj'!C:C,0),1)</f>
        <v>LOCAL - IT, LDA</v>
      </c>
      <c r="G684" s="4" t="str">
        <f>VLOOKUP(E684,'Lista Aloj'!C:F,4,0)</f>
        <v>Santarém</v>
      </c>
      <c r="H684" s="19">
        <v>43678</v>
      </c>
      <c r="I684" s="22">
        <v>7</v>
      </c>
      <c r="J684" s="6">
        <f>VLOOKUP(E684,'Lista Aloj'!C:F,2,0)*I684</f>
        <v>630</v>
      </c>
      <c r="K684" s="6">
        <f t="shared" si="10"/>
        <v>567</v>
      </c>
    </row>
    <row r="685" spans="2:11" ht="16.5" x14ac:dyDescent="0.25">
      <c r="B685" s="3" t="s">
        <v>132</v>
      </c>
      <c r="C685" s="4" t="str">
        <f>VLOOKUP(B685,Clientes!A:B,2,0)</f>
        <v>José Brandão Fernandes</v>
      </c>
      <c r="D685" s="4" t="str">
        <f>VLOOKUP(B685,Clientes!A:D,4,0)</f>
        <v>Região Autónoma dos Açores</v>
      </c>
      <c r="E685" s="9" t="s">
        <v>58</v>
      </c>
      <c r="F685" s="4" t="str">
        <f>INDEX('Lista Aloj'!B:C,MATCH(E685,'Lista Aloj'!C:C,0),1)</f>
        <v>NORVERDE - INVESTIMENTOS IMOBILIÁRIOS, S.A.</v>
      </c>
      <c r="G685" s="4" t="str">
        <f>VLOOKUP(E685,'Lista Aloj'!C:F,4,0)</f>
        <v>Portalegre</v>
      </c>
      <c r="H685" s="19">
        <v>43678</v>
      </c>
      <c r="I685" s="22">
        <v>4</v>
      </c>
      <c r="J685" s="6">
        <f>VLOOKUP(E685,'Lista Aloj'!C:F,2,0)*I685</f>
        <v>200</v>
      </c>
      <c r="K685" s="6">
        <f t="shared" si="10"/>
        <v>190</v>
      </c>
    </row>
    <row r="686" spans="2:11" ht="16.5" x14ac:dyDescent="0.25">
      <c r="B686" s="3" t="s">
        <v>189</v>
      </c>
      <c r="C686" s="4" t="str">
        <f>VLOOKUP(B686,Clientes!A:B,2,0)</f>
        <v>Manuel Resende Alves</v>
      </c>
      <c r="D686" s="4" t="str">
        <f>VLOOKUP(B686,Clientes!A:D,4,0)</f>
        <v>Vila Real</v>
      </c>
      <c r="E686" s="9" t="s">
        <v>56</v>
      </c>
      <c r="F686" s="4" t="str">
        <f>INDEX('Lista Aloj'!B:C,MATCH(E686,'Lista Aloj'!C:C,0),1)</f>
        <v>CONVERSA SIMÉTRICA ALOJAMENTO LOCAL, LDA</v>
      </c>
      <c r="G686" s="4" t="str">
        <f>VLOOKUP(E686,'Lista Aloj'!C:F,4,0)</f>
        <v>Viana do Castelo</v>
      </c>
      <c r="H686" s="19">
        <v>43678</v>
      </c>
      <c r="I686" s="22">
        <v>1</v>
      </c>
      <c r="J686" s="6">
        <f>VLOOKUP(E686,'Lista Aloj'!C:F,2,0)*I686</f>
        <v>90</v>
      </c>
      <c r="K686" s="6">
        <f t="shared" si="10"/>
        <v>90</v>
      </c>
    </row>
    <row r="687" spans="2:11" ht="16.5" x14ac:dyDescent="0.25">
      <c r="B687" s="3" t="s">
        <v>229</v>
      </c>
      <c r="C687" s="4" t="str">
        <f>VLOOKUP(B687,Clientes!A:B,2,0)</f>
        <v>Mariana Alexandre Martins</v>
      </c>
      <c r="D687" s="4" t="str">
        <f>VLOOKUP(B687,Clientes!A:D,4,0)</f>
        <v>Setúbal</v>
      </c>
      <c r="E687" s="9" t="s">
        <v>62</v>
      </c>
      <c r="F687" s="4" t="str">
        <f>INDEX('Lista Aloj'!B:C,MATCH(E687,'Lista Aloj'!C:C,0),1)</f>
        <v>ENTREGARSONHOS - ALOJAMENTO LOCAL, LDA</v>
      </c>
      <c r="G687" s="4" t="str">
        <f>VLOOKUP(E687,'Lista Aloj'!C:F,4,0)</f>
        <v>Região Autónoma dos Açores</v>
      </c>
      <c r="H687" s="19">
        <v>43678</v>
      </c>
      <c r="I687" s="22">
        <v>4</v>
      </c>
      <c r="J687" s="6">
        <f>VLOOKUP(E687,'Lista Aloj'!C:F,2,0)*I687</f>
        <v>280</v>
      </c>
      <c r="K687" s="6">
        <f t="shared" si="10"/>
        <v>266</v>
      </c>
    </row>
    <row r="688" spans="2:11" ht="16.5" x14ac:dyDescent="0.25">
      <c r="B688" s="3" t="s">
        <v>162</v>
      </c>
      <c r="C688" s="4" t="str">
        <f>VLOOKUP(B688,Clientes!A:B,2,0)</f>
        <v>Carolina Carolina Moreira</v>
      </c>
      <c r="D688" s="4" t="str">
        <f>VLOOKUP(B688,Clientes!A:D,4,0)</f>
        <v>Região Autónoma dos Açores</v>
      </c>
      <c r="E688" s="9" t="s">
        <v>50</v>
      </c>
      <c r="F688" s="4" t="str">
        <f>INDEX('Lista Aloj'!B:C,MATCH(E688,'Lista Aloj'!C:C,0),1)</f>
        <v>R.M.G.S. - ALOJAMENTOS DE PORTUGAL - TURISMO RURAL E ALOJAMENTO LOCAL, UNIPESSOAL, LDA</v>
      </c>
      <c r="G688" s="4" t="str">
        <f>VLOOKUP(E688,'Lista Aloj'!C:F,4,0)</f>
        <v>Porto</v>
      </c>
      <c r="H688" s="19">
        <v>43679</v>
      </c>
      <c r="I688" s="22">
        <v>5</v>
      </c>
      <c r="J688" s="6">
        <f>VLOOKUP(E688,'Lista Aloj'!C:F,2,0)*I688</f>
        <v>250</v>
      </c>
      <c r="K688" s="6">
        <f t="shared" si="10"/>
        <v>237.5</v>
      </c>
    </row>
    <row r="689" spans="2:11" ht="16.5" x14ac:dyDescent="0.25">
      <c r="B689" s="3" t="s">
        <v>179</v>
      </c>
      <c r="C689" s="4" t="str">
        <f>VLOOKUP(B689,Clientes!A:B,2,0)</f>
        <v>Ana Miguel Silva</v>
      </c>
      <c r="D689" s="4" t="str">
        <f>VLOOKUP(B689,Clientes!A:D,4,0)</f>
        <v>Porto</v>
      </c>
      <c r="E689" s="9" t="s">
        <v>34</v>
      </c>
      <c r="F689" s="4" t="str">
        <f>INDEX('Lista Aloj'!B:C,MATCH(E689,'Lista Aloj'!C:C,0),1)</f>
        <v>ALOJAMENTO DO ÓSCAR, UNIPESSOAL, LDA</v>
      </c>
      <c r="G689" s="4" t="str">
        <f>VLOOKUP(E689,'Lista Aloj'!C:F,4,0)</f>
        <v>Região Autónoma da Madeira</v>
      </c>
      <c r="H689" s="19">
        <v>43680</v>
      </c>
      <c r="I689" s="22">
        <v>2</v>
      </c>
      <c r="J689" s="6">
        <f>VLOOKUP(E689,'Lista Aloj'!C:F,2,0)*I689</f>
        <v>140</v>
      </c>
      <c r="K689" s="6">
        <f t="shared" si="10"/>
        <v>133</v>
      </c>
    </row>
    <row r="690" spans="2:11" ht="16.5" x14ac:dyDescent="0.25">
      <c r="B690" s="3" t="s">
        <v>166</v>
      </c>
      <c r="C690" s="4" t="str">
        <f>VLOOKUP(B690,Clientes!A:B,2,0)</f>
        <v>Carlos Lopes Magalhães</v>
      </c>
      <c r="D690" s="4" t="str">
        <f>VLOOKUP(B690,Clientes!A:D,4,0)</f>
        <v>Castelo Branco</v>
      </c>
      <c r="E690" s="9" t="s">
        <v>51</v>
      </c>
      <c r="F690" s="4" t="str">
        <f>INDEX('Lista Aloj'!B:C,MATCH(E690,'Lista Aloj'!C:C,0),1)</f>
        <v>BIRDS &amp; BOARDS - ALOJAMENTO LOCAL, LDA</v>
      </c>
      <c r="G690" s="4" t="str">
        <f>VLOOKUP(E690,'Lista Aloj'!C:F,4,0)</f>
        <v>Lisboa</v>
      </c>
      <c r="H690" s="19">
        <v>43680</v>
      </c>
      <c r="I690" s="22">
        <v>9</v>
      </c>
      <c r="J690" s="6">
        <f>VLOOKUP(E690,'Lista Aloj'!C:F,2,0)*I690</f>
        <v>810</v>
      </c>
      <c r="K690" s="6">
        <f t="shared" si="10"/>
        <v>729</v>
      </c>
    </row>
    <row r="691" spans="2:11" ht="16.5" x14ac:dyDescent="0.25">
      <c r="B691" s="3" t="s">
        <v>176</v>
      </c>
      <c r="C691" s="4" t="str">
        <f>VLOOKUP(B691,Clientes!A:B,2,0)</f>
        <v>João Filipe Costa</v>
      </c>
      <c r="D691" s="4" t="str">
        <f>VLOOKUP(B691,Clientes!A:D,4,0)</f>
        <v>Região Autónoma da Madeira</v>
      </c>
      <c r="E691" s="9" t="s">
        <v>39</v>
      </c>
      <c r="F691" s="4" t="str">
        <f>INDEX('Lista Aloj'!B:C,MATCH(E691,'Lista Aloj'!C:C,0),1)</f>
        <v>ÍNDICEFRASE COMPRA E VENDA DE BENS IMOBILIÁRIOS, TURISMO E ALOJAMENTO LOCAL, LDA</v>
      </c>
      <c r="G691" s="4" t="str">
        <f>VLOOKUP(E691,'Lista Aloj'!C:F,4,0)</f>
        <v>Portalegre</v>
      </c>
      <c r="H691" s="19">
        <v>43680</v>
      </c>
      <c r="I691" s="22">
        <v>6</v>
      </c>
      <c r="J691" s="6">
        <f>VLOOKUP(E691,'Lista Aloj'!C:F,2,0)*I691</f>
        <v>360</v>
      </c>
      <c r="K691" s="6">
        <f t="shared" si="10"/>
        <v>324</v>
      </c>
    </row>
    <row r="692" spans="2:11" ht="16.5" x14ac:dyDescent="0.25">
      <c r="B692" s="3" t="s">
        <v>116</v>
      </c>
      <c r="C692" s="4" t="str">
        <f>VLOOKUP(B692,Clientes!A:B,2,0)</f>
        <v>Alice Pinto Silva</v>
      </c>
      <c r="D692" s="4" t="str">
        <f>VLOOKUP(B692,Clientes!A:D,4,0)</f>
        <v>Beja</v>
      </c>
      <c r="E692" s="9" t="s">
        <v>57</v>
      </c>
      <c r="F692" s="4" t="str">
        <f>INDEX('Lista Aloj'!B:C,MATCH(E692,'Lista Aloj'!C:C,0),1)</f>
        <v>LOCALSIGN, UNIPESSOAL, LDA</v>
      </c>
      <c r="G692" s="4" t="str">
        <f>VLOOKUP(E692,'Lista Aloj'!C:F,4,0)</f>
        <v>Portalegre</v>
      </c>
      <c r="H692" s="19">
        <v>43681</v>
      </c>
      <c r="I692" s="22">
        <v>7</v>
      </c>
      <c r="J692" s="6">
        <f>VLOOKUP(E692,'Lista Aloj'!C:F,2,0)*I692</f>
        <v>490</v>
      </c>
      <c r="K692" s="6">
        <f t="shared" si="10"/>
        <v>441</v>
      </c>
    </row>
    <row r="693" spans="2:11" ht="16.5" x14ac:dyDescent="0.25">
      <c r="B693" s="3" t="s">
        <v>81</v>
      </c>
      <c r="C693" s="4" t="str">
        <f>VLOOKUP(B693,Clientes!A:B,2,0)</f>
        <v>Carlos Ramalho Fonseca</v>
      </c>
      <c r="D693" s="4" t="str">
        <f>VLOOKUP(B693,Clientes!A:D,4,0)</f>
        <v>Coimbra</v>
      </c>
      <c r="E693" s="9" t="s">
        <v>54</v>
      </c>
      <c r="F693" s="4" t="str">
        <f>INDEX('Lista Aloj'!B:C,MATCH(E693,'Lista Aloj'!C:C,0),1)</f>
        <v>LOCALMAIS, UNIPESSOAL, LDA</v>
      </c>
      <c r="G693" s="4" t="str">
        <f>VLOOKUP(E693,'Lista Aloj'!C:F,4,0)</f>
        <v>Guarda</v>
      </c>
      <c r="H693" s="19">
        <v>43681</v>
      </c>
      <c r="I693" s="22">
        <v>6</v>
      </c>
      <c r="J693" s="6">
        <f>VLOOKUP(E693,'Lista Aloj'!C:F,2,0)*I693</f>
        <v>540</v>
      </c>
      <c r="K693" s="6">
        <f t="shared" si="10"/>
        <v>486</v>
      </c>
    </row>
    <row r="694" spans="2:11" ht="16.5" x14ac:dyDescent="0.25">
      <c r="B694" s="3" t="s">
        <v>153</v>
      </c>
      <c r="C694" s="4" t="str">
        <f>VLOOKUP(B694,Clientes!A:B,2,0)</f>
        <v>Henrique Coelho Branco</v>
      </c>
      <c r="D694" s="4" t="str">
        <f>VLOOKUP(B694,Clientes!A:D,4,0)</f>
        <v>Região Autónoma dos Açores</v>
      </c>
      <c r="E694" s="9" t="s">
        <v>45</v>
      </c>
      <c r="F694" s="4" t="str">
        <f>INDEX('Lista Aloj'!B:C,MATCH(E694,'Lista Aloj'!C:C,0),1)</f>
        <v>LOCAL - IT, LDA</v>
      </c>
      <c r="G694" s="4" t="str">
        <f>VLOOKUP(E694,'Lista Aloj'!C:F,4,0)</f>
        <v>Santarém</v>
      </c>
      <c r="H694" s="19">
        <v>43681</v>
      </c>
      <c r="I694" s="22">
        <v>5</v>
      </c>
      <c r="J694" s="6">
        <f>VLOOKUP(E694,'Lista Aloj'!C:F,2,0)*I694</f>
        <v>450</v>
      </c>
      <c r="K694" s="6">
        <f t="shared" si="10"/>
        <v>427.5</v>
      </c>
    </row>
    <row r="695" spans="2:11" ht="16.5" x14ac:dyDescent="0.25">
      <c r="B695" s="3" t="s">
        <v>122</v>
      </c>
      <c r="C695" s="4" t="str">
        <f>VLOOKUP(B695,Clientes!A:B,2,0)</f>
        <v>Juliana José Ferreira</v>
      </c>
      <c r="D695" s="4" t="str">
        <f>VLOOKUP(B695,Clientes!A:D,4,0)</f>
        <v>Porto</v>
      </c>
      <c r="E695" s="9" t="s">
        <v>42</v>
      </c>
      <c r="F695" s="4" t="str">
        <f>INDEX('Lista Aloj'!B:C,MATCH(E695,'Lista Aloj'!C:C,0),1)</f>
        <v>FEELPORTO - ALOJAMENTO LOCAL E SERVIÇOS TURISTICOS, LDA</v>
      </c>
      <c r="G695" s="4" t="str">
        <f>VLOOKUP(E695,'Lista Aloj'!C:F,4,0)</f>
        <v>Porto</v>
      </c>
      <c r="H695" s="19">
        <v>43681</v>
      </c>
      <c r="I695" s="22">
        <v>5</v>
      </c>
      <c r="J695" s="6">
        <f>VLOOKUP(E695,'Lista Aloj'!C:F,2,0)*I695</f>
        <v>350</v>
      </c>
      <c r="K695" s="6">
        <f t="shared" si="10"/>
        <v>332.5</v>
      </c>
    </row>
    <row r="696" spans="2:11" ht="16.5" x14ac:dyDescent="0.25">
      <c r="B696" s="3" t="s">
        <v>120</v>
      </c>
      <c r="C696" s="4" t="str">
        <f>VLOOKUP(B696,Clientes!A:B,2,0)</f>
        <v>Mariana Miguel Borges</v>
      </c>
      <c r="D696" s="4" t="str">
        <f>VLOOKUP(B696,Clientes!A:D,4,0)</f>
        <v>Região Autónoma dos Açores</v>
      </c>
      <c r="E696" s="9" t="s">
        <v>60</v>
      </c>
      <c r="F696" s="4" t="str">
        <f>INDEX('Lista Aloj'!B:C,MATCH(E696,'Lista Aloj'!C:C,0),1)</f>
        <v>RESIDÊNCIAL IMPERIAL DE CARMO &amp; AUGUSTA, UNIPESSOAL, LDA</v>
      </c>
      <c r="G696" s="4" t="str">
        <f>VLOOKUP(E696,'Lista Aloj'!C:F,4,0)</f>
        <v>Santarém</v>
      </c>
      <c r="H696" s="19">
        <v>43681</v>
      </c>
      <c r="I696" s="22">
        <v>3</v>
      </c>
      <c r="J696" s="6">
        <f>VLOOKUP(E696,'Lista Aloj'!C:F,2,0)*I696</f>
        <v>210</v>
      </c>
      <c r="K696" s="6">
        <f t="shared" si="10"/>
        <v>199.5</v>
      </c>
    </row>
    <row r="697" spans="2:11" ht="16.5" x14ac:dyDescent="0.25">
      <c r="B697" s="3" t="s">
        <v>152</v>
      </c>
      <c r="C697" s="4" t="str">
        <f>VLOOKUP(B697,Clientes!A:B,2,0)</f>
        <v>Ricardo Bronze Ribeiro</v>
      </c>
      <c r="D697" s="4" t="str">
        <f>VLOOKUP(B697,Clientes!A:D,4,0)</f>
        <v>Região Autónoma dos Açores</v>
      </c>
      <c r="E697" s="9" t="s">
        <v>53</v>
      </c>
      <c r="F697" s="4" t="str">
        <f>INDEX('Lista Aloj'!B:C,MATCH(E697,'Lista Aloj'!C:C,0),1)</f>
        <v>LOCAL GÁS, UNIPESSOAL, LDA</v>
      </c>
      <c r="G697" s="4" t="str">
        <f>VLOOKUP(E697,'Lista Aloj'!C:F,4,0)</f>
        <v>Setúbal</v>
      </c>
      <c r="H697" s="19">
        <v>43681</v>
      </c>
      <c r="I697" s="22">
        <v>3</v>
      </c>
      <c r="J697" s="6">
        <f>VLOOKUP(E697,'Lista Aloj'!C:F,2,0)*I697</f>
        <v>210</v>
      </c>
      <c r="K697" s="6">
        <f t="shared" si="10"/>
        <v>199.5</v>
      </c>
    </row>
    <row r="698" spans="2:11" ht="16.5" x14ac:dyDescent="0.25">
      <c r="B698" s="3" t="s">
        <v>125</v>
      </c>
      <c r="C698" s="4" t="str">
        <f>VLOOKUP(B698,Clientes!A:B,2,0)</f>
        <v>Marta Almeida Silva</v>
      </c>
      <c r="D698" s="4" t="str">
        <f>VLOOKUP(B698,Clientes!A:D,4,0)</f>
        <v>Lisboa</v>
      </c>
      <c r="E698" s="9" t="s">
        <v>45</v>
      </c>
      <c r="F698" s="4" t="str">
        <f>INDEX('Lista Aloj'!B:C,MATCH(E698,'Lista Aloj'!C:C,0),1)</f>
        <v>LOCAL - IT, LDA</v>
      </c>
      <c r="G698" s="4" t="str">
        <f>VLOOKUP(E698,'Lista Aloj'!C:F,4,0)</f>
        <v>Santarém</v>
      </c>
      <c r="H698" s="19">
        <v>43682</v>
      </c>
      <c r="I698" s="22">
        <v>1</v>
      </c>
      <c r="J698" s="6">
        <f>VLOOKUP(E698,'Lista Aloj'!C:F,2,0)*I698</f>
        <v>90</v>
      </c>
      <c r="K698" s="6">
        <f t="shared" si="10"/>
        <v>90</v>
      </c>
    </row>
    <row r="699" spans="2:11" ht="16.5" x14ac:dyDescent="0.25">
      <c r="B699" s="3" t="s">
        <v>197</v>
      </c>
      <c r="C699" s="4" t="str">
        <f>VLOOKUP(B699,Clientes!A:B,2,0)</f>
        <v>Luísa Viamonte Carvalho</v>
      </c>
      <c r="D699" s="4" t="str">
        <f>VLOOKUP(B699,Clientes!A:D,4,0)</f>
        <v>Bragança</v>
      </c>
      <c r="E699" s="9" t="s">
        <v>49</v>
      </c>
      <c r="F699" s="4" t="str">
        <f>INDEX('Lista Aloj'!B:C,MATCH(E699,'Lista Aloj'!C:C,0),1)</f>
        <v>GERES ALBUFEIRA - ALDEIA TURISTICA, LDA</v>
      </c>
      <c r="G699" s="4" t="str">
        <f>VLOOKUP(E699,'Lista Aloj'!C:F,4,0)</f>
        <v>Aveiro</v>
      </c>
      <c r="H699" s="19">
        <v>43683</v>
      </c>
      <c r="I699" s="22">
        <v>8</v>
      </c>
      <c r="J699" s="6">
        <f>VLOOKUP(E699,'Lista Aloj'!C:F,2,0)*I699</f>
        <v>560</v>
      </c>
      <c r="K699" s="6">
        <f t="shared" si="10"/>
        <v>504</v>
      </c>
    </row>
    <row r="700" spans="2:11" ht="16.5" x14ac:dyDescent="0.25">
      <c r="B700" s="3" t="s">
        <v>219</v>
      </c>
      <c r="C700" s="4" t="str">
        <f>VLOOKUP(B700,Clientes!A:B,2,0)</f>
        <v>Alexandre Moreira Grande</v>
      </c>
      <c r="D700" s="4" t="str">
        <f>VLOOKUP(B700,Clientes!A:D,4,0)</f>
        <v>Braga</v>
      </c>
      <c r="E700" s="9" t="s">
        <v>55</v>
      </c>
      <c r="F700" s="4" t="str">
        <f>INDEX('Lista Aloj'!B:C,MATCH(E700,'Lista Aloj'!C:C,0),1)</f>
        <v>ALOJAMENTO LOCAL M. ZÍDIA, LDA</v>
      </c>
      <c r="G700" s="4" t="str">
        <f>VLOOKUP(E700,'Lista Aloj'!C:F,4,0)</f>
        <v>Região Autónoma da Madeira</v>
      </c>
      <c r="H700" s="19">
        <v>43685</v>
      </c>
      <c r="I700" s="22">
        <v>2</v>
      </c>
      <c r="J700" s="6">
        <f>VLOOKUP(E700,'Lista Aloj'!C:F,2,0)*I700</f>
        <v>100</v>
      </c>
      <c r="K700" s="6">
        <f t="shared" si="10"/>
        <v>95</v>
      </c>
    </row>
    <row r="701" spans="2:11" ht="16.5" x14ac:dyDescent="0.25">
      <c r="B701" s="3" t="s">
        <v>103</v>
      </c>
      <c r="C701" s="4" t="str">
        <f>VLOOKUP(B701,Clientes!A:B,2,0)</f>
        <v>Hugo Luísa Lagoá</v>
      </c>
      <c r="D701" s="4" t="str">
        <f>VLOOKUP(B701,Clientes!A:D,4,0)</f>
        <v>Leiria</v>
      </c>
      <c r="E701" s="9" t="s">
        <v>53</v>
      </c>
      <c r="F701" s="4" t="str">
        <f>INDEX('Lista Aloj'!B:C,MATCH(E701,'Lista Aloj'!C:C,0),1)</f>
        <v>LOCAL GÁS, UNIPESSOAL, LDA</v>
      </c>
      <c r="G701" s="4" t="str">
        <f>VLOOKUP(E701,'Lista Aloj'!C:F,4,0)</f>
        <v>Setúbal</v>
      </c>
      <c r="H701" s="19">
        <v>43685</v>
      </c>
      <c r="I701" s="22">
        <v>4</v>
      </c>
      <c r="J701" s="6">
        <f>VLOOKUP(E701,'Lista Aloj'!C:F,2,0)*I701</f>
        <v>280</v>
      </c>
      <c r="K701" s="6">
        <f t="shared" si="10"/>
        <v>266</v>
      </c>
    </row>
    <row r="702" spans="2:11" ht="16.5" x14ac:dyDescent="0.25">
      <c r="B702" s="3" t="s">
        <v>222</v>
      </c>
      <c r="C702" s="4" t="str">
        <f>VLOOKUP(B702,Clientes!A:B,2,0)</f>
        <v>Paulo Beatriz Araújo</v>
      </c>
      <c r="D702" s="4" t="str">
        <f>VLOOKUP(B702,Clientes!A:D,4,0)</f>
        <v>Guarda</v>
      </c>
      <c r="E702" s="9" t="s">
        <v>56</v>
      </c>
      <c r="F702" s="4" t="str">
        <f>INDEX('Lista Aloj'!B:C,MATCH(E702,'Lista Aloj'!C:C,0),1)</f>
        <v>CONVERSA SIMÉTRICA ALOJAMENTO LOCAL, LDA</v>
      </c>
      <c r="G702" s="4" t="str">
        <f>VLOOKUP(E702,'Lista Aloj'!C:F,4,0)</f>
        <v>Viana do Castelo</v>
      </c>
      <c r="H702" s="19">
        <v>43686</v>
      </c>
      <c r="I702" s="22">
        <v>3</v>
      </c>
      <c r="J702" s="6">
        <f>VLOOKUP(E702,'Lista Aloj'!C:F,2,0)*I702</f>
        <v>270</v>
      </c>
      <c r="K702" s="6">
        <f t="shared" si="10"/>
        <v>256.5</v>
      </c>
    </row>
    <row r="703" spans="2:11" ht="16.5" x14ac:dyDescent="0.25">
      <c r="B703" s="3" t="s">
        <v>155</v>
      </c>
      <c r="C703" s="4" t="str">
        <f>VLOOKUP(B703,Clientes!A:B,2,0)</f>
        <v>Pedro Eduardo Oliveira</v>
      </c>
      <c r="D703" s="4" t="str">
        <f>VLOOKUP(B703,Clientes!A:D,4,0)</f>
        <v>Lisboa</v>
      </c>
      <c r="E703" s="9" t="s">
        <v>50</v>
      </c>
      <c r="F703" s="4" t="str">
        <f>INDEX('Lista Aloj'!B:C,MATCH(E703,'Lista Aloj'!C:C,0),1)</f>
        <v>R.M.G.S. - ALOJAMENTOS DE PORTUGAL - TURISMO RURAL E ALOJAMENTO LOCAL, UNIPESSOAL, LDA</v>
      </c>
      <c r="G703" s="4" t="str">
        <f>VLOOKUP(E703,'Lista Aloj'!C:F,4,0)</f>
        <v>Porto</v>
      </c>
      <c r="H703" s="19">
        <v>43686</v>
      </c>
      <c r="I703" s="22">
        <v>2</v>
      </c>
      <c r="J703" s="6">
        <f>VLOOKUP(E703,'Lista Aloj'!C:F,2,0)*I703</f>
        <v>100</v>
      </c>
      <c r="K703" s="6">
        <f t="shared" si="10"/>
        <v>95</v>
      </c>
    </row>
    <row r="704" spans="2:11" ht="16.5" x14ac:dyDescent="0.25">
      <c r="B704" s="3" t="s">
        <v>135</v>
      </c>
      <c r="C704" s="4" t="str">
        <f>VLOOKUP(B704,Clientes!A:B,2,0)</f>
        <v>Mariana Miguel Sousa</v>
      </c>
      <c r="D704" s="4" t="str">
        <f>VLOOKUP(B704,Clientes!A:D,4,0)</f>
        <v>Faro</v>
      </c>
      <c r="E704" s="9" t="s">
        <v>53</v>
      </c>
      <c r="F704" s="4" t="str">
        <f>INDEX('Lista Aloj'!B:C,MATCH(E704,'Lista Aloj'!C:C,0),1)</f>
        <v>LOCAL GÁS, UNIPESSOAL, LDA</v>
      </c>
      <c r="G704" s="4" t="str">
        <f>VLOOKUP(E704,'Lista Aloj'!C:F,4,0)</f>
        <v>Setúbal</v>
      </c>
      <c r="H704" s="19">
        <v>43687</v>
      </c>
      <c r="I704" s="22">
        <v>1</v>
      </c>
      <c r="J704" s="6">
        <f>VLOOKUP(E704,'Lista Aloj'!C:F,2,0)*I704</f>
        <v>70</v>
      </c>
      <c r="K704" s="6">
        <f t="shared" si="10"/>
        <v>70</v>
      </c>
    </row>
    <row r="705" spans="2:11" ht="16.5" x14ac:dyDescent="0.25">
      <c r="B705" s="3" t="s">
        <v>158</v>
      </c>
      <c r="C705" s="4" t="str">
        <f>VLOOKUP(B705,Clientes!A:B,2,0)</f>
        <v>Mariana Cabral Costa</v>
      </c>
      <c r="D705" s="4" t="str">
        <f>VLOOKUP(B705,Clientes!A:D,4,0)</f>
        <v>Portalegre</v>
      </c>
      <c r="E705" s="9" t="s">
        <v>49</v>
      </c>
      <c r="F705" s="4" t="str">
        <f>INDEX('Lista Aloj'!B:C,MATCH(E705,'Lista Aloj'!C:C,0),1)</f>
        <v>GERES ALBUFEIRA - ALDEIA TURISTICA, LDA</v>
      </c>
      <c r="G705" s="4" t="str">
        <f>VLOOKUP(E705,'Lista Aloj'!C:F,4,0)</f>
        <v>Aveiro</v>
      </c>
      <c r="H705" s="19">
        <v>43688</v>
      </c>
      <c r="I705" s="22">
        <v>9</v>
      </c>
      <c r="J705" s="6">
        <f>VLOOKUP(E705,'Lista Aloj'!C:F,2,0)*I705</f>
        <v>630</v>
      </c>
      <c r="K705" s="6">
        <f t="shared" si="10"/>
        <v>567</v>
      </c>
    </row>
    <row r="706" spans="2:11" ht="15" customHeight="1" x14ac:dyDescent="0.25">
      <c r="B706" s="3" t="s">
        <v>155</v>
      </c>
      <c r="C706" s="4" t="str">
        <f>VLOOKUP(B706,Clientes!A:B,2,0)</f>
        <v>Pedro Eduardo Oliveira</v>
      </c>
      <c r="D706" s="4" t="str">
        <f>VLOOKUP(B706,Clientes!A:D,4,0)</f>
        <v>Lisboa</v>
      </c>
      <c r="E706" s="9" t="s">
        <v>50</v>
      </c>
      <c r="F706" s="4" t="str">
        <f>INDEX('Lista Aloj'!B:C,MATCH(E706,'Lista Aloj'!C:C,0),1)</f>
        <v>R.M.G.S. - ALOJAMENTOS DE PORTUGAL - TURISMO RURAL E ALOJAMENTO LOCAL, UNIPESSOAL, LDA</v>
      </c>
      <c r="G706" s="4" t="str">
        <f>VLOOKUP(E706,'Lista Aloj'!C:F,4,0)</f>
        <v>Porto</v>
      </c>
      <c r="H706" s="19">
        <v>43688</v>
      </c>
      <c r="I706" s="22">
        <v>6</v>
      </c>
      <c r="J706" s="6">
        <f>VLOOKUP(E706,'Lista Aloj'!C:F,2,0)*I706</f>
        <v>300</v>
      </c>
      <c r="K706" s="6">
        <f t="shared" si="10"/>
        <v>270</v>
      </c>
    </row>
    <row r="707" spans="2:11" ht="16.5" x14ac:dyDescent="0.25">
      <c r="B707" s="3" t="s">
        <v>171</v>
      </c>
      <c r="C707" s="4" t="str">
        <f>VLOOKUP(B707,Clientes!A:B,2,0)</f>
        <v xml:space="preserve">Tomás Esteves </v>
      </c>
      <c r="D707" s="4" t="str">
        <f>VLOOKUP(B707,Clientes!A:D,4,0)</f>
        <v>Leiria</v>
      </c>
      <c r="E707" s="9" t="s">
        <v>46</v>
      </c>
      <c r="F707" s="4" t="str">
        <f>INDEX('Lista Aloj'!B:C,MATCH(E707,'Lista Aloj'!C:C,0),1)</f>
        <v>LOCALEASY, LDA</v>
      </c>
      <c r="G707" s="4" t="str">
        <f>VLOOKUP(E707,'Lista Aloj'!C:F,4,0)</f>
        <v>Região Autónoma da Madeira</v>
      </c>
      <c r="H707" s="19">
        <v>43688</v>
      </c>
      <c r="I707" s="22">
        <v>6</v>
      </c>
      <c r="J707" s="6">
        <f>VLOOKUP(E707,'Lista Aloj'!C:F,2,0)*I707</f>
        <v>480</v>
      </c>
      <c r="K707" s="6">
        <f t="shared" si="10"/>
        <v>432</v>
      </c>
    </row>
    <row r="708" spans="2:11" ht="16.5" x14ac:dyDescent="0.25">
      <c r="B708" s="3" t="s">
        <v>194</v>
      </c>
      <c r="C708" s="4" t="str">
        <f>VLOOKUP(B708,Clientes!A:B,2,0)</f>
        <v>João Gonçalo Meireles</v>
      </c>
      <c r="D708" s="4" t="str">
        <f>VLOOKUP(B708,Clientes!A:D,4,0)</f>
        <v>Faro</v>
      </c>
      <c r="E708" s="9" t="s">
        <v>45</v>
      </c>
      <c r="F708" s="4" t="str">
        <f>INDEX('Lista Aloj'!B:C,MATCH(E708,'Lista Aloj'!C:C,0),1)</f>
        <v>LOCAL - IT, LDA</v>
      </c>
      <c r="G708" s="4" t="str">
        <f>VLOOKUP(E708,'Lista Aloj'!C:F,4,0)</f>
        <v>Santarém</v>
      </c>
      <c r="H708" s="19">
        <v>43689</v>
      </c>
      <c r="I708" s="22">
        <v>2</v>
      </c>
      <c r="J708" s="6">
        <f>VLOOKUP(E708,'Lista Aloj'!C:F,2,0)*I708</f>
        <v>180</v>
      </c>
      <c r="K708" s="6">
        <f t="shared" si="10"/>
        <v>171</v>
      </c>
    </row>
    <row r="709" spans="2:11" ht="16.5" x14ac:dyDescent="0.25">
      <c r="B709" s="3" t="s">
        <v>139</v>
      </c>
      <c r="C709" s="4" t="str">
        <f>VLOOKUP(B709,Clientes!A:B,2,0)</f>
        <v>Daniel Filipe Sousa</v>
      </c>
      <c r="D709" s="4" t="str">
        <f>VLOOKUP(B709,Clientes!A:D,4,0)</f>
        <v>Beja</v>
      </c>
      <c r="E709" s="9" t="s">
        <v>54</v>
      </c>
      <c r="F709" s="4" t="str">
        <f>INDEX('Lista Aloj'!B:C,MATCH(E709,'Lista Aloj'!C:C,0),1)</f>
        <v>LOCALMAIS, UNIPESSOAL, LDA</v>
      </c>
      <c r="G709" s="4" t="str">
        <f>VLOOKUP(E709,'Lista Aloj'!C:F,4,0)</f>
        <v>Guarda</v>
      </c>
      <c r="H709" s="19">
        <v>43692</v>
      </c>
      <c r="I709" s="22">
        <v>4</v>
      </c>
      <c r="J709" s="6">
        <f>VLOOKUP(E709,'Lista Aloj'!C:F,2,0)*I709</f>
        <v>360</v>
      </c>
      <c r="K709" s="6">
        <f t="shared" si="10"/>
        <v>342</v>
      </c>
    </row>
    <row r="710" spans="2:11" ht="16.5" x14ac:dyDescent="0.25">
      <c r="B710" s="3" t="s">
        <v>114</v>
      </c>
      <c r="C710" s="4" t="str">
        <f>VLOOKUP(B710,Clientes!A:B,2,0)</f>
        <v>Pedro Cardoso Cebola</v>
      </c>
      <c r="D710" s="4" t="str">
        <f>VLOOKUP(B710,Clientes!A:D,4,0)</f>
        <v>Santarém</v>
      </c>
      <c r="E710" s="9" t="s">
        <v>49</v>
      </c>
      <c r="F710" s="4" t="str">
        <f>INDEX('Lista Aloj'!B:C,MATCH(E710,'Lista Aloj'!C:C,0),1)</f>
        <v>GERES ALBUFEIRA - ALDEIA TURISTICA, LDA</v>
      </c>
      <c r="G710" s="4" t="str">
        <f>VLOOKUP(E710,'Lista Aloj'!C:F,4,0)</f>
        <v>Aveiro</v>
      </c>
      <c r="H710" s="19">
        <v>43693</v>
      </c>
      <c r="I710" s="22">
        <v>9</v>
      </c>
      <c r="J710" s="6">
        <f>VLOOKUP(E710,'Lista Aloj'!C:F,2,0)*I710</f>
        <v>630</v>
      </c>
      <c r="K710" s="6">
        <f t="shared" si="10"/>
        <v>567</v>
      </c>
    </row>
    <row r="711" spans="2:11" ht="16.5" x14ac:dyDescent="0.25">
      <c r="B711" s="3" t="s">
        <v>170</v>
      </c>
      <c r="C711" s="4" t="str">
        <f>VLOOKUP(B711,Clientes!A:B,2,0)</f>
        <v xml:space="preserve">Caroline Gonzalez </v>
      </c>
      <c r="D711" s="4" t="str">
        <f>VLOOKUP(B711,Clientes!A:D,4,0)</f>
        <v>Faro</v>
      </c>
      <c r="E711" s="9" t="s">
        <v>56</v>
      </c>
      <c r="F711" s="4" t="str">
        <f>INDEX('Lista Aloj'!B:C,MATCH(E711,'Lista Aloj'!C:C,0),1)</f>
        <v>CONVERSA SIMÉTRICA ALOJAMENTO LOCAL, LDA</v>
      </c>
      <c r="G711" s="4" t="str">
        <f>VLOOKUP(E711,'Lista Aloj'!C:F,4,0)</f>
        <v>Viana do Castelo</v>
      </c>
      <c r="H711" s="19">
        <v>43694</v>
      </c>
      <c r="I711" s="22">
        <v>4</v>
      </c>
      <c r="J711" s="6">
        <f>VLOOKUP(E711,'Lista Aloj'!C:F,2,0)*I711</f>
        <v>360</v>
      </c>
      <c r="K711" s="6">
        <f t="shared" si="10"/>
        <v>342</v>
      </c>
    </row>
    <row r="712" spans="2:11" ht="16.5" x14ac:dyDescent="0.25">
      <c r="B712" s="3" t="s">
        <v>167</v>
      </c>
      <c r="C712" s="4" t="str">
        <f>VLOOKUP(B712,Clientes!A:B,2,0)</f>
        <v xml:space="preserve">Viktoriia Xavier </v>
      </c>
      <c r="D712" s="4" t="str">
        <f>VLOOKUP(B712,Clientes!A:D,4,0)</f>
        <v>Viana do Castelo</v>
      </c>
      <c r="E712" s="9" t="s">
        <v>53</v>
      </c>
      <c r="F712" s="4" t="str">
        <f>INDEX('Lista Aloj'!B:C,MATCH(E712,'Lista Aloj'!C:C,0),1)</f>
        <v>LOCAL GÁS, UNIPESSOAL, LDA</v>
      </c>
      <c r="G712" s="4" t="str">
        <f>VLOOKUP(E712,'Lista Aloj'!C:F,4,0)</f>
        <v>Setúbal</v>
      </c>
      <c r="H712" s="19">
        <v>43694</v>
      </c>
      <c r="I712" s="22">
        <v>2</v>
      </c>
      <c r="J712" s="6">
        <f>VLOOKUP(E712,'Lista Aloj'!C:F,2,0)*I712</f>
        <v>140</v>
      </c>
      <c r="K712" s="6">
        <f t="shared" si="10"/>
        <v>133</v>
      </c>
    </row>
    <row r="713" spans="2:11" ht="16.5" x14ac:dyDescent="0.25">
      <c r="B713" s="3" t="s">
        <v>200</v>
      </c>
      <c r="C713" s="4" t="str">
        <f>VLOOKUP(B713,Clientes!A:B,2,0)</f>
        <v xml:space="preserve">Duarte Guimarães </v>
      </c>
      <c r="D713" s="4" t="str">
        <f>VLOOKUP(B713,Clientes!A:D,4,0)</f>
        <v>Faro</v>
      </c>
      <c r="E713" s="9" t="s">
        <v>58</v>
      </c>
      <c r="F713" s="4" t="str">
        <f>INDEX('Lista Aloj'!B:C,MATCH(E713,'Lista Aloj'!C:C,0),1)</f>
        <v>NORVERDE - INVESTIMENTOS IMOBILIÁRIOS, S.A.</v>
      </c>
      <c r="G713" s="4" t="str">
        <f>VLOOKUP(E713,'Lista Aloj'!C:F,4,0)</f>
        <v>Portalegre</v>
      </c>
      <c r="H713" s="19">
        <v>43696</v>
      </c>
      <c r="I713" s="22">
        <v>9</v>
      </c>
      <c r="J713" s="6">
        <f>VLOOKUP(E713,'Lista Aloj'!C:F,2,0)*I713</f>
        <v>450</v>
      </c>
      <c r="K713" s="6">
        <f t="shared" si="10"/>
        <v>405</v>
      </c>
    </row>
    <row r="714" spans="2:11" ht="15" customHeight="1" x14ac:dyDescent="0.25">
      <c r="B714" s="3" t="s">
        <v>124</v>
      </c>
      <c r="C714" s="4" t="str">
        <f>VLOOKUP(B714,Clientes!A:B,2,0)</f>
        <v>João Filipe Carneiro</v>
      </c>
      <c r="D714" s="4" t="str">
        <f>VLOOKUP(B714,Clientes!A:D,4,0)</f>
        <v>Portalegre</v>
      </c>
      <c r="E714" s="9" t="s">
        <v>58</v>
      </c>
      <c r="F714" s="4" t="str">
        <f>INDEX('Lista Aloj'!B:C,MATCH(E714,'Lista Aloj'!C:C,0),1)</f>
        <v>NORVERDE - INVESTIMENTOS IMOBILIÁRIOS, S.A.</v>
      </c>
      <c r="G714" s="4" t="str">
        <f>VLOOKUP(E714,'Lista Aloj'!C:F,4,0)</f>
        <v>Portalegre</v>
      </c>
      <c r="H714" s="19">
        <v>43696</v>
      </c>
      <c r="I714" s="22">
        <v>2</v>
      </c>
      <c r="J714" s="6">
        <f>VLOOKUP(E714,'Lista Aloj'!C:F,2,0)*I714</f>
        <v>100</v>
      </c>
      <c r="K714" s="6">
        <f t="shared" ref="K714:K777" si="11">J714- VLOOKUP(I714,$H$2:$J$6,3,TRUE)*J714</f>
        <v>95</v>
      </c>
    </row>
    <row r="715" spans="2:11" ht="16.5" x14ac:dyDescent="0.25">
      <c r="B715" s="3" t="s">
        <v>198</v>
      </c>
      <c r="C715" s="4" t="str">
        <f>VLOOKUP(B715,Clientes!A:B,2,0)</f>
        <v>Maria Daniela Lopes</v>
      </c>
      <c r="D715" s="4" t="str">
        <f>VLOOKUP(B715,Clientes!A:D,4,0)</f>
        <v>Évora</v>
      </c>
      <c r="E715" s="9" t="s">
        <v>39</v>
      </c>
      <c r="F715" s="4" t="str">
        <f>INDEX('Lista Aloj'!B:C,MATCH(E715,'Lista Aloj'!C:C,0),1)</f>
        <v>ÍNDICEFRASE COMPRA E VENDA DE BENS IMOBILIÁRIOS, TURISMO E ALOJAMENTO LOCAL, LDA</v>
      </c>
      <c r="G715" s="4" t="str">
        <f>VLOOKUP(E715,'Lista Aloj'!C:F,4,0)</f>
        <v>Portalegre</v>
      </c>
      <c r="H715" s="19">
        <v>43697</v>
      </c>
      <c r="I715" s="22">
        <v>8</v>
      </c>
      <c r="J715" s="6">
        <f>VLOOKUP(E715,'Lista Aloj'!C:F,2,0)*I715</f>
        <v>480</v>
      </c>
      <c r="K715" s="6">
        <f t="shared" si="11"/>
        <v>432</v>
      </c>
    </row>
    <row r="716" spans="2:11" ht="16.5" x14ac:dyDescent="0.25">
      <c r="B716" s="3" t="s">
        <v>130</v>
      </c>
      <c r="C716" s="4" t="str">
        <f>VLOOKUP(B716,Clientes!A:B,2,0)</f>
        <v>Rui de Correia</v>
      </c>
      <c r="D716" s="4" t="str">
        <f>VLOOKUP(B716,Clientes!A:D,4,0)</f>
        <v>Vila Real</v>
      </c>
      <c r="E716" s="9" t="s">
        <v>51</v>
      </c>
      <c r="F716" s="4" t="str">
        <f>INDEX('Lista Aloj'!B:C,MATCH(E716,'Lista Aloj'!C:C,0),1)</f>
        <v>BIRDS &amp; BOARDS - ALOJAMENTO LOCAL, LDA</v>
      </c>
      <c r="G716" s="4" t="str">
        <f>VLOOKUP(E716,'Lista Aloj'!C:F,4,0)</f>
        <v>Lisboa</v>
      </c>
      <c r="H716" s="19">
        <v>43698</v>
      </c>
      <c r="I716" s="22">
        <v>7</v>
      </c>
      <c r="J716" s="6">
        <f>VLOOKUP(E716,'Lista Aloj'!C:F,2,0)*I716</f>
        <v>630</v>
      </c>
      <c r="K716" s="6">
        <f t="shared" si="11"/>
        <v>567</v>
      </c>
    </row>
    <row r="717" spans="2:11" ht="16.5" x14ac:dyDescent="0.25">
      <c r="B717" s="3" t="s">
        <v>142</v>
      </c>
      <c r="C717" s="4" t="str">
        <f>VLOOKUP(B717,Clientes!A:B,2,0)</f>
        <v>Bruno Ribeiro Xavier</v>
      </c>
      <c r="D717" s="4" t="str">
        <f>VLOOKUP(B717,Clientes!A:D,4,0)</f>
        <v>Lisboa</v>
      </c>
      <c r="E717" s="9" t="s">
        <v>53</v>
      </c>
      <c r="F717" s="4" t="str">
        <f>INDEX('Lista Aloj'!B:C,MATCH(E717,'Lista Aloj'!C:C,0),1)</f>
        <v>LOCAL GÁS, UNIPESSOAL, LDA</v>
      </c>
      <c r="G717" s="4" t="str">
        <f>VLOOKUP(E717,'Lista Aloj'!C:F,4,0)</f>
        <v>Setúbal</v>
      </c>
      <c r="H717" s="19">
        <v>43700</v>
      </c>
      <c r="I717" s="22">
        <v>7</v>
      </c>
      <c r="J717" s="6">
        <f>VLOOKUP(E717,'Lista Aloj'!C:F,2,0)*I717</f>
        <v>490</v>
      </c>
      <c r="K717" s="6">
        <f t="shared" si="11"/>
        <v>441</v>
      </c>
    </row>
    <row r="718" spans="2:11" ht="16.5" x14ac:dyDescent="0.25">
      <c r="B718" s="3" t="s">
        <v>183</v>
      </c>
      <c r="C718" s="4" t="str">
        <f>VLOOKUP(B718,Clientes!A:B,2,0)</f>
        <v>Pedro Diana Fonseca</v>
      </c>
      <c r="D718" s="4" t="str">
        <f>VLOOKUP(B718,Clientes!A:D,4,0)</f>
        <v>Portalegre</v>
      </c>
      <c r="E718" s="9" t="s">
        <v>39</v>
      </c>
      <c r="F718" s="4" t="str">
        <f>INDEX('Lista Aloj'!B:C,MATCH(E718,'Lista Aloj'!C:C,0),1)</f>
        <v>ÍNDICEFRASE COMPRA E VENDA DE BENS IMOBILIÁRIOS, TURISMO E ALOJAMENTO LOCAL, LDA</v>
      </c>
      <c r="G718" s="4" t="str">
        <f>VLOOKUP(E718,'Lista Aloj'!C:F,4,0)</f>
        <v>Portalegre</v>
      </c>
      <c r="H718" s="19">
        <v>43700</v>
      </c>
      <c r="I718" s="22">
        <v>3</v>
      </c>
      <c r="J718" s="6">
        <f>VLOOKUP(E718,'Lista Aloj'!C:F,2,0)*I718</f>
        <v>180</v>
      </c>
      <c r="K718" s="6">
        <f t="shared" si="11"/>
        <v>171</v>
      </c>
    </row>
    <row r="719" spans="2:11" ht="16.5" x14ac:dyDescent="0.25">
      <c r="B719" s="3" t="s">
        <v>119</v>
      </c>
      <c r="C719" s="4" t="str">
        <f>VLOOKUP(B719,Clientes!A:B,2,0)</f>
        <v>Mariana Rafaela Costa</v>
      </c>
      <c r="D719" s="4" t="str">
        <f>VLOOKUP(B719,Clientes!A:D,4,0)</f>
        <v>Região Autónoma da Madeira</v>
      </c>
      <c r="E719" s="9" t="s">
        <v>46</v>
      </c>
      <c r="F719" s="4" t="str">
        <f>INDEX('Lista Aloj'!B:C,MATCH(E719,'Lista Aloj'!C:C,0),1)</f>
        <v>LOCALEASY, LDA</v>
      </c>
      <c r="G719" s="4" t="str">
        <f>VLOOKUP(E719,'Lista Aloj'!C:F,4,0)</f>
        <v>Região Autónoma da Madeira</v>
      </c>
      <c r="H719" s="19">
        <v>43701</v>
      </c>
      <c r="I719" s="22">
        <v>8</v>
      </c>
      <c r="J719" s="6">
        <f>VLOOKUP(E719,'Lista Aloj'!C:F,2,0)*I719</f>
        <v>640</v>
      </c>
      <c r="K719" s="6">
        <f t="shared" si="11"/>
        <v>576</v>
      </c>
    </row>
    <row r="720" spans="2:11" ht="16.5" x14ac:dyDescent="0.25">
      <c r="B720" s="3" t="s">
        <v>205</v>
      </c>
      <c r="C720" s="4" t="str">
        <f>VLOOKUP(B720,Clientes!A:B,2,0)</f>
        <v>Francisca João Sousa</v>
      </c>
      <c r="D720" s="4" t="str">
        <f>VLOOKUP(B720,Clientes!A:D,4,0)</f>
        <v>Lisboa</v>
      </c>
      <c r="E720" s="9" t="s">
        <v>53</v>
      </c>
      <c r="F720" s="4" t="str">
        <f>INDEX('Lista Aloj'!B:C,MATCH(E720,'Lista Aloj'!C:C,0),1)</f>
        <v>LOCAL GÁS, UNIPESSOAL, LDA</v>
      </c>
      <c r="G720" s="4" t="str">
        <f>VLOOKUP(E720,'Lista Aloj'!C:F,4,0)</f>
        <v>Setúbal</v>
      </c>
      <c r="H720" s="19">
        <v>43702</v>
      </c>
      <c r="I720" s="22">
        <v>2</v>
      </c>
      <c r="J720" s="6">
        <f>VLOOKUP(E720,'Lista Aloj'!C:F,2,0)*I720</f>
        <v>140</v>
      </c>
      <c r="K720" s="6">
        <f t="shared" si="11"/>
        <v>133</v>
      </c>
    </row>
    <row r="721" spans="2:11" ht="16.5" x14ac:dyDescent="0.25">
      <c r="B721" s="3" t="s">
        <v>161</v>
      </c>
      <c r="C721" s="4" t="str">
        <f>VLOOKUP(B721,Clientes!A:B,2,0)</f>
        <v>Francisco Afonso Caldeira</v>
      </c>
      <c r="D721" s="4" t="str">
        <f>VLOOKUP(B721,Clientes!A:D,4,0)</f>
        <v>Faro</v>
      </c>
      <c r="E721" s="9" t="s">
        <v>46</v>
      </c>
      <c r="F721" s="4" t="str">
        <f>INDEX('Lista Aloj'!B:C,MATCH(E721,'Lista Aloj'!C:C,0),1)</f>
        <v>LOCALEASY, LDA</v>
      </c>
      <c r="G721" s="4" t="str">
        <f>VLOOKUP(E721,'Lista Aloj'!C:F,4,0)</f>
        <v>Região Autónoma da Madeira</v>
      </c>
      <c r="H721" s="19">
        <v>43702</v>
      </c>
      <c r="I721" s="22">
        <v>2</v>
      </c>
      <c r="J721" s="6">
        <f>VLOOKUP(E721,'Lista Aloj'!C:F,2,0)*I721</f>
        <v>160</v>
      </c>
      <c r="K721" s="6">
        <f t="shared" si="11"/>
        <v>152</v>
      </c>
    </row>
    <row r="722" spans="2:11" ht="16.5" x14ac:dyDescent="0.25">
      <c r="B722" s="3" t="s">
        <v>106</v>
      </c>
      <c r="C722" s="4" t="str">
        <f>VLOOKUP(B722,Clientes!A:B,2,0)</f>
        <v>Frederico Teresa Pinto</v>
      </c>
      <c r="D722" s="4" t="str">
        <f>VLOOKUP(B722,Clientes!A:D,4,0)</f>
        <v>Viana do Castelo</v>
      </c>
      <c r="E722" s="9" t="s">
        <v>54</v>
      </c>
      <c r="F722" s="4" t="str">
        <f>INDEX('Lista Aloj'!B:C,MATCH(E722,'Lista Aloj'!C:C,0),1)</f>
        <v>LOCALMAIS, UNIPESSOAL, LDA</v>
      </c>
      <c r="G722" s="4" t="str">
        <f>VLOOKUP(E722,'Lista Aloj'!C:F,4,0)</f>
        <v>Guarda</v>
      </c>
      <c r="H722" s="19">
        <v>43702</v>
      </c>
      <c r="I722" s="22">
        <v>3</v>
      </c>
      <c r="J722" s="6">
        <f>VLOOKUP(E722,'Lista Aloj'!C:F,2,0)*I722</f>
        <v>270</v>
      </c>
      <c r="K722" s="6">
        <f t="shared" si="11"/>
        <v>256.5</v>
      </c>
    </row>
    <row r="723" spans="2:11" ht="16.5" x14ac:dyDescent="0.25">
      <c r="B723" s="3" t="s">
        <v>186</v>
      </c>
      <c r="C723" s="4" t="str">
        <f>VLOOKUP(B723,Clientes!A:B,2,0)</f>
        <v xml:space="preserve">João Gonçalo </v>
      </c>
      <c r="D723" s="4" t="str">
        <f>VLOOKUP(B723,Clientes!A:D,4,0)</f>
        <v>Bragança</v>
      </c>
      <c r="E723" s="9" t="s">
        <v>50</v>
      </c>
      <c r="F723" s="4" t="str">
        <f>INDEX('Lista Aloj'!B:C,MATCH(E723,'Lista Aloj'!C:C,0),1)</f>
        <v>R.M.G.S. - ALOJAMENTOS DE PORTUGAL - TURISMO RURAL E ALOJAMENTO LOCAL, UNIPESSOAL, LDA</v>
      </c>
      <c r="G723" s="4" t="str">
        <f>VLOOKUP(E723,'Lista Aloj'!C:F,4,0)</f>
        <v>Porto</v>
      </c>
      <c r="H723" s="19">
        <v>43702</v>
      </c>
      <c r="I723" s="22">
        <v>9</v>
      </c>
      <c r="J723" s="6">
        <f>VLOOKUP(E723,'Lista Aloj'!C:F,2,0)*I723</f>
        <v>450</v>
      </c>
      <c r="K723" s="6">
        <f t="shared" si="11"/>
        <v>405</v>
      </c>
    </row>
    <row r="724" spans="2:11" ht="16.5" x14ac:dyDescent="0.25">
      <c r="B724" s="3" t="s">
        <v>181</v>
      </c>
      <c r="C724" s="4" t="str">
        <f>VLOOKUP(B724,Clientes!A:B,2,0)</f>
        <v>Ana Alexandra Sousa</v>
      </c>
      <c r="D724" s="4" t="str">
        <f>VLOOKUP(B724,Clientes!A:D,4,0)</f>
        <v>Santarém</v>
      </c>
      <c r="E724" s="9" t="s">
        <v>63</v>
      </c>
      <c r="F724" s="4" t="str">
        <f>INDEX('Lista Aloj'!B:C,MATCH(E724,'Lista Aloj'!C:C,0),1)</f>
        <v>ROUTE 25 - ALOJAMENTO LOCAL, UNIPESSOAL, LDA</v>
      </c>
      <c r="G724" s="4" t="str">
        <f>VLOOKUP(E724,'Lista Aloj'!C:F,4,0)</f>
        <v>Viseu</v>
      </c>
      <c r="H724" s="19">
        <v>43703</v>
      </c>
      <c r="I724" s="22">
        <v>6</v>
      </c>
      <c r="J724" s="6">
        <f>VLOOKUP(E724,'Lista Aloj'!C:F,2,0)*I724</f>
        <v>300</v>
      </c>
      <c r="K724" s="6">
        <f t="shared" si="11"/>
        <v>270</v>
      </c>
    </row>
    <row r="725" spans="2:11" ht="16.5" x14ac:dyDescent="0.25">
      <c r="B725" s="3" t="s">
        <v>94</v>
      </c>
      <c r="C725" s="4" t="str">
        <f>VLOOKUP(B725,Clientes!A:B,2,0)</f>
        <v xml:space="preserve">Paula Ramos </v>
      </c>
      <c r="D725" s="4" t="str">
        <f>VLOOKUP(B725,Clientes!A:D,4,0)</f>
        <v>Viana do Castelo</v>
      </c>
      <c r="E725" s="9" t="s">
        <v>39</v>
      </c>
      <c r="F725" s="4" t="str">
        <f>INDEX('Lista Aloj'!B:C,MATCH(E725,'Lista Aloj'!C:C,0),1)</f>
        <v>ÍNDICEFRASE COMPRA E VENDA DE BENS IMOBILIÁRIOS, TURISMO E ALOJAMENTO LOCAL, LDA</v>
      </c>
      <c r="G725" s="4" t="str">
        <f>VLOOKUP(E725,'Lista Aloj'!C:F,4,0)</f>
        <v>Portalegre</v>
      </c>
      <c r="H725" s="19">
        <v>43704</v>
      </c>
      <c r="I725" s="22">
        <v>2</v>
      </c>
      <c r="J725" s="6">
        <f>VLOOKUP(E725,'Lista Aloj'!C:F,2,0)*I725</f>
        <v>120</v>
      </c>
      <c r="K725" s="6">
        <f t="shared" si="11"/>
        <v>114</v>
      </c>
    </row>
    <row r="726" spans="2:11" ht="16.5" x14ac:dyDescent="0.25">
      <c r="B726" s="3" t="s">
        <v>105</v>
      </c>
      <c r="C726" s="4" t="str">
        <f>VLOOKUP(B726,Clientes!A:B,2,0)</f>
        <v>Licinio Macedo Rocha</v>
      </c>
      <c r="D726" s="4" t="str">
        <f>VLOOKUP(B726,Clientes!A:D,4,0)</f>
        <v>Castelo Branco</v>
      </c>
      <c r="E726" s="9" t="s">
        <v>50</v>
      </c>
      <c r="F726" s="4" t="str">
        <f>INDEX('Lista Aloj'!B:C,MATCH(E726,'Lista Aloj'!C:C,0),1)</f>
        <v>R.M.G.S. - ALOJAMENTOS DE PORTUGAL - TURISMO RURAL E ALOJAMENTO LOCAL, UNIPESSOAL, LDA</v>
      </c>
      <c r="G726" s="4" t="str">
        <f>VLOOKUP(E726,'Lista Aloj'!C:F,4,0)</f>
        <v>Porto</v>
      </c>
      <c r="H726" s="19">
        <v>43705</v>
      </c>
      <c r="I726" s="22">
        <v>6</v>
      </c>
      <c r="J726" s="6">
        <f>VLOOKUP(E726,'Lista Aloj'!C:F,2,0)*I726</f>
        <v>300</v>
      </c>
      <c r="K726" s="6">
        <f t="shared" si="11"/>
        <v>270</v>
      </c>
    </row>
    <row r="727" spans="2:11" ht="16.5" x14ac:dyDescent="0.25">
      <c r="B727" s="3" t="s">
        <v>193</v>
      </c>
      <c r="C727" s="4" t="str">
        <f>VLOOKUP(B727,Clientes!A:B,2,0)</f>
        <v>Paulo Pedro Pereira</v>
      </c>
      <c r="D727" s="4" t="str">
        <f>VLOOKUP(B727,Clientes!A:D,4,0)</f>
        <v>Beja</v>
      </c>
      <c r="E727" s="9" t="s">
        <v>58</v>
      </c>
      <c r="F727" s="4" t="str">
        <f>INDEX('Lista Aloj'!B:C,MATCH(E727,'Lista Aloj'!C:C,0),1)</f>
        <v>NORVERDE - INVESTIMENTOS IMOBILIÁRIOS, S.A.</v>
      </c>
      <c r="G727" s="4" t="str">
        <f>VLOOKUP(E727,'Lista Aloj'!C:F,4,0)</f>
        <v>Portalegre</v>
      </c>
      <c r="H727" s="19">
        <v>43705</v>
      </c>
      <c r="I727" s="22">
        <v>1</v>
      </c>
      <c r="J727" s="6">
        <f>VLOOKUP(E727,'Lista Aloj'!C:F,2,0)*I727</f>
        <v>50</v>
      </c>
      <c r="K727" s="6">
        <f t="shared" si="11"/>
        <v>50</v>
      </c>
    </row>
    <row r="728" spans="2:11" ht="16.5" x14ac:dyDescent="0.25">
      <c r="B728" s="3" t="s">
        <v>102</v>
      </c>
      <c r="C728" s="4" t="str">
        <f>VLOOKUP(B728,Clientes!A:B,2,0)</f>
        <v>Pedro Miguel Pinto</v>
      </c>
      <c r="D728" s="4" t="str">
        <f>VLOOKUP(B728,Clientes!A:D,4,0)</f>
        <v>Aveiro</v>
      </c>
      <c r="E728" s="9" t="s">
        <v>45</v>
      </c>
      <c r="F728" s="4" t="str">
        <f>INDEX('Lista Aloj'!B:C,MATCH(E728,'Lista Aloj'!C:C,0),1)</f>
        <v>LOCAL - IT, LDA</v>
      </c>
      <c r="G728" s="4" t="str">
        <f>VLOOKUP(E728,'Lista Aloj'!C:F,4,0)</f>
        <v>Santarém</v>
      </c>
      <c r="H728" s="19">
        <v>43705</v>
      </c>
      <c r="I728" s="22">
        <v>2</v>
      </c>
      <c r="J728" s="6">
        <f>VLOOKUP(E728,'Lista Aloj'!C:F,2,0)*I728</f>
        <v>180</v>
      </c>
      <c r="K728" s="6">
        <f t="shared" si="11"/>
        <v>171</v>
      </c>
    </row>
    <row r="729" spans="2:11" ht="16.5" x14ac:dyDescent="0.25">
      <c r="B729" s="3" t="s">
        <v>218</v>
      </c>
      <c r="C729" s="4" t="str">
        <f>VLOOKUP(B729,Clientes!A:B,2,0)</f>
        <v>Alícia Luís Castro</v>
      </c>
      <c r="D729" s="4" t="str">
        <f>VLOOKUP(B729,Clientes!A:D,4,0)</f>
        <v>Aveiro</v>
      </c>
      <c r="E729" s="9" t="s">
        <v>42</v>
      </c>
      <c r="F729" s="4" t="str">
        <f>INDEX('Lista Aloj'!B:C,MATCH(E729,'Lista Aloj'!C:C,0),1)</f>
        <v>FEELPORTO - ALOJAMENTO LOCAL E SERVIÇOS TURISTICOS, LDA</v>
      </c>
      <c r="G729" s="4" t="str">
        <f>VLOOKUP(E729,'Lista Aloj'!C:F,4,0)</f>
        <v>Porto</v>
      </c>
      <c r="H729" s="19">
        <v>43706</v>
      </c>
      <c r="I729" s="22">
        <v>2</v>
      </c>
      <c r="J729" s="6">
        <f>VLOOKUP(E729,'Lista Aloj'!C:F,2,0)*I729</f>
        <v>140</v>
      </c>
      <c r="K729" s="6">
        <f t="shared" si="11"/>
        <v>133</v>
      </c>
    </row>
    <row r="730" spans="2:11" ht="16.5" x14ac:dyDescent="0.25">
      <c r="B730" s="3" t="s">
        <v>107</v>
      </c>
      <c r="C730" s="4" t="str">
        <f>VLOOKUP(B730,Clientes!A:B,2,0)</f>
        <v>André Alexandre Cardoso</v>
      </c>
      <c r="D730" s="4" t="str">
        <f>VLOOKUP(B730,Clientes!A:D,4,0)</f>
        <v>Região Autónoma da Madeira</v>
      </c>
      <c r="E730" s="9" t="s">
        <v>49</v>
      </c>
      <c r="F730" s="4" t="str">
        <f>INDEX('Lista Aloj'!B:C,MATCH(E730,'Lista Aloj'!C:C,0),1)</f>
        <v>GERES ALBUFEIRA - ALDEIA TURISTICA, LDA</v>
      </c>
      <c r="G730" s="4" t="str">
        <f>VLOOKUP(E730,'Lista Aloj'!C:F,4,0)</f>
        <v>Aveiro</v>
      </c>
      <c r="H730" s="19">
        <v>43706</v>
      </c>
      <c r="I730" s="22">
        <v>1</v>
      </c>
      <c r="J730" s="6">
        <f>VLOOKUP(E730,'Lista Aloj'!C:F,2,0)*I730</f>
        <v>70</v>
      </c>
      <c r="K730" s="6">
        <f t="shared" si="11"/>
        <v>70</v>
      </c>
    </row>
    <row r="731" spans="2:11" ht="16.5" x14ac:dyDescent="0.25">
      <c r="B731" s="3" t="s">
        <v>144</v>
      </c>
      <c r="C731" s="4" t="str">
        <f>VLOOKUP(B731,Clientes!A:B,2,0)</f>
        <v>João Sofia Cunha</v>
      </c>
      <c r="D731" s="4" t="str">
        <f>VLOOKUP(B731,Clientes!A:D,4,0)</f>
        <v>Lisboa</v>
      </c>
      <c r="E731" s="9" t="s">
        <v>62</v>
      </c>
      <c r="F731" s="4" t="str">
        <f>INDEX('Lista Aloj'!B:C,MATCH(E731,'Lista Aloj'!C:C,0),1)</f>
        <v>ENTREGARSONHOS - ALOJAMENTO LOCAL, LDA</v>
      </c>
      <c r="G731" s="4" t="str">
        <f>VLOOKUP(E731,'Lista Aloj'!C:F,4,0)</f>
        <v>Região Autónoma dos Açores</v>
      </c>
      <c r="H731" s="19">
        <v>43708</v>
      </c>
      <c r="I731" s="22">
        <v>9</v>
      </c>
      <c r="J731" s="6">
        <f>VLOOKUP(E731,'Lista Aloj'!C:F,2,0)*I731</f>
        <v>630</v>
      </c>
      <c r="K731" s="6">
        <f t="shared" si="11"/>
        <v>567</v>
      </c>
    </row>
    <row r="732" spans="2:11" ht="16.5" x14ac:dyDescent="0.25">
      <c r="B732" s="3" t="s">
        <v>116</v>
      </c>
      <c r="C732" s="4" t="str">
        <f>VLOOKUP(B732,Clientes!A:B,2,0)</f>
        <v>Alice Pinto Silva</v>
      </c>
      <c r="D732" s="4" t="str">
        <f>VLOOKUP(B732,Clientes!A:D,4,0)</f>
        <v>Beja</v>
      </c>
      <c r="E732" s="9" t="s">
        <v>57</v>
      </c>
      <c r="F732" s="4" t="str">
        <f>INDEX('Lista Aloj'!B:C,MATCH(E732,'Lista Aloj'!C:C,0),1)</f>
        <v>LOCALSIGN, UNIPESSOAL, LDA</v>
      </c>
      <c r="G732" s="4" t="str">
        <f>VLOOKUP(E732,'Lista Aloj'!C:F,4,0)</f>
        <v>Portalegre</v>
      </c>
      <c r="H732" s="19">
        <v>43709</v>
      </c>
      <c r="I732" s="22">
        <v>2</v>
      </c>
      <c r="J732" s="6">
        <f>VLOOKUP(E732,'Lista Aloj'!C:F,2,0)*I732</f>
        <v>140</v>
      </c>
      <c r="K732" s="6">
        <f t="shared" si="11"/>
        <v>133</v>
      </c>
    </row>
    <row r="733" spans="2:11" ht="16.5" x14ac:dyDescent="0.25">
      <c r="B733" s="3" t="s">
        <v>173</v>
      </c>
      <c r="C733" s="4" t="str">
        <f>VLOOKUP(B733,Clientes!A:B,2,0)</f>
        <v xml:space="preserve">Matilde Vasco </v>
      </c>
      <c r="D733" s="4" t="str">
        <f>VLOOKUP(B733,Clientes!A:D,4,0)</f>
        <v>Castelo Branco</v>
      </c>
      <c r="E733" s="9" t="s">
        <v>44</v>
      </c>
      <c r="F733" s="4" t="str">
        <f>INDEX('Lista Aloj'!B:C,MATCH(E733,'Lista Aloj'!C:C,0),1)</f>
        <v>DELIRECORDAÇÕES - ALOJAMENTO LOCAL, UNIPESSOAL, LDA</v>
      </c>
      <c r="G733" s="4" t="str">
        <f>VLOOKUP(E733,'Lista Aloj'!C:F,4,0)</f>
        <v>Porto</v>
      </c>
      <c r="H733" s="19">
        <v>43709</v>
      </c>
      <c r="I733" s="22">
        <v>2</v>
      </c>
      <c r="J733" s="6">
        <f>VLOOKUP(E733,'Lista Aloj'!C:F,2,0)*I733</f>
        <v>160</v>
      </c>
      <c r="K733" s="6">
        <f t="shared" si="11"/>
        <v>152</v>
      </c>
    </row>
    <row r="734" spans="2:11" ht="16.5" x14ac:dyDescent="0.25">
      <c r="B734" s="3" t="s">
        <v>210</v>
      </c>
      <c r="C734" s="4" t="str">
        <f>VLOOKUP(B734,Clientes!A:B,2,0)</f>
        <v>Diogo Jaime Santos</v>
      </c>
      <c r="D734" s="4" t="str">
        <f>VLOOKUP(B734,Clientes!A:D,4,0)</f>
        <v>Castelo Branco</v>
      </c>
      <c r="E734" s="9" t="s">
        <v>56</v>
      </c>
      <c r="F734" s="4" t="str">
        <f>INDEX('Lista Aloj'!B:C,MATCH(E734,'Lista Aloj'!C:C,0),1)</f>
        <v>CONVERSA SIMÉTRICA ALOJAMENTO LOCAL, LDA</v>
      </c>
      <c r="G734" s="4" t="str">
        <f>VLOOKUP(E734,'Lista Aloj'!C:F,4,0)</f>
        <v>Viana do Castelo</v>
      </c>
      <c r="H734" s="19">
        <v>43710</v>
      </c>
      <c r="I734" s="22">
        <v>3</v>
      </c>
      <c r="J734" s="6">
        <f>VLOOKUP(E734,'Lista Aloj'!C:F,2,0)*I734</f>
        <v>270</v>
      </c>
      <c r="K734" s="6">
        <f t="shared" si="11"/>
        <v>256.5</v>
      </c>
    </row>
    <row r="735" spans="2:11" ht="16.5" x14ac:dyDescent="0.25">
      <c r="B735" s="3" t="s">
        <v>161</v>
      </c>
      <c r="C735" s="4" t="str">
        <f>VLOOKUP(B735,Clientes!A:B,2,0)</f>
        <v>Francisco Afonso Caldeira</v>
      </c>
      <c r="D735" s="4" t="str">
        <f>VLOOKUP(B735,Clientes!A:D,4,0)</f>
        <v>Faro</v>
      </c>
      <c r="E735" s="9" t="s">
        <v>45</v>
      </c>
      <c r="F735" s="4" t="str">
        <f>INDEX('Lista Aloj'!B:C,MATCH(E735,'Lista Aloj'!C:C,0),1)</f>
        <v>LOCAL - IT, LDA</v>
      </c>
      <c r="G735" s="4" t="str">
        <f>VLOOKUP(E735,'Lista Aloj'!C:F,4,0)</f>
        <v>Santarém</v>
      </c>
      <c r="H735" s="19">
        <v>43710</v>
      </c>
      <c r="I735" s="22">
        <v>5</v>
      </c>
      <c r="J735" s="6">
        <f>VLOOKUP(E735,'Lista Aloj'!C:F,2,0)*I735</f>
        <v>450</v>
      </c>
      <c r="K735" s="6">
        <f t="shared" si="11"/>
        <v>427.5</v>
      </c>
    </row>
    <row r="736" spans="2:11" ht="16.5" x14ac:dyDescent="0.25">
      <c r="B736" s="3" t="s">
        <v>83</v>
      </c>
      <c r="C736" s="4" t="str">
        <f>VLOOKUP(B736,Clientes!A:B,2,0)</f>
        <v>Gonçalo Miguel Ribeiro</v>
      </c>
      <c r="D736" s="4" t="str">
        <f>VLOOKUP(B736,Clientes!A:D,4,0)</f>
        <v>Beja</v>
      </c>
      <c r="E736" s="9" t="s">
        <v>60</v>
      </c>
      <c r="F736" s="4" t="str">
        <f>INDEX('Lista Aloj'!B:C,MATCH(E736,'Lista Aloj'!C:C,0),1)</f>
        <v>RESIDÊNCIAL IMPERIAL DE CARMO &amp; AUGUSTA, UNIPESSOAL, LDA</v>
      </c>
      <c r="G736" s="4" t="str">
        <f>VLOOKUP(E736,'Lista Aloj'!C:F,4,0)</f>
        <v>Santarém</v>
      </c>
      <c r="H736" s="19">
        <v>43710</v>
      </c>
      <c r="I736" s="22">
        <v>6</v>
      </c>
      <c r="J736" s="6">
        <f>VLOOKUP(E736,'Lista Aloj'!C:F,2,0)*I736</f>
        <v>420</v>
      </c>
      <c r="K736" s="6">
        <f t="shared" si="11"/>
        <v>378</v>
      </c>
    </row>
    <row r="737" spans="2:11" ht="16.5" x14ac:dyDescent="0.25">
      <c r="B737" s="3" t="s">
        <v>213</v>
      </c>
      <c r="C737" s="4" t="str">
        <f>VLOOKUP(B737,Clientes!A:B,2,0)</f>
        <v xml:space="preserve">Marta Sofia </v>
      </c>
      <c r="D737" s="4" t="str">
        <f>VLOOKUP(B737,Clientes!A:D,4,0)</f>
        <v>Leiria</v>
      </c>
      <c r="E737" s="9" t="s">
        <v>42</v>
      </c>
      <c r="F737" s="4" t="str">
        <f>INDEX('Lista Aloj'!B:C,MATCH(E737,'Lista Aloj'!C:C,0),1)</f>
        <v>FEELPORTO - ALOJAMENTO LOCAL E SERVIÇOS TURISTICOS, LDA</v>
      </c>
      <c r="G737" s="4" t="str">
        <f>VLOOKUP(E737,'Lista Aloj'!C:F,4,0)</f>
        <v>Porto</v>
      </c>
      <c r="H737" s="19">
        <v>43710</v>
      </c>
      <c r="I737" s="22">
        <v>5</v>
      </c>
      <c r="J737" s="6">
        <f>VLOOKUP(E737,'Lista Aloj'!C:F,2,0)*I737</f>
        <v>350</v>
      </c>
      <c r="K737" s="6">
        <f t="shared" si="11"/>
        <v>332.5</v>
      </c>
    </row>
    <row r="738" spans="2:11" ht="16.5" x14ac:dyDescent="0.25">
      <c r="B738" s="3" t="s">
        <v>79</v>
      </c>
      <c r="C738" s="4" t="str">
        <f>VLOOKUP(B738,Clientes!A:B,2,0)</f>
        <v>Pedro Miguel Mota</v>
      </c>
      <c r="D738" s="4" t="str">
        <f>VLOOKUP(B738,Clientes!A:D,4,0)</f>
        <v>Coimbra</v>
      </c>
      <c r="E738" s="9" t="s">
        <v>46</v>
      </c>
      <c r="F738" s="4" t="str">
        <f>INDEX('Lista Aloj'!B:C,MATCH(E738,'Lista Aloj'!C:C,0),1)</f>
        <v>LOCALEASY, LDA</v>
      </c>
      <c r="G738" s="4" t="str">
        <f>VLOOKUP(E738,'Lista Aloj'!C:F,4,0)</f>
        <v>Região Autónoma da Madeira</v>
      </c>
      <c r="H738" s="19">
        <v>43710</v>
      </c>
      <c r="I738" s="22">
        <v>4</v>
      </c>
      <c r="J738" s="6">
        <f>VLOOKUP(E738,'Lista Aloj'!C:F,2,0)*I738</f>
        <v>320</v>
      </c>
      <c r="K738" s="6">
        <f t="shared" si="11"/>
        <v>304</v>
      </c>
    </row>
    <row r="739" spans="2:11" ht="16.5" x14ac:dyDescent="0.25">
      <c r="B739" s="3" t="s">
        <v>86</v>
      </c>
      <c r="C739" s="4" t="str">
        <f>VLOOKUP(B739,Clientes!A:B,2,0)</f>
        <v>Bárbara de Pimenta</v>
      </c>
      <c r="D739" s="4" t="str">
        <f>VLOOKUP(B739,Clientes!A:D,4,0)</f>
        <v>Porto</v>
      </c>
      <c r="E739" s="9" t="s">
        <v>45</v>
      </c>
      <c r="F739" s="4" t="str">
        <f>INDEX('Lista Aloj'!B:C,MATCH(E739,'Lista Aloj'!C:C,0),1)</f>
        <v>LOCAL - IT, LDA</v>
      </c>
      <c r="G739" s="4" t="str">
        <f>VLOOKUP(E739,'Lista Aloj'!C:F,4,0)</f>
        <v>Santarém</v>
      </c>
      <c r="H739" s="19">
        <v>43711</v>
      </c>
      <c r="I739" s="22">
        <v>4</v>
      </c>
      <c r="J739" s="6">
        <f>VLOOKUP(E739,'Lista Aloj'!C:F,2,0)*I739</f>
        <v>360</v>
      </c>
      <c r="K739" s="6">
        <f t="shared" si="11"/>
        <v>342</v>
      </c>
    </row>
    <row r="740" spans="2:11" ht="16.5" x14ac:dyDescent="0.25">
      <c r="B740" s="3" t="s">
        <v>192</v>
      </c>
      <c r="C740" s="4" t="str">
        <f>VLOOKUP(B740,Clientes!A:B,2,0)</f>
        <v>Inês Silva Lopes</v>
      </c>
      <c r="D740" s="4" t="str">
        <f>VLOOKUP(B740,Clientes!A:D,4,0)</f>
        <v>Leiria</v>
      </c>
      <c r="E740" s="9" t="s">
        <v>49</v>
      </c>
      <c r="F740" s="4" t="str">
        <f>INDEX('Lista Aloj'!B:C,MATCH(E740,'Lista Aloj'!C:C,0),1)</f>
        <v>GERES ALBUFEIRA - ALDEIA TURISTICA, LDA</v>
      </c>
      <c r="G740" s="4" t="str">
        <f>VLOOKUP(E740,'Lista Aloj'!C:F,4,0)</f>
        <v>Aveiro</v>
      </c>
      <c r="H740" s="19">
        <v>43712</v>
      </c>
      <c r="I740" s="22">
        <v>3</v>
      </c>
      <c r="J740" s="6">
        <f>VLOOKUP(E740,'Lista Aloj'!C:F,2,0)*I740</f>
        <v>210</v>
      </c>
      <c r="K740" s="6">
        <f t="shared" si="11"/>
        <v>199.5</v>
      </c>
    </row>
    <row r="741" spans="2:11" ht="16.5" x14ac:dyDescent="0.25">
      <c r="B741" s="3" t="s">
        <v>215</v>
      </c>
      <c r="C741" s="4" t="str">
        <f>VLOOKUP(B741,Clientes!A:B,2,0)</f>
        <v>Maria Gonçalo Silva</v>
      </c>
      <c r="D741" s="4" t="str">
        <f>VLOOKUP(B741,Clientes!A:D,4,0)</f>
        <v>Região Autónoma da Madeira</v>
      </c>
      <c r="E741" s="9" t="s">
        <v>45</v>
      </c>
      <c r="F741" s="4" t="str">
        <f>INDEX('Lista Aloj'!B:C,MATCH(E741,'Lista Aloj'!C:C,0),1)</f>
        <v>LOCAL - IT, LDA</v>
      </c>
      <c r="G741" s="4" t="str">
        <f>VLOOKUP(E741,'Lista Aloj'!C:F,4,0)</f>
        <v>Santarém</v>
      </c>
      <c r="H741" s="19">
        <v>43712</v>
      </c>
      <c r="I741" s="22">
        <v>1</v>
      </c>
      <c r="J741" s="6">
        <f>VLOOKUP(E741,'Lista Aloj'!C:F,2,0)*I741</f>
        <v>90</v>
      </c>
      <c r="K741" s="6">
        <f t="shared" si="11"/>
        <v>90</v>
      </c>
    </row>
    <row r="742" spans="2:11" ht="16.5" x14ac:dyDescent="0.25">
      <c r="B742" s="3" t="s">
        <v>84</v>
      </c>
      <c r="C742" s="4" t="str">
        <f>VLOOKUP(B742,Clientes!A:B,2,0)</f>
        <v>Maria José Fernandes</v>
      </c>
      <c r="D742" s="4" t="str">
        <f>VLOOKUP(B742,Clientes!A:D,4,0)</f>
        <v>Beja</v>
      </c>
      <c r="E742" s="9" t="s">
        <v>54</v>
      </c>
      <c r="F742" s="4" t="str">
        <f>INDEX('Lista Aloj'!B:C,MATCH(E742,'Lista Aloj'!C:C,0),1)</f>
        <v>LOCALMAIS, UNIPESSOAL, LDA</v>
      </c>
      <c r="G742" s="4" t="str">
        <f>VLOOKUP(E742,'Lista Aloj'!C:F,4,0)</f>
        <v>Guarda</v>
      </c>
      <c r="H742" s="19">
        <v>43712</v>
      </c>
      <c r="I742" s="22">
        <v>2</v>
      </c>
      <c r="J742" s="6">
        <f>VLOOKUP(E742,'Lista Aloj'!C:F,2,0)*I742</f>
        <v>180</v>
      </c>
      <c r="K742" s="6">
        <f t="shared" si="11"/>
        <v>171</v>
      </c>
    </row>
    <row r="743" spans="2:11" ht="16.5" x14ac:dyDescent="0.25">
      <c r="B743" s="3" t="s">
        <v>180</v>
      </c>
      <c r="C743" s="4" t="str">
        <f>VLOOKUP(B743,Clientes!A:B,2,0)</f>
        <v xml:space="preserve">Tomas César </v>
      </c>
      <c r="D743" s="4" t="str">
        <f>VLOOKUP(B743,Clientes!A:D,4,0)</f>
        <v>Évora</v>
      </c>
      <c r="E743" s="9" t="s">
        <v>49</v>
      </c>
      <c r="F743" s="4" t="str">
        <f>INDEX('Lista Aloj'!B:C,MATCH(E743,'Lista Aloj'!C:C,0),1)</f>
        <v>GERES ALBUFEIRA - ALDEIA TURISTICA, LDA</v>
      </c>
      <c r="G743" s="4" t="str">
        <f>VLOOKUP(E743,'Lista Aloj'!C:F,4,0)</f>
        <v>Aveiro</v>
      </c>
      <c r="H743" s="19">
        <v>43712</v>
      </c>
      <c r="I743" s="22">
        <v>3</v>
      </c>
      <c r="J743" s="6">
        <f>VLOOKUP(E743,'Lista Aloj'!C:F,2,0)*I743</f>
        <v>210</v>
      </c>
      <c r="K743" s="6">
        <f t="shared" si="11"/>
        <v>199.5</v>
      </c>
    </row>
    <row r="744" spans="2:11" ht="16.5" x14ac:dyDescent="0.25">
      <c r="B744" s="3" t="s">
        <v>209</v>
      </c>
      <c r="C744" s="4" t="str">
        <f>VLOOKUP(B744,Clientes!A:B,2,0)</f>
        <v>Hélder Leonor Vasconcelos</v>
      </c>
      <c r="D744" s="4" t="str">
        <f>VLOOKUP(B744,Clientes!A:D,4,0)</f>
        <v>Faro</v>
      </c>
      <c r="E744" s="9" t="s">
        <v>57</v>
      </c>
      <c r="F744" s="4" t="str">
        <f>INDEX('Lista Aloj'!B:C,MATCH(E744,'Lista Aloj'!C:C,0),1)</f>
        <v>LOCALSIGN, UNIPESSOAL, LDA</v>
      </c>
      <c r="G744" s="4" t="str">
        <f>VLOOKUP(E744,'Lista Aloj'!C:F,4,0)</f>
        <v>Portalegre</v>
      </c>
      <c r="H744" s="19">
        <v>43713</v>
      </c>
      <c r="I744" s="22">
        <v>5</v>
      </c>
      <c r="J744" s="6">
        <f>VLOOKUP(E744,'Lista Aloj'!C:F,2,0)*I744</f>
        <v>350</v>
      </c>
      <c r="K744" s="6">
        <f t="shared" si="11"/>
        <v>332.5</v>
      </c>
    </row>
    <row r="745" spans="2:11" ht="16.5" x14ac:dyDescent="0.25">
      <c r="B745" s="3" t="s">
        <v>93</v>
      </c>
      <c r="C745" s="4" t="str">
        <f>VLOOKUP(B745,Clientes!A:B,2,0)</f>
        <v>Tomás Catarina Ferreira</v>
      </c>
      <c r="D745" s="4" t="str">
        <f>VLOOKUP(B745,Clientes!A:D,4,0)</f>
        <v>Vila Real</v>
      </c>
      <c r="E745" s="9" t="s">
        <v>53</v>
      </c>
      <c r="F745" s="4" t="str">
        <f>INDEX('Lista Aloj'!B:C,MATCH(E745,'Lista Aloj'!C:C,0),1)</f>
        <v>LOCAL GÁS, UNIPESSOAL, LDA</v>
      </c>
      <c r="G745" s="4" t="str">
        <f>VLOOKUP(E745,'Lista Aloj'!C:F,4,0)</f>
        <v>Setúbal</v>
      </c>
      <c r="H745" s="19">
        <v>43713</v>
      </c>
      <c r="I745" s="22">
        <v>2</v>
      </c>
      <c r="J745" s="6">
        <f>VLOOKUP(E745,'Lista Aloj'!C:F,2,0)*I745</f>
        <v>140</v>
      </c>
      <c r="K745" s="6">
        <f t="shared" si="11"/>
        <v>133</v>
      </c>
    </row>
    <row r="746" spans="2:11" ht="16.5" x14ac:dyDescent="0.25">
      <c r="B746" s="3" t="s">
        <v>182</v>
      </c>
      <c r="C746" s="4" t="str">
        <f>VLOOKUP(B746,Clientes!A:B,2,0)</f>
        <v>Dora Maria Costa</v>
      </c>
      <c r="D746" s="4" t="str">
        <f>VLOOKUP(B746,Clientes!A:D,4,0)</f>
        <v>Lisboa</v>
      </c>
      <c r="E746" s="9" t="s">
        <v>44</v>
      </c>
      <c r="F746" s="4" t="str">
        <f>INDEX('Lista Aloj'!B:C,MATCH(E746,'Lista Aloj'!C:C,0),1)</f>
        <v>DELIRECORDAÇÕES - ALOJAMENTO LOCAL, UNIPESSOAL, LDA</v>
      </c>
      <c r="G746" s="4" t="str">
        <f>VLOOKUP(E746,'Lista Aloj'!C:F,4,0)</f>
        <v>Porto</v>
      </c>
      <c r="H746" s="19">
        <v>43714</v>
      </c>
      <c r="I746" s="22">
        <v>9</v>
      </c>
      <c r="J746" s="6">
        <f>VLOOKUP(E746,'Lista Aloj'!C:F,2,0)*I746</f>
        <v>720</v>
      </c>
      <c r="K746" s="6">
        <f t="shared" si="11"/>
        <v>648</v>
      </c>
    </row>
    <row r="747" spans="2:11" ht="16.5" x14ac:dyDescent="0.25">
      <c r="B747" s="3" t="s">
        <v>217</v>
      </c>
      <c r="C747" s="4" t="str">
        <f>VLOOKUP(B747,Clientes!A:B,2,0)</f>
        <v>Bárbara Costa Teixeira</v>
      </c>
      <c r="D747" s="4" t="str">
        <f>VLOOKUP(B747,Clientes!A:D,4,0)</f>
        <v>Bragança</v>
      </c>
      <c r="E747" s="9" t="s">
        <v>45</v>
      </c>
      <c r="F747" s="4" t="str">
        <f>INDEX('Lista Aloj'!B:C,MATCH(E747,'Lista Aloj'!C:C,0),1)</f>
        <v>LOCAL - IT, LDA</v>
      </c>
      <c r="G747" s="4" t="str">
        <f>VLOOKUP(E747,'Lista Aloj'!C:F,4,0)</f>
        <v>Santarém</v>
      </c>
      <c r="H747" s="19">
        <v>43715</v>
      </c>
      <c r="I747" s="22">
        <v>7</v>
      </c>
      <c r="J747" s="6">
        <f>VLOOKUP(E747,'Lista Aloj'!C:F,2,0)*I747</f>
        <v>630</v>
      </c>
      <c r="K747" s="6">
        <f t="shared" si="11"/>
        <v>567</v>
      </c>
    </row>
    <row r="748" spans="2:11" ht="16.5" x14ac:dyDescent="0.25">
      <c r="B748" s="3" t="s">
        <v>110</v>
      </c>
      <c r="C748" s="4" t="str">
        <f>VLOOKUP(B748,Clientes!A:B,2,0)</f>
        <v>Luís Filipe Carvalho</v>
      </c>
      <c r="D748" s="4" t="str">
        <f>VLOOKUP(B748,Clientes!A:D,4,0)</f>
        <v>Porto</v>
      </c>
      <c r="E748" s="9" t="s">
        <v>54</v>
      </c>
      <c r="F748" s="4" t="str">
        <f>INDEX('Lista Aloj'!B:C,MATCH(E748,'Lista Aloj'!C:C,0),1)</f>
        <v>LOCALMAIS, UNIPESSOAL, LDA</v>
      </c>
      <c r="G748" s="4" t="str">
        <f>VLOOKUP(E748,'Lista Aloj'!C:F,4,0)</f>
        <v>Guarda</v>
      </c>
      <c r="H748" s="19">
        <v>43715</v>
      </c>
      <c r="I748" s="22">
        <v>2</v>
      </c>
      <c r="J748" s="6">
        <f>VLOOKUP(E748,'Lista Aloj'!C:F,2,0)*I748</f>
        <v>180</v>
      </c>
      <c r="K748" s="6">
        <f t="shared" si="11"/>
        <v>171</v>
      </c>
    </row>
    <row r="749" spans="2:11" ht="16.5" x14ac:dyDescent="0.25">
      <c r="B749" s="3" t="s">
        <v>188</v>
      </c>
      <c r="C749" s="4" t="str">
        <f>VLOOKUP(B749,Clientes!A:B,2,0)</f>
        <v>Tiago Afonso Santos</v>
      </c>
      <c r="D749" s="4" t="str">
        <f>VLOOKUP(B749,Clientes!A:D,4,0)</f>
        <v>Vila Real</v>
      </c>
      <c r="E749" s="9" t="s">
        <v>56</v>
      </c>
      <c r="F749" s="4" t="str">
        <f>INDEX('Lista Aloj'!B:C,MATCH(E749,'Lista Aloj'!C:C,0),1)</f>
        <v>CONVERSA SIMÉTRICA ALOJAMENTO LOCAL, LDA</v>
      </c>
      <c r="G749" s="4" t="str">
        <f>VLOOKUP(E749,'Lista Aloj'!C:F,4,0)</f>
        <v>Viana do Castelo</v>
      </c>
      <c r="H749" s="19">
        <v>43715</v>
      </c>
      <c r="I749" s="22">
        <v>1</v>
      </c>
      <c r="J749" s="6">
        <f>VLOOKUP(E749,'Lista Aloj'!C:F,2,0)*I749</f>
        <v>90</v>
      </c>
      <c r="K749" s="6">
        <f t="shared" si="11"/>
        <v>90</v>
      </c>
    </row>
    <row r="750" spans="2:11" ht="16.5" x14ac:dyDescent="0.25">
      <c r="B750" s="3" t="s">
        <v>93</v>
      </c>
      <c r="C750" s="4" t="str">
        <f>VLOOKUP(B750,Clientes!A:B,2,0)</f>
        <v>Tomás Catarina Ferreira</v>
      </c>
      <c r="D750" s="4" t="str">
        <f>VLOOKUP(B750,Clientes!A:D,4,0)</f>
        <v>Vila Real</v>
      </c>
      <c r="E750" s="9" t="s">
        <v>45</v>
      </c>
      <c r="F750" s="4" t="str">
        <f>INDEX('Lista Aloj'!B:C,MATCH(E750,'Lista Aloj'!C:C,0),1)</f>
        <v>LOCAL - IT, LDA</v>
      </c>
      <c r="G750" s="4" t="str">
        <f>VLOOKUP(E750,'Lista Aloj'!C:F,4,0)</f>
        <v>Santarém</v>
      </c>
      <c r="H750" s="19">
        <v>43717</v>
      </c>
      <c r="I750" s="22">
        <v>9</v>
      </c>
      <c r="J750" s="6">
        <f>VLOOKUP(E750,'Lista Aloj'!C:F,2,0)*I750</f>
        <v>810</v>
      </c>
      <c r="K750" s="6">
        <f t="shared" si="11"/>
        <v>729</v>
      </c>
    </row>
    <row r="751" spans="2:11" ht="16.5" x14ac:dyDescent="0.25">
      <c r="B751" s="3" t="s">
        <v>120</v>
      </c>
      <c r="C751" s="4" t="str">
        <f>VLOOKUP(B751,Clientes!A:B,2,0)</f>
        <v>Mariana Miguel Borges</v>
      </c>
      <c r="D751" s="4" t="str">
        <f>VLOOKUP(B751,Clientes!A:D,4,0)</f>
        <v>Região Autónoma dos Açores</v>
      </c>
      <c r="E751" s="9" t="s">
        <v>50</v>
      </c>
      <c r="F751" s="4" t="str">
        <f>INDEX('Lista Aloj'!B:C,MATCH(E751,'Lista Aloj'!C:C,0),1)</f>
        <v>R.M.G.S. - ALOJAMENTOS DE PORTUGAL - TURISMO RURAL E ALOJAMENTO LOCAL, UNIPESSOAL, LDA</v>
      </c>
      <c r="G751" s="4" t="str">
        <f>VLOOKUP(E751,'Lista Aloj'!C:F,4,0)</f>
        <v>Porto</v>
      </c>
      <c r="H751" s="19">
        <v>43718</v>
      </c>
      <c r="I751" s="22">
        <v>6</v>
      </c>
      <c r="J751" s="6">
        <f>VLOOKUP(E751,'Lista Aloj'!C:F,2,0)*I751</f>
        <v>300</v>
      </c>
      <c r="K751" s="6">
        <f t="shared" si="11"/>
        <v>270</v>
      </c>
    </row>
    <row r="752" spans="2:11" ht="16.5" x14ac:dyDescent="0.25">
      <c r="B752" s="3" t="s">
        <v>100</v>
      </c>
      <c r="C752" s="4" t="str">
        <f>VLOOKUP(B752,Clientes!A:B,2,0)</f>
        <v>Vasco Miguel Alves</v>
      </c>
      <c r="D752" s="4" t="str">
        <f>VLOOKUP(B752,Clientes!A:D,4,0)</f>
        <v>Viseu</v>
      </c>
      <c r="E752" s="9" t="s">
        <v>53</v>
      </c>
      <c r="F752" s="4" t="str">
        <f>INDEX('Lista Aloj'!B:C,MATCH(E752,'Lista Aloj'!C:C,0),1)</f>
        <v>LOCAL GÁS, UNIPESSOAL, LDA</v>
      </c>
      <c r="G752" s="4" t="str">
        <f>VLOOKUP(E752,'Lista Aloj'!C:F,4,0)</f>
        <v>Setúbal</v>
      </c>
      <c r="H752" s="19">
        <v>43718</v>
      </c>
      <c r="I752" s="22">
        <v>2</v>
      </c>
      <c r="J752" s="6">
        <f>VLOOKUP(E752,'Lista Aloj'!C:F,2,0)*I752</f>
        <v>140</v>
      </c>
      <c r="K752" s="6">
        <f t="shared" si="11"/>
        <v>133</v>
      </c>
    </row>
    <row r="753" spans="2:11" ht="16.5" x14ac:dyDescent="0.25">
      <c r="B753" s="3" t="s">
        <v>159</v>
      </c>
      <c r="C753" s="4" t="str">
        <f>VLOOKUP(B753,Clientes!A:B,2,0)</f>
        <v>Bela Francisco Pinto</v>
      </c>
      <c r="D753" s="4" t="str">
        <f>VLOOKUP(B753,Clientes!A:D,4,0)</f>
        <v>Santarém</v>
      </c>
      <c r="E753" s="9" t="s">
        <v>60</v>
      </c>
      <c r="F753" s="4" t="str">
        <f>INDEX('Lista Aloj'!B:C,MATCH(E753,'Lista Aloj'!C:C,0),1)</f>
        <v>RESIDÊNCIAL IMPERIAL DE CARMO &amp; AUGUSTA, UNIPESSOAL, LDA</v>
      </c>
      <c r="G753" s="4" t="str">
        <f>VLOOKUP(E753,'Lista Aloj'!C:F,4,0)</f>
        <v>Santarém</v>
      </c>
      <c r="H753" s="19">
        <v>43719</v>
      </c>
      <c r="I753" s="22">
        <v>7</v>
      </c>
      <c r="J753" s="6">
        <f>VLOOKUP(E753,'Lista Aloj'!C:F,2,0)*I753</f>
        <v>490</v>
      </c>
      <c r="K753" s="6">
        <f t="shared" si="11"/>
        <v>441</v>
      </c>
    </row>
    <row r="754" spans="2:11" ht="16.5" x14ac:dyDescent="0.25">
      <c r="B754" s="3" t="s">
        <v>203</v>
      </c>
      <c r="C754" s="4" t="str">
        <f>VLOOKUP(B754,Clientes!A:B,2,0)</f>
        <v>Dalila Alexandre Reis</v>
      </c>
      <c r="D754" s="4" t="str">
        <f>VLOOKUP(B754,Clientes!A:D,4,0)</f>
        <v>Porto</v>
      </c>
      <c r="E754" s="9" t="s">
        <v>62</v>
      </c>
      <c r="F754" s="4" t="str">
        <f>INDEX('Lista Aloj'!B:C,MATCH(E754,'Lista Aloj'!C:C,0),1)</f>
        <v>ENTREGARSONHOS - ALOJAMENTO LOCAL, LDA</v>
      </c>
      <c r="G754" s="4" t="str">
        <f>VLOOKUP(E754,'Lista Aloj'!C:F,4,0)</f>
        <v>Região Autónoma dos Açores</v>
      </c>
      <c r="H754" s="19">
        <v>43719</v>
      </c>
      <c r="I754" s="22">
        <v>3</v>
      </c>
      <c r="J754" s="6">
        <f>VLOOKUP(E754,'Lista Aloj'!C:F,2,0)*I754</f>
        <v>210</v>
      </c>
      <c r="K754" s="6">
        <f t="shared" si="11"/>
        <v>199.5</v>
      </c>
    </row>
    <row r="755" spans="2:11" ht="16.5" x14ac:dyDescent="0.25">
      <c r="B755" s="3" t="s">
        <v>214</v>
      </c>
      <c r="C755" s="4" t="str">
        <f>VLOOKUP(B755,Clientes!A:B,2,0)</f>
        <v>José Silva Pereira</v>
      </c>
      <c r="D755" s="4" t="str">
        <f>VLOOKUP(B755,Clientes!A:D,4,0)</f>
        <v>Évora</v>
      </c>
      <c r="E755" s="9" t="s">
        <v>45</v>
      </c>
      <c r="F755" s="4" t="str">
        <f>INDEX('Lista Aloj'!B:C,MATCH(E755,'Lista Aloj'!C:C,0),1)</f>
        <v>LOCAL - IT, LDA</v>
      </c>
      <c r="G755" s="4" t="str">
        <f>VLOOKUP(E755,'Lista Aloj'!C:F,4,0)</f>
        <v>Santarém</v>
      </c>
      <c r="H755" s="19">
        <v>43721</v>
      </c>
      <c r="I755" s="22">
        <v>9</v>
      </c>
      <c r="J755" s="6">
        <f>VLOOKUP(E755,'Lista Aloj'!C:F,2,0)*I755</f>
        <v>810</v>
      </c>
      <c r="K755" s="6">
        <f t="shared" si="11"/>
        <v>729</v>
      </c>
    </row>
    <row r="756" spans="2:11" ht="16.5" x14ac:dyDescent="0.25">
      <c r="B756" s="3" t="s">
        <v>167</v>
      </c>
      <c r="C756" s="4" t="str">
        <f>VLOOKUP(B756,Clientes!A:B,2,0)</f>
        <v xml:space="preserve">Viktoriia Xavier </v>
      </c>
      <c r="D756" s="4" t="str">
        <f>VLOOKUP(B756,Clientes!A:D,4,0)</f>
        <v>Viana do Castelo</v>
      </c>
      <c r="E756" s="9" t="s">
        <v>45</v>
      </c>
      <c r="F756" s="4" t="str">
        <f>INDEX('Lista Aloj'!B:C,MATCH(E756,'Lista Aloj'!C:C,0),1)</f>
        <v>LOCAL - IT, LDA</v>
      </c>
      <c r="G756" s="4" t="str">
        <f>VLOOKUP(E756,'Lista Aloj'!C:F,4,0)</f>
        <v>Santarém</v>
      </c>
      <c r="H756" s="19">
        <v>43721</v>
      </c>
      <c r="I756" s="22">
        <v>4</v>
      </c>
      <c r="J756" s="6">
        <f>VLOOKUP(E756,'Lista Aloj'!C:F,2,0)*I756</f>
        <v>360</v>
      </c>
      <c r="K756" s="6">
        <f t="shared" si="11"/>
        <v>342</v>
      </c>
    </row>
    <row r="757" spans="2:11" ht="16.5" x14ac:dyDescent="0.25">
      <c r="B757" s="3" t="s">
        <v>76</v>
      </c>
      <c r="C757" s="4" t="str">
        <f>VLOOKUP(B757,Clientes!A:B,2,0)</f>
        <v>Maria Bessa Costa</v>
      </c>
      <c r="D757" s="4" t="str">
        <f>VLOOKUP(B757,Clientes!A:D,4,0)</f>
        <v>Bragança</v>
      </c>
      <c r="E757" s="9" t="s">
        <v>50</v>
      </c>
      <c r="F757" s="4" t="str">
        <f>INDEX('Lista Aloj'!B:C,MATCH(E757,'Lista Aloj'!C:C,0),1)</f>
        <v>R.M.G.S. - ALOJAMENTOS DE PORTUGAL - TURISMO RURAL E ALOJAMENTO LOCAL, UNIPESSOAL, LDA</v>
      </c>
      <c r="G757" s="4" t="str">
        <f>VLOOKUP(E757,'Lista Aloj'!C:F,4,0)</f>
        <v>Porto</v>
      </c>
      <c r="H757" s="19">
        <v>43722</v>
      </c>
      <c r="I757" s="22">
        <v>8</v>
      </c>
      <c r="J757" s="6">
        <f>VLOOKUP(E757,'Lista Aloj'!C:F,2,0)*I757</f>
        <v>400</v>
      </c>
      <c r="K757" s="6">
        <f t="shared" si="11"/>
        <v>360</v>
      </c>
    </row>
    <row r="758" spans="2:11" ht="16.5" x14ac:dyDescent="0.25">
      <c r="B758" s="3" t="s">
        <v>92</v>
      </c>
      <c r="C758" s="4" t="str">
        <f>VLOOKUP(B758,Clientes!A:B,2,0)</f>
        <v>Marina Manuel Duarte</v>
      </c>
      <c r="D758" s="4" t="str">
        <f>VLOOKUP(B758,Clientes!A:D,4,0)</f>
        <v>Portalegre</v>
      </c>
      <c r="E758" s="9" t="s">
        <v>42</v>
      </c>
      <c r="F758" s="4" t="str">
        <f>INDEX('Lista Aloj'!B:C,MATCH(E758,'Lista Aloj'!C:C,0),1)</f>
        <v>FEELPORTO - ALOJAMENTO LOCAL E SERVIÇOS TURISTICOS, LDA</v>
      </c>
      <c r="G758" s="4" t="str">
        <f>VLOOKUP(E758,'Lista Aloj'!C:F,4,0)</f>
        <v>Porto</v>
      </c>
      <c r="H758" s="19">
        <v>43722</v>
      </c>
      <c r="I758" s="22">
        <v>9</v>
      </c>
      <c r="J758" s="6">
        <f>VLOOKUP(E758,'Lista Aloj'!C:F,2,0)*I758</f>
        <v>630</v>
      </c>
      <c r="K758" s="6">
        <f t="shared" si="11"/>
        <v>567</v>
      </c>
    </row>
    <row r="759" spans="2:11" ht="16.5" x14ac:dyDescent="0.25">
      <c r="B759" s="3" t="s">
        <v>227</v>
      </c>
      <c r="C759" s="4" t="str">
        <f>VLOOKUP(B759,Clientes!A:B,2,0)</f>
        <v>Rodrigo Carneiro França</v>
      </c>
      <c r="D759" s="4" t="str">
        <f>VLOOKUP(B759,Clientes!A:D,4,0)</f>
        <v>Coimbra</v>
      </c>
      <c r="E759" s="9" t="s">
        <v>44</v>
      </c>
      <c r="F759" s="4" t="str">
        <f>INDEX('Lista Aloj'!B:C,MATCH(E759,'Lista Aloj'!C:C,0),1)</f>
        <v>DELIRECORDAÇÕES - ALOJAMENTO LOCAL, UNIPESSOAL, LDA</v>
      </c>
      <c r="G759" s="4" t="str">
        <f>VLOOKUP(E759,'Lista Aloj'!C:F,4,0)</f>
        <v>Porto</v>
      </c>
      <c r="H759" s="19">
        <v>43723</v>
      </c>
      <c r="I759" s="22">
        <v>6</v>
      </c>
      <c r="J759" s="6">
        <f>VLOOKUP(E759,'Lista Aloj'!C:F,2,0)*I759</f>
        <v>480</v>
      </c>
      <c r="K759" s="6">
        <f t="shared" si="11"/>
        <v>432</v>
      </c>
    </row>
    <row r="760" spans="2:11" ht="16.5" x14ac:dyDescent="0.25">
      <c r="B760" s="3" t="s">
        <v>149</v>
      </c>
      <c r="C760" s="4" t="str">
        <f>VLOOKUP(B760,Clientes!A:B,2,0)</f>
        <v>Tânia João Dias</v>
      </c>
      <c r="D760" s="4" t="str">
        <f>VLOOKUP(B760,Clientes!A:D,4,0)</f>
        <v>Bragança</v>
      </c>
      <c r="E760" s="9" t="s">
        <v>39</v>
      </c>
      <c r="F760" s="4" t="str">
        <f>INDEX('Lista Aloj'!B:C,MATCH(E760,'Lista Aloj'!C:C,0),1)</f>
        <v>ÍNDICEFRASE COMPRA E VENDA DE BENS IMOBILIÁRIOS, TURISMO E ALOJAMENTO LOCAL, LDA</v>
      </c>
      <c r="G760" s="4" t="str">
        <f>VLOOKUP(E760,'Lista Aloj'!C:F,4,0)</f>
        <v>Portalegre</v>
      </c>
      <c r="H760" s="19">
        <v>43723</v>
      </c>
      <c r="I760" s="22">
        <v>5</v>
      </c>
      <c r="J760" s="6">
        <f>VLOOKUP(E760,'Lista Aloj'!C:F,2,0)*I760</f>
        <v>300</v>
      </c>
      <c r="K760" s="6">
        <f t="shared" si="11"/>
        <v>285</v>
      </c>
    </row>
    <row r="761" spans="2:11" ht="16.5" x14ac:dyDescent="0.25">
      <c r="B761" s="3" t="s">
        <v>96</v>
      </c>
      <c r="C761" s="4" t="str">
        <f>VLOOKUP(B761,Clientes!A:B,2,0)</f>
        <v>João Catarina Mendes</v>
      </c>
      <c r="D761" s="4" t="str">
        <f>VLOOKUP(B761,Clientes!A:D,4,0)</f>
        <v>Lisboa</v>
      </c>
      <c r="E761" s="9" t="s">
        <v>57</v>
      </c>
      <c r="F761" s="4" t="str">
        <f>INDEX('Lista Aloj'!B:C,MATCH(E761,'Lista Aloj'!C:C,0),1)</f>
        <v>LOCALSIGN, UNIPESSOAL, LDA</v>
      </c>
      <c r="G761" s="4" t="str">
        <f>VLOOKUP(E761,'Lista Aloj'!C:F,4,0)</f>
        <v>Portalegre</v>
      </c>
      <c r="H761" s="19">
        <v>43724</v>
      </c>
      <c r="I761" s="22">
        <v>7</v>
      </c>
      <c r="J761" s="6">
        <f>VLOOKUP(E761,'Lista Aloj'!C:F,2,0)*I761</f>
        <v>490</v>
      </c>
      <c r="K761" s="6">
        <f t="shared" si="11"/>
        <v>441</v>
      </c>
    </row>
    <row r="762" spans="2:11" ht="16.5" x14ac:dyDescent="0.25">
      <c r="B762" s="3" t="s">
        <v>191</v>
      </c>
      <c r="C762" s="4" t="str">
        <f>VLOOKUP(B762,Clientes!A:B,2,0)</f>
        <v>João Mendes Simões</v>
      </c>
      <c r="D762" s="4" t="str">
        <f>VLOOKUP(B762,Clientes!A:D,4,0)</f>
        <v>Aveiro</v>
      </c>
      <c r="E762" s="9" t="s">
        <v>52</v>
      </c>
      <c r="F762" s="4" t="str">
        <f>INDEX('Lista Aloj'!B:C,MATCH(E762,'Lista Aloj'!C:C,0),1)</f>
        <v>CASA DO RIO VEZ - TURISMO E ALOJAMENTO, LDA</v>
      </c>
      <c r="G762" s="4" t="str">
        <f>VLOOKUP(E762,'Lista Aloj'!C:F,4,0)</f>
        <v>Leiria</v>
      </c>
      <c r="H762" s="19">
        <v>43724</v>
      </c>
      <c r="I762" s="22">
        <v>4</v>
      </c>
      <c r="J762" s="6">
        <f>VLOOKUP(E762,'Lista Aloj'!C:F,2,0)*I762</f>
        <v>280</v>
      </c>
      <c r="K762" s="6">
        <f t="shared" si="11"/>
        <v>266</v>
      </c>
    </row>
    <row r="763" spans="2:11" ht="16.5" x14ac:dyDescent="0.25">
      <c r="B763" s="3" t="s">
        <v>202</v>
      </c>
      <c r="C763" s="4" t="str">
        <f>VLOOKUP(B763,Clientes!A:B,2,0)</f>
        <v>Mariana Miguel Santos</v>
      </c>
      <c r="D763" s="4" t="str">
        <f>VLOOKUP(B763,Clientes!A:D,4,0)</f>
        <v>Santarém</v>
      </c>
      <c r="E763" s="9" t="s">
        <v>42</v>
      </c>
      <c r="F763" s="4" t="str">
        <f>INDEX('Lista Aloj'!B:C,MATCH(E763,'Lista Aloj'!C:C,0),1)</f>
        <v>FEELPORTO - ALOJAMENTO LOCAL E SERVIÇOS TURISTICOS, LDA</v>
      </c>
      <c r="G763" s="4" t="str">
        <f>VLOOKUP(E763,'Lista Aloj'!C:F,4,0)</f>
        <v>Porto</v>
      </c>
      <c r="H763" s="19">
        <v>43724</v>
      </c>
      <c r="I763" s="22">
        <v>2</v>
      </c>
      <c r="J763" s="6">
        <f>VLOOKUP(E763,'Lista Aloj'!C:F,2,0)*I763</f>
        <v>140</v>
      </c>
      <c r="K763" s="6">
        <f t="shared" si="11"/>
        <v>133</v>
      </c>
    </row>
    <row r="764" spans="2:11" ht="16.5" x14ac:dyDescent="0.25">
      <c r="B764" s="3" t="s">
        <v>173</v>
      </c>
      <c r="C764" s="4" t="str">
        <f>VLOOKUP(B764,Clientes!A:B,2,0)</f>
        <v xml:space="preserve">Matilde Vasco </v>
      </c>
      <c r="D764" s="4" t="str">
        <f>VLOOKUP(B764,Clientes!A:D,4,0)</f>
        <v>Castelo Branco</v>
      </c>
      <c r="E764" s="9" t="s">
        <v>48</v>
      </c>
      <c r="F764" s="4" t="str">
        <f>INDEX('Lista Aloj'!B:C,MATCH(E764,'Lista Aloj'!C:C,0),1)</f>
        <v>BEACHCOMBER - ALOJAMENTO LOCAL, UNIPESSOAL, LDA</v>
      </c>
      <c r="G764" s="4" t="str">
        <f>VLOOKUP(E764,'Lista Aloj'!C:F,4,0)</f>
        <v>Beja</v>
      </c>
      <c r="H764" s="19">
        <v>43725</v>
      </c>
      <c r="I764" s="22">
        <v>2</v>
      </c>
      <c r="J764" s="6">
        <f>VLOOKUP(E764,'Lista Aloj'!C:F,2,0)*I764</f>
        <v>100</v>
      </c>
      <c r="K764" s="6">
        <f t="shared" si="11"/>
        <v>95</v>
      </c>
    </row>
    <row r="765" spans="2:11" ht="16.5" x14ac:dyDescent="0.25">
      <c r="B765" s="3" t="s">
        <v>225</v>
      </c>
      <c r="C765" s="4" t="str">
        <f>VLOOKUP(B765,Clientes!A:B,2,0)</f>
        <v>Sofia André Andrade</v>
      </c>
      <c r="D765" s="4" t="str">
        <f>VLOOKUP(B765,Clientes!A:D,4,0)</f>
        <v>Portalegre</v>
      </c>
      <c r="E765" s="9" t="s">
        <v>44</v>
      </c>
      <c r="F765" s="4" t="str">
        <f>INDEX('Lista Aloj'!B:C,MATCH(E765,'Lista Aloj'!C:C,0),1)</f>
        <v>DELIRECORDAÇÕES - ALOJAMENTO LOCAL, UNIPESSOAL, LDA</v>
      </c>
      <c r="G765" s="4" t="str">
        <f>VLOOKUP(E765,'Lista Aloj'!C:F,4,0)</f>
        <v>Porto</v>
      </c>
      <c r="H765" s="19">
        <v>43725</v>
      </c>
      <c r="I765" s="22">
        <v>5</v>
      </c>
      <c r="J765" s="6">
        <f>VLOOKUP(E765,'Lista Aloj'!C:F,2,0)*I765</f>
        <v>400</v>
      </c>
      <c r="K765" s="6">
        <f t="shared" si="11"/>
        <v>380</v>
      </c>
    </row>
    <row r="766" spans="2:11" ht="16.5" x14ac:dyDescent="0.25">
      <c r="B766" s="3" t="s">
        <v>131</v>
      </c>
      <c r="C766" s="4" t="str">
        <f>VLOOKUP(B766,Clientes!A:B,2,0)</f>
        <v xml:space="preserve">João de </v>
      </c>
      <c r="D766" s="4" t="str">
        <f>VLOOKUP(B766,Clientes!A:D,4,0)</f>
        <v>Guarda</v>
      </c>
      <c r="E766" s="9" t="s">
        <v>45</v>
      </c>
      <c r="F766" s="4" t="str">
        <f>INDEX('Lista Aloj'!B:C,MATCH(E766,'Lista Aloj'!C:C,0),1)</f>
        <v>LOCAL - IT, LDA</v>
      </c>
      <c r="G766" s="4" t="str">
        <f>VLOOKUP(E766,'Lista Aloj'!C:F,4,0)</f>
        <v>Santarém</v>
      </c>
      <c r="H766" s="19">
        <v>43728</v>
      </c>
      <c r="I766" s="22">
        <v>6</v>
      </c>
      <c r="J766" s="6">
        <f>VLOOKUP(E766,'Lista Aloj'!C:F,2,0)*I766</f>
        <v>540</v>
      </c>
      <c r="K766" s="6">
        <f t="shared" si="11"/>
        <v>486</v>
      </c>
    </row>
    <row r="767" spans="2:11" ht="16.5" x14ac:dyDescent="0.25">
      <c r="B767" s="3" t="s">
        <v>88</v>
      </c>
      <c r="C767" s="4" t="str">
        <f>VLOOKUP(B767,Clientes!A:B,2,0)</f>
        <v>José Daniel Rodrigues</v>
      </c>
      <c r="D767" s="4" t="str">
        <f>VLOOKUP(B767,Clientes!A:D,4,0)</f>
        <v>Vila Real</v>
      </c>
      <c r="E767" s="9" t="s">
        <v>59</v>
      </c>
      <c r="F767" s="4" t="str">
        <f>INDEX('Lista Aloj'!B:C,MATCH(E767,'Lista Aloj'!C:C,0),1)</f>
        <v>ENIGMAGARDEN - ALOJAMENTO LOCAL, UNIPESSOAL, LDA</v>
      </c>
      <c r="G767" s="4" t="str">
        <f>VLOOKUP(E767,'Lista Aloj'!C:F,4,0)</f>
        <v>Viana do Castelo</v>
      </c>
      <c r="H767" s="19">
        <v>43728</v>
      </c>
      <c r="I767" s="22">
        <v>6</v>
      </c>
      <c r="J767" s="6">
        <f>VLOOKUP(E767,'Lista Aloj'!C:F,2,0)*I767</f>
        <v>360</v>
      </c>
      <c r="K767" s="6">
        <f t="shared" si="11"/>
        <v>324</v>
      </c>
    </row>
    <row r="768" spans="2:11" ht="16.5" x14ac:dyDescent="0.25">
      <c r="B768" s="3" t="s">
        <v>80</v>
      </c>
      <c r="C768" s="4" t="str">
        <f>VLOOKUP(B768,Clientes!A:B,2,0)</f>
        <v>João Vieira Santos</v>
      </c>
      <c r="D768" s="4" t="str">
        <f>VLOOKUP(B768,Clientes!A:D,4,0)</f>
        <v>Setúbal</v>
      </c>
      <c r="E768" s="9" t="s">
        <v>50</v>
      </c>
      <c r="F768" s="4" t="str">
        <f>INDEX('Lista Aloj'!B:C,MATCH(E768,'Lista Aloj'!C:C,0),1)</f>
        <v>R.M.G.S. - ALOJAMENTOS DE PORTUGAL - TURISMO RURAL E ALOJAMENTO LOCAL, UNIPESSOAL, LDA</v>
      </c>
      <c r="G768" s="4" t="str">
        <f>VLOOKUP(E768,'Lista Aloj'!C:F,4,0)</f>
        <v>Porto</v>
      </c>
      <c r="H768" s="19">
        <v>43729</v>
      </c>
      <c r="I768" s="22">
        <v>1</v>
      </c>
      <c r="J768" s="6">
        <f>VLOOKUP(E768,'Lista Aloj'!C:F,2,0)*I768</f>
        <v>50</v>
      </c>
      <c r="K768" s="6">
        <f t="shared" si="11"/>
        <v>50</v>
      </c>
    </row>
    <row r="769" spans="2:11" ht="16.5" x14ac:dyDescent="0.25">
      <c r="B769" s="3" t="s">
        <v>106</v>
      </c>
      <c r="C769" s="4" t="str">
        <f>VLOOKUP(B769,Clientes!A:B,2,0)</f>
        <v>Frederico Teresa Pinto</v>
      </c>
      <c r="D769" s="4" t="str">
        <f>VLOOKUP(B769,Clientes!A:D,4,0)</f>
        <v>Viana do Castelo</v>
      </c>
      <c r="E769" s="9" t="s">
        <v>53</v>
      </c>
      <c r="F769" s="4" t="str">
        <f>INDEX('Lista Aloj'!B:C,MATCH(E769,'Lista Aloj'!C:C,0),1)</f>
        <v>LOCAL GÁS, UNIPESSOAL, LDA</v>
      </c>
      <c r="G769" s="4" t="str">
        <f>VLOOKUP(E769,'Lista Aloj'!C:F,4,0)</f>
        <v>Setúbal</v>
      </c>
      <c r="H769" s="19">
        <v>43730</v>
      </c>
      <c r="I769" s="22">
        <v>9</v>
      </c>
      <c r="J769" s="6">
        <f>VLOOKUP(E769,'Lista Aloj'!C:F,2,0)*I769</f>
        <v>630</v>
      </c>
      <c r="K769" s="6">
        <f t="shared" si="11"/>
        <v>567</v>
      </c>
    </row>
    <row r="770" spans="2:11" ht="16.5" x14ac:dyDescent="0.25">
      <c r="B770" s="3" t="s">
        <v>104</v>
      </c>
      <c r="C770" s="4" t="str">
        <f>VLOOKUP(B770,Clientes!A:B,2,0)</f>
        <v>André Oliveira Santos</v>
      </c>
      <c r="D770" s="4" t="str">
        <f>VLOOKUP(B770,Clientes!A:D,4,0)</f>
        <v>Braga</v>
      </c>
      <c r="E770" s="9" t="s">
        <v>50</v>
      </c>
      <c r="F770" s="4" t="str">
        <f>INDEX('Lista Aloj'!B:C,MATCH(E770,'Lista Aloj'!C:C,0),1)</f>
        <v>R.M.G.S. - ALOJAMENTOS DE PORTUGAL - TURISMO RURAL E ALOJAMENTO LOCAL, UNIPESSOAL, LDA</v>
      </c>
      <c r="G770" s="4" t="str">
        <f>VLOOKUP(E770,'Lista Aloj'!C:F,4,0)</f>
        <v>Porto</v>
      </c>
      <c r="H770" s="19">
        <v>43731</v>
      </c>
      <c r="I770" s="22">
        <v>4</v>
      </c>
      <c r="J770" s="6">
        <f>VLOOKUP(E770,'Lista Aloj'!C:F,2,0)*I770</f>
        <v>200</v>
      </c>
      <c r="K770" s="6">
        <f t="shared" si="11"/>
        <v>190</v>
      </c>
    </row>
    <row r="771" spans="2:11" ht="16.5" x14ac:dyDescent="0.25">
      <c r="B771" s="3" t="s">
        <v>149</v>
      </c>
      <c r="C771" s="4" t="str">
        <f>VLOOKUP(B771,Clientes!A:B,2,0)</f>
        <v>Tânia João Dias</v>
      </c>
      <c r="D771" s="4" t="str">
        <f>VLOOKUP(B771,Clientes!A:D,4,0)</f>
        <v>Bragança</v>
      </c>
      <c r="E771" s="9" t="s">
        <v>39</v>
      </c>
      <c r="F771" s="4" t="str">
        <f>INDEX('Lista Aloj'!B:C,MATCH(E771,'Lista Aloj'!C:C,0),1)</f>
        <v>ÍNDICEFRASE COMPRA E VENDA DE BENS IMOBILIÁRIOS, TURISMO E ALOJAMENTO LOCAL, LDA</v>
      </c>
      <c r="G771" s="4" t="str">
        <f>VLOOKUP(E771,'Lista Aloj'!C:F,4,0)</f>
        <v>Portalegre</v>
      </c>
      <c r="H771" s="19">
        <v>43731</v>
      </c>
      <c r="I771" s="22">
        <v>7</v>
      </c>
      <c r="J771" s="6">
        <f>VLOOKUP(E771,'Lista Aloj'!C:F,2,0)*I771</f>
        <v>420</v>
      </c>
      <c r="K771" s="6">
        <f t="shared" si="11"/>
        <v>378</v>
      </c>
    </row>
    <row r="772" spans="2:11" ht="16.5" x14ac:dyDescent="0.25">
      <c r="B772" s="3" t="s">
        <v>195</v>
      </c>
      <c r="C772" s="4" t="str">
        <f>VLOOKUP(B772,Clientes!A:B,2,0)</f>
        <v>Isabel Miguel Santos</v>
      </c>
      <c r="D772" s="4" t="str">
        <f>VLOOKUP(B772,Clientes!A:D,4,0)</f>
        <v>Beja</v>
      </c>
      <c r="E772" s="9" t="s">
        <v>44</v>
      </c>
      <c r="F772" s="4" t="str">
        <f>INDEX('Lista Aloj'!B:C,MATCH(E772,'Lista Aloj'!C:C,0),1)</f>
        <v>DELIRECORDAÇÕES - ALOJAMENTO LOCAL, UNIPESSOAL, LDA</v>
      </c>
      <c r="G772" s="4" t="str">
        <f>VLOOKUP(E772,'Lista Aloj'!C:F,4,0)</f>
        <v>Porto</v>
      </c>
      <c r="H772" s="19">
        <v>43733</v>
      </c>
      <c r="I772" s="22">
        <v>9</v>
      </c>
      <c r="J772" s="6">
        <f>VLOOKUP(E772,'Lista Aloj'!C:F,2,0)*I772</f>
        <v>720</v>
      </c>
      <c r="K772" s="6">
        <f t="shared" si="11"/>
        <v>648</v>
      </c>
    </row>
    <row r="773" spans="2:11" ht="16.5" x14ac:dyDescent="0.25">
      <c r="B773" s="3" t="s">
        <v>151</v>
      </c>
      <c r="C773" s="4" t="str">
        <f>VLOOKUP(B773,Clientes!A:B,2,0)</f>
        <v xml:space="preserve">Inês Maria </v>
      </c>
      <c r="D773" s="4" t="str">
        <f>VLOOKUP(B773,Clientes!A:D,4,0)</f>
        <v>Aveiro</v>
      </c>
      <c r="E773" s="9" t="s">
        <v>60</v>
      </c>
      <c r="F773" s="4" t="str">
        <f>INDEX('Lista Aloj'!B:C,MATCH(E773,'Lista Aloj'!C:C,0),1)</f>
        <v>RESIDÊNCIAL IMPERIAL DE CARMO &amp; AUGUSTA, UNIPESSOAL, LDA</v>
      </c>
      <c r="G773" s="4" t="str">
        <f>VLOOKUP(E773,'Lista Aloj'!C:F,4,0)</f>
        <v>Santarém</v>
      </c>
      <c r="H773" s="19">
        <v>43735</v>
      </c>
      <c r="I773" s="22">
        <v>2</v>
      </c>
      <c r="J773" s="6">
        <f>VLOOKUP(E773,'Lista Aloj'!C:F,2,0)*I773</f>
        <v>140</v>
      </c>
      <c r="K773" s="6">
        <f t="shared" si="11"/>
        <v>133</v>
      </c>
    </row>
    <row r="774" spans="2:11" ht="16.5" x14ac:dyDescent="0.25">
      <c r="B774" s="3" t="s">
        <v>143</v>
      </c>
      <c r="C774" s="4" t="str">
        <f>VLOOKUP(B774,Clientes!A:B,2,0)</f>
        <v>João Alexandre Araújo</v>
      </c>
      <c r="D774" s="4" t="str">
        <f>VLOOKUP(B774,Clientes!A:D,4,0)</f>
        <v>Leiria</v>
      </c>
      <c r="E774" s="9" t="s">
        <v>45</v>
      </c>
      <c r="F774" s="4" t="str">
        <f>INDEX('Lista Aloj'!B:C,MATCH(E774,'Lista Aloj'!C:C,0),1)</f>
        <v>LOCAL - IT, LDA</v>
      </c>
      <c r="G774" s="4" t="str">
        <f>VLOOKUP(E774,'Lista Aloj'!C:F,4,0)</f>
        <v>Santarém</v>
      </c>
      <c r="H774" s="19">
        <v>43735</v>
      </c>
      <c r="I774" s="22">
        <v>4</v>
      </c>
      <c r="J774" s="6">
        <f>VLOOKUP(E774,'Lista Aloj'!C:F,2,0)*I774</f>
        <v>360</v>
      </c>
      <c r="K774" s="6">
        <f t="shared" si="11"/>
        <v>342</v>
      </c>
    </row>
    <row r="775" spans="2:11" ht="16.5" x14ac:dyDescent="0.25">
      <c r="B775" s="3" t="s">
        <v>89</v>
      </c>
      <c r="C775" s="4" t="str">
        <f>VLOOKUP(B775,Clientes!A:B,2,0)</f>
        <v>Marco Pedro Suarez</v>
      </c>
      <c r="D775" s="4" t="str">
        <f>VLOOKUP(B775,Clientes!A:D,4,0)</f>
        <v>Porto</v>
      </c>
      <c r="E775" s="9" t="s">
        <v>45</v>
      </c>
      <c r="F775" s="4" t="str">
        <f>INDEX('Lista Aloj'!B:C,MATCH(E775,'Lista Aloj'!C:C,0),1)</f>
        <v>LOCAL - IT, LDA</v>
      </c>
      <c r="G775" s="4" t="str">
        <f>VLOOKUP(E775,'Lista Aloj'!C:F,4,0)</f>
        <v>Santarém</v>
      </c>
      <c r="H775" s="19">
        <v>43735</v>
      </c>
      <c r="I775" s="22">
        <v>9</v>
      </c>
      <c r="J775" s="6">
        <f>VLOOKUP(E775,'Lista Aloj'!C:F,2,0)*I775</f>
        <v>810</v>
      </c>
      <c r="K775" s="6">
        <f t="shared" si="11"/>
        <v>729</v>
      </c>
    </row>
    <row r="776" spans="2:11" ht="16.5" x14ac:dyDescent="0.25">
      <c r="B776" s="3" t="s">
        <v>152</v>
      </c>
      <c r="C776" s="4" t="str">
        <f>VLOOKUP(B776,Clientes!A:B,2,0)</f>
        <v>Ricardo Bronze Ribeiro</v>
      </c>
      <c r="D776" s="4" t="str">
        <f>VLOOKUP(B776,Clientes!A:D,4,0)</f>
        <v>Região Autónoma dos Açores</v>
      </c>
      <c r="E776" s="9" t="s">
        <v>45</v>
      </c>
      <c r="F776" s="4" t="str">
        <f>INDEX('Lista Aloj'!B:C,MATCH(E776,'Lista Aloj'!C:C,0),1)</f>
        <v>LOCAL - IT, LDA</v>
      </c>
      <c r="G776" s="4" t="str">
        <f>VLOOKUP(E776,'Lista Aloj'!C:F,4,0)</f>
        <v>Santarém</v>
      </c>
      <c r="H776" s="19">
        <v>43736</v>
      </c>
      <c r="I776" s="22">
        <v>9</v>
      </c>
      <c r="J776" s="6">
        <f>VLOOKUP(E776,'Lista Aloj'!C:F,2,0)*I776</f>
        <v>810</v>
      </c>
      <c r="K776" s="6">
        <f t="shared" si="11"/>
        <v>729</v>
      </c>
    </row>
    <row r="777" spans="2:11" ht="16.5" x14ac:dyDescent="0.25">
      <c r="B777" s="3" t="s">
        <v>215</v>
      </c>
      <c r="C777" s="4" t="str">
        <f>VLOOKUP(B777,Clientes!A:B,2,0)</f>
        <v>Maria Gonçalo Silva</v>
      </c>
      <c r="D777" s="4" t="str">
        <f>VLOOKUP(B777,Clientes!A:D,4,0)</f>
        <v>Região Autónoma da Madeira</v>
      </c>
      <c r="E777" s="9" t="s">
        <v>42</v>
      </c>
      <c r="F777" s="4" t="str">
        <f>INDEX('Lista Aloj'!B:C,MATCH(E777,'Lista Aloj'!C:C,0),1)</f>
        <v>FEELPORTO - ALOJAMENTO LOCAL E SERVIÇOS TURISTICOS, LDA</v>
      </c>
      <c r="G777" s="4" t="str">
        <f>VLOOKUP(E777,'Lista Aloj'!C:F,4,0)</f>
        <v>Porto</v>
      </c>
      <c r="H777" s="19">
        <v>43737</v>
      </c>
      <c r="I777" s="22">
        <v>4</v>
      </c>
      <c r="J777" s="6">
        <f>VLOOKUP(E777,'Lista Aloj'!C:F,2,0)*I777</f>
        <v>280</v>
      </c>
      <c r="K777" s="6">
        <f t="shared" si="11"/>
        <v>266</v>
      </c>
    </row>
    <row r="778" spans="2:11" ht="16.5" x14ac:dyDescent="0.25">
      <c r="B778" s="3" t="s">
        <v>113</v>
      </c>
      <c r="C778" s="4" t="str">
        <f>VLOOKUP(B778,Clientes!A:B,2,0)</f>
        <v>Ana Camões Alves</v>
      </c>
      <c r="D778" s="4" t="str">
        <f>VLOOKUP(B778,Clientes!A:D,4,0)</f>
        <v>Beja</v>
      </c>
      <c r="E778" s="9" t="s">
        <v>57</v>
      </c>
      <c r="F778" s="4" t="str">
        <f>INDEX('Lista Aloj'!B:C,MATCH(E778,'Lista Aloj'!C:C,0),1)</f>
        <v>LOCALSIGN, UNIPESSOAL, LDA</v>
      </c>
      <c r="G778" s="4" t="str">
        <f>VLOOKUP(E778,'Lista Aloj'!C:F,4,0)</f>
        <v>Portalegre</v>
      </c>
      <c r="H778" s="19">
        <v>43739</v>
      </c>
      <c r="I778" s="22">
        <v>7</v>
      </c>
      <c r="J778" s="6">
        <f>VLOOKUP(E778,'Lista Aloj'!C:F,2,0)*I778</f>
        <v>490</v>
      </c>
      <c r="K778" s="6">
        <f t="shared" ref="K778:K841" si="12">J778- VLOOKUP(I778,$H$2:$J$6,3,TRUE)*J778</f>
        <v>441</v>
      </c>
    </row>
    <row r="779" spans="2:11" ht="16.5" x14ac:dyDescent="0.25">
      <c r="B779" s="3" t="s">
        <v>140</v>
      </c>
      <c r="C779" s="4" t="str">
        <f>VLOOKUP(B779,Clientes!A:B,2,0)</f>
        <v>Catarina Catarina Coelho</v>
      </c>
      <c r="D779" s="4" t="str">
        <f>VLOOKUP(B779,Clientes!A:D,4,0)</f>
        <v>Faro</v>
      </c>
      <c r="E779" s="9" t="s">
        <v>53</v>
      </c>
      <c r="F779" s="4" t="str">
        <f>INDEX('Lista Aloj'!B:C,MATCH(E779,'Lista Aloj'!C:C,0),1)</f>
        <v>LOCAL GÁS, UNIPESSOAL, LDA</v>
      </c>
      <c r="G779" s="4" t="str">
        <f>VLOOKUP(E779,'Lista Aloj'!C:F,4,0)</f>
        <v>Setúbal</v>
      </c>
      <c r="H779" s="19">
        <v>43739</v>
      </c>
      <c r="I779" s="22">
        <v>4</v>
      </c>
      <c r="J779" s="6">
        <f>VLOOKUP(E779,'Lista Aloj'!C:F,2,0)*I779</f>
        <v>280</v>
      </c>
      <c r="K779" s="6">
        <f t="shared" si="12"/>
        <v>266</v>
      </c>
    </row>
    <row r="780" spans="2:11" ht="16.5" x14ac:dyDescent="0.25">
      <c r="B780" s="3" t="s">
        <v>73</v>
      </c>
      <c r="C780" s="4" t="str">
        <f>VLOOKUP(B780,Clientes!A:B,2,0)</f>
        <v>João Cudell Aguiar</v>
      </c>
      <c r="D780" s="4" t="str">
        <f>VLOOKUP(B780,Clientes!A:D,4,0)</f>
        <v>Lisboa</v>
      </c>
      <c r="E780" s="9" t="s">
        <v>58</v>
      </c>
      <c r="F780" s="4" t="str">
        <f>INDEX('Lista Aloj'!B:C,MATCH(E780,'Lista Aloj'!C:C,0),1)</f>
        <v>NORVERDE - INVESTIMENTOS IMOBILIÁRIOS, S.A.</v>
      </c>
      <c r="G780" s="4" t="str">
        <f>VLOOKUP(E780,'Lista Aloj'!C:F,4,0)</f>
        <v>Portalegre</v>
      </c>
      <c r="H780" s="19">
        <v>43739</v>
      </c>
      <c r="I780" s="22">
        <v>7</v>
      </c>
      <c r="J780" s="6">
        <f>VLOOKUP(E780,'Lista Aloj'!C:F,2,0)*I780</f>
        <v>350</v>
      </c>
      <c r="K780" s="6">
        <f t="shared" si="12"/>
        <v>315</v>
      </c>
    </row>
    <row r="781" spans="2:11" ht="16.5" x14ac:dyDescent="0.25">
      <c r="B781" s="3" t="s">
        <v>123</v>
      </c>
      <c r="C781" s="4" t="str">
        <f>VLOOKUP(B781,Clientes!A:B,2,0)</f>
        <v>Leonardo Manuel Marrana</v>
      </c>
      <c r="D781" s="4" t="str">
        <f>VLOOKUP(B781,Clientes!A:D,4,0)</f>
        <v>Guarda</v>
      </c>
      <c r="E781" s="9" t="s">
        <v>42</v>
      </c>
      <c r="F781" s="4" t="str">
        <f>INDEX('Lista Aloj'!B:C,MATCH(E781,'Lista Aloj'!C:C,0),1)</f>
        <v>FEELPORTO - ALOJAMENTO LOCAL E SERVIÇOS TURISTICOS, LDA</v>
      </c>
      <c r="G781" s="4" t="str">
        <f>VLOOKUP(E781,'Lista Aloj'!C:F,4,0)</f>
        <v>Porto</v>
      </c>
      <c r="H781" s="19">
        <v>43739</v>
      </c>
      <c r="I781" s="22">
        <v>7</v>
      </c>
      <c r="J781" s="6">
        <f>VLOOKUP(E781,'Lista Aloj'!C:F,2,0)*I781</f>
        <v>490</v>
      </c>
      <c r="K781" s="6">
        <f t="shared" si="12"/>
        <v>441</v>
      </c>
    </row>
    <row r="782" spans="2:11" ht="16.5" x14ac:dyDescent="0.25">
      <c r="B782" s="3" t="s">
        <v>85</v>
      </c>
      <c r="C782" s="4" t="str">
        <f>VLOOKUP(B782,Clientes!A:B,2,0)</f>
        <v>Tiago Fernando Pereira</v>
      </c>
      <c r="D782" s="4" t="str">
        <f>VLOOKUP(B782,Clientes!A:D,4,0)</f>
        <v>Leiria</v>
      </c>
      <c r="E782" s="9" t="s">
        <v>58</v>
      </c>
      <c r="F782" s="4" t="str">
        <f>INDEX('Lista Aloj'!B:C,MATCH(E782,'Lista Aloj'!C:C,0),1)</f>
        <v>NORVERDE - INVESTIMENTOS IMOBILIÁRIOS, S.A.</v>
      </c>
      <c r="G782" s="4" t="str">
        <f>VLOOKUP(E782,'Lista Aloj'!C:F,4,0)</f>
        <v>Portalegre</v>
      </c>
      <c r="H782" s="19">
        <v>43739</v>
      </c>
      <c r="I782" s="22">
        <v>9</v>
      </c>
      <c r="J782" s="6">
        <f>VLOOKUP(E782,'Lista Aloj'!C:F,2,0)*I782</f>
        <v>450</v>
      </c>
      <c r="K782" s="6">
        <f t="shared" si="12"/>
        <v>405</v>
      </c>
    </row>
    <row r="783" spans="2:11" ht="16.5" x14ac:dyDescent="0.25">
      <c r="B783" s="3" t="s">
        <v>207</v>
      </c>
      <c r="C783" s="4" t="str">
        <f>VLOOKUP(B783,Clientes!A:B,2,0)</f>
        <v>José Pedro Carvalho</v>
      </c>
      <c r="D783" s="4" t="str">
        <f>VLOOKUP(B783,Clientes!A:D,4,0)</f>
        <v>Viana do Castelo</v>
      </c>
      <c r="E783" s="9" t="s">
        <v>51</v>
      </c>
      <c r="F783" s="4" t="str">
        <f>INDEX('Lista Aloj'!B:C,MATCH(E783,'Lista Aloj'!C:C,0),1)</f>
        <v>BIRDS &amp; BOARDS - ALOJAMENTO LOCAL, LDA</v>
      </c>
      <c r="G783" s="4" t="str">
        <f>VLOOKUP(E783,'Lista Aloj'!C:F,4,0)</f>
        <v>Lisboa</v>
      </c>
      <c r="H783" s="19">
        <v>43740</v>
      </c>
      <c r="I783" s="22">
        <v>8</v>
      </c>
      <c r="J783" s="6">
        <f>VLOOKUP(E783,'Lista Aloj'!C:F,2,0)*I783</f>
        <v>720</v>
      </c>
      <c r="K783" s="6">
        <f t="shared" si="12"/>
        <v>648</v>
      </c>
    </row>
    <row r="784" spans="2:11" ht="16.5" x14ac:dyDescent="0.25">
      <c r="B784" s="3" t="s">
        <v>218</v>
      </c>
      <c r="C784" s="4" t="str">
        <f>VLOOKUP(B784,Clientes!A:B,2,0)</f>
        <v>Alícia Luís Castro</v>
      </c>
      <c r="D784" s="4" t="str">
        <f>VLOOKUP(B784,Clientes!A:D,4,0)</f>
        <v>Aveiro</v>
      </c>
      <c r="E784" s="9" t="s">
        <v>52</v>
      </c>
      <c r="F784" s="4" t="str">
        <f>INDEX('Lista Aloj'!B:C,MATCH(E784,'Lista Aloj'!C:C,0),1)</f>
        <v>CASA DO RIO VEZ - TURISMO E ALOJAMENTO, LDA</v>
      </c>
      <c r="G784" s="4" t="str">
        <f>VLOOKUP(E784,'Lista Aloj'!C:F,4,0)</f>
        <v>Leiria</v>
      </c>
      <c r="H784" s="19">
        <v>43741</v>
      </c>
      <c r="I784" s="22">
        <v>1</v>
      </c>
      <c r="J784" s="6">
        <f>VLOOKUP(E784,'Lista Aloj'!C:F,2,0)*I784</f>
        <v>70</v>
      </c>
      <c r="K784" s="6">
        <f t="shared" si="12"/>
        <v>70</v>
      </c>
    </row>
    <row r="785" spans="2:11" ht="16.5" x14ac:dyDescent="0.25">
      <c r="B785" s="3" t="s">
        <v>190</v>
      </c>
      <c r="C785" s="4" t="str">
        <f>VLOOKUP(B785,Clientes!A:B,2,0)</f>
        <v>Pedro Rua Levorato</v>
      </c>
      <c r="D785" s="4" t="str">
        <f>VLOOKUP(B785,Clientes!A:D,4,0)</f>
        <v>Faro</v>
      </c>
      <c r="E785" s="9" t="s">
        <v>52</v>
      </c>
      <c r="F785" s="4" t="str">
        <f>INDEX('Lista Aloj'!B:C,MATCH(E785,'Lista Aloj'!C:C,0),1)</f>
        <v>CASA DO RIO VEZ - TURISMO E ALOJAMENTO, LDA</v>
      </c>
      <c r="G785" s="4" t="str">
        <f>VLOOKUP(E785,'Lista Aloj'!C:F,4,0)</f>
        <v>Leiria</v>
      </c>
      <c r="H785" s="19">
        <v>43741</v>
      </c>
      <c r="I785" s="22">
        <v>5</v>
      </c>
      <c r="J785" s="6">
        <f>VLOOKUP(E785,'Lista Aloj'!C:F,2,0)*I785</f>
        <v>350</v>
      </c>
      <c r="K785" s="6">
        <f t="shared" si="12"/>
        <v>332.5</v>
      </c>
    </row>
    <row r="786" spans="2:11" ht="16.5" x14ac:dyDescent="0.25">
      <c r="B786" s="3" t="s">
        <v>208</v>
      </c>
      <c r="C786" s="4" t="str">
        <f>VLOOKUP(B786,Clientes!A:B,2,0)</f>
        <v>Miguel Moura Silva</v>
      </c>
      <c r="D786" s="4" t="str">
        <f>VLOOKUP(B786,Clientes!A:D,4,0)</f>
        <v>Santarém</v>
      </c>
      <c r="E786" s="9" t="s">
        <v>36</v>
      </c>
      <c r="F786" s="4" t="str">
        <f>INDEX('Lista Aloj'!B:C,MATCH(E786,'Lista Aloj'!C:C,0),1)</f>
        <v>A.N.E.A.L. - ASSOCIAÇÃO NACIONAL DE ESTABELECIMENTOS DE ALOJAMENTO LOCAL</v>
      </c>
      <c r="G786" s="4" t="str">
        <f>VLOOKUP(E786,'Lista Aloj'!C:F,4,0)</f>
        <v>Lisboa</v>
      </c>
      <c r="H786" s="19">
        <v>43742</v>
      </c>
      <c r="I786" s="22">
        <v>5</v>
      </c>
      <c r="J786" s="6">
        <f>VLOOKUP(E786,'Lista Aloj'!C:F,2,0)*I786</f>
        <v>400</v>
      </c>
      <c r="K786" s="6">
        <f t="shared" si="12"/>
        <v>380</v>
      </c>
    </row>
    <row r="787" spans="2:11" ht="16.5" x14ac:dyDescent="0.25">
      <c r="B787" s="3" t="s">
        <v>223</v>
      </c>
      <c r="C787" s="4" t="str">
        <f>VLOOKUP(B787,Clientes!A:B,2,0)</f>
        <v>Alexandra Catarina Sousa</v>
      </c>
      <c r="D787" s="4" t="str">
        <f>VLOOKUP(B787,Clientes!A:D,4,0)</f>
        <v>Coimbra</v>
      </c>
      <c r="E787" s="9" t="s">
        <v>45</v>
      </c>
      <c r="F787" s="4" t="str">
        <f>INDEX('Lista Aloj'!B:C,MATCH(E787,'Lista Aloj'!C:C,0),1)</f>
        <v>LOCAL - IT, LDA</v>
      </c>
      <c r="G787" s="4" t="str">
        <f>VLOOKUP(E787,'Lista Aloj'!C:F,4,0)</f>
        <v>Santarém</v>
      </c>
      <c r="H787" s="19">
        <v>43744</v>
      </c>
      <c r="I787" s="22">
        <v>4</v>
      </c>
      <c r="J787" s="6">
        <f>VLOOKUP(E787,'Lista Aloj'!C:F,2,0)*I787</f>
        <v>360</v>
      </c>
      <c r="K787" s="6">
        <f t="shared" si="12"/>
        <v>342</v>
      </c>
    </row>
    <row r="788" spans="2:11" ht="15" customHeight="1" x14ac:dyDescent="0.25">
      <c r="B788" s="3" t="s">
        <v>97</v>
      </c>
      <c r="C788" s="4" t="str">
        <f>VLOOKUP(B788,Clientes!A:B,2,0)</f>
        <v>Diogo Torres Pinheiro</v>
      </c>
      <c r="D788" s="4" t="str">
        <f>VLOOKUP(B788,Clientes!A:D,4,0)</f>
        <v>Santarém</v>
      </c>
      <c r="E788" s="9" t="s">
        <v>57</v>
      </c>
      <c r="F788" s="4" t="str">
        <f>INDEX('Lista Aloj'!B:C,MATCH(E788,'Lista Aloj'!C:C,0),1)</f>
        <v>LOCALSIGN, UNIPESSOAL, LDA</v>
      </c>
      <c r="G788" s="4" t="str">
        <f>VLOOKUP(E788,'Lista Aloj'!C:F,4,0)</f>
        <v>Portalegre</v>
      </c>
      <c r="H788" s="19">
        <v>43745</v>
      </c>
      <c r="I788" s="22">
        <v>6</v>
      </c>
      <c r="J788" s="6">
        <f>VLOOKUP(E788,'Lista Aloj'!C:F,2,0)*I788</f>
        <v>420</v>
      </c>
      <c r="K788" s="6">
        <f t="shared" si="12"/>
        <v>378</v>
      </c>
    </row>
    <row r="789" spans="2:11" ht="16.5" x14ac:dyDescent="0.25">
      <c r="B789" s="3" t="s">
        <v>179</v>
      </c>
      <c r="C789" s="4" t="str">
        <f>VLOOKUP(B789,Clientes!A:B,2,0)</f>
        <v>Ana Miguel Silva</v>
      </c>
      <c r="D789" s="4" t="str">
        <f>VLOOKUP(B789,Clientes!A:D,4,0)</f>
        <v>Porto</v>
      </c>
      <c r="E789" s="9" t="s">
        <v>47</v>
      </c>
      <c r="F789" s="4" t="str">
        <f>INDEX('Lista Aloj'!B:C,MATCH(E789,'Lista Aloj'!C:C,0),1)</f>
        <v>ADER-SOUSA - ASSOCIAÇÃO DE DESENVOLVIMENTO RURAL DAS TERRAS DO SOUSA</v>
      </c>
      <c r="G789" s="4" t="str">
        <f>VLOOKUP(E789,'Lista Aloj'!C:F,4,0)</f>
        <v>Região Autónoma dos Açores</v>
      </c>
      <c r="H789" s="19">
        <v>43747</v>
      </c>
      <c r="I789" s="22">
        <v>7</v>
      </c>
      <c r="J789" s="6">
        <f>VLOOKUP(E789,'Lista Aloj'!C:F,2,0)*I789</f>
        <v>490</v>
      </c>
      <c r="K789" s="6">
        <f t="shared" si="12"/>
        <v>441</v>
      </c>
    </row>
    <row r="790" spans="2:11" ht="16.5" x14ac:dyDescent="0.25">
      <c r="B790" s="3" t="s">
        <v>142</v>
      </c>
      <c r="C790" s="4" t="str">
        <f>VLOOKUP(B790,Clientes!A:B,2,0)</f>
        <v>Bruno Ribeiro Xavier</v>
      </c>
      <c r="D790" s="4" t="str">
        <f>VLOOKUP(B790,Clientes!A:D,4,0)</f>
        <v>Lisboa</v>
      </c>
      <c r="E790" s="9" t="s">
        <v>53</v>
      </c>
      <c r="F790" s="4" t="str">
        <f>INDEX('Lista Aloj'!B:C,MATCH(E790,'Lista Aloj'!C:C,0),1)</f>
        <v>LOCAL GÁS, UNIPESSOAL, LDA</v>
      </c>
      <c r="G790" s="4" t="str">
        <f>VLOOKUP(E790,'Lista Aloj'!C:F,4,0)</f>
        <v>Setúbal</v>
      </c>
      <c r="H790" s="19">
        <v>43747</v>
      </c>
      <c r="I790" s="22">
        <v>1</v>
      </c>
      <c r="J790" s="6">
        <f>VLOOKUP(E790,'Lista Aloj'!C:F,2,0)*I790</f>
        <v>70</v>
      </c>
      <c r="K790" s="6">
        <f t="shared" si="12"/>
        <v>70</v>
      </c>
    </row>
    <row r="791" spans="2:11" ht="16.5" x14ac:dyDescent="0.25">
      <c r="B791" s="3" t="s">
        <v>149</v>
      </c>
      <c r="C791" s="4" t="str">
        <f>VLOOKUP(B791,Clientes!A:B,2,0)</f>
        <v>Tânia João Dias</v>
      </c>
      <c r="D791" s="4" t="str">
        <f>VLOOKUP(B791,Clientes!A:D,4,0)</f>
        <v>Bragança</v>
      </c>
      <c r="E791" s="9" t="s">
        <v>49</v>
      </c>
      <c r="F791" s="4" t="str">
        <f>INDEX('Lista Aloj'!B:C,MATCH(E791,'Lista Aloj'!C:C,0),1)</f>
        <v>GERES ALBUFEIRA - ALDEIA TURISTICA, LDA</v>
      </c>
      <c r="G791" s="4" t="str">
        <f>VLOOKUP(E791,'Lista Aloj'!C:F,4,0)</f>
        <v>Aveiro</v>
      </c>
      <c r="H791" s="19">
        <v>43747</v>
      </c>
      <c r="I791" s="22">
        <v>4</v>
      </c>
      <c r="J791" s="6">
        <f>VLOOKUP(E791,'Lista Aloj'!C:F,2,0)*I791</f>
        <v>280</v>
      </c>
      <c r="K791" s="6">
        <f t="shared" si="12"/>
        <v>266</v>
      </c>
    </row>
    <row r="792" spans="2:11" ht="16.5" x14ac:dyDescent="0.25">
      <c r="B792" s="3" t="s">
        <v>200</v>
      </c>
      <c r="C792" s="4" t="str">
        <f>VLOOKUP(B792,Clientes!A:B,2,0)</f>
        <v xml:space="preserve">Duarte Guimarães </v>
      </c>
      <c r="D792" s="4" t="str">
        <f>VLOOKUP(B792,Clientes!A:D,4,0)</f>
        <v>Faro</v>
      </c>
      <c r="E792" s="9" t="s">
        <v>49</v>
      </c>
      <c r="F792" s="4" t="str">
        <f>INDEX('Lista Aloj'!B:C,MATCH(E792,'Lista Aloj'!C:C,0),1)</f>
        <v>GERES ALBUFEIRA - ALDEIA TURISTICA, LDA</v>
      </c>
      <c r="G792" s="4" t="str">
        <f>VLOOKUP(E792,'Lista Aloj'!C:F,4,0)</f>
        <v>Aveiro</v>
      </c>
      <c r="H792" s="19">
        <v>43748</v>
      </c>
      <c r="I792" s="22">
        <v>2</v>
      </c>
      <c r="J792" s="6">
        <f>VLOOKUP(E792,'Lista Aloj'!C:F,2,0)*I792</f>
        <v>140</v>
      </c>
      <c r="K792" s="6">
        <f t="shared" si="12"/>
        <v>133</v>
      </c>
    </row>
    <row r="793" spans="2:11" ht="16.5" x14ac:dyDescent="0.25">
      <c r="B793" s="3" t="s">
        <v>205</v>
      </c>
      <c r="C793" s="4" t="str">
        <f>VLOOKUP(B793,Clientes!A:B,2,0)</f>
        <v>Francisca João Sousa</v>
      </c>
      <c r="D793" s="4" t="str">
        <f>VLOOKUP(B793,Clientes!A:D,4,0)</f>
        <v>Lisboa</v>
      </c>
      <c r="E793" s="9" t="s">
        <v>62</v>
      </c>
      <c r="F793" s="4" t="str">
        <f>INDEX('Lista Aloj'!B:C,MATCH(E793,'Lista Aloj'!C:C,0),1)</f>
        <v>ENTREGARSONHOS - ALOJAMENTO LOCAL, LDA</v>
      </c>
      <c r="G793" s="4" t="str">
        <f>VLOOKUP(E793,'Lista Aloj'!C:F,4,0)</f>
        <v>Região Autónoma dos Açores</v>
      </c>
      <c r="H793" s="19">
        <v>43748</v>
      </c>
      <c r="I793" s="22">
        <v>6</v>
      </c>
      <c r="J793" s="6">
        <f>VLOOKUP(E793,'Lista Aloj'!C:F,2,0)*I793</f>
        <v>420</v>
      </c>
      <c r="K793" s="6">
        <f t="shared" si="12"/>
        <v>378</v>
      </c>
    </row>
    <row r="794" spans="2:11" ht="15" customHeight="1" x14ac:dyDescent="0.25">
      <c r="B794" s="3" t="s">
        <v>73</v>
      </c>
      <c r="C794" s="4" t="str">
        <f>VLOOKUP(B794,Clientes!A:B,2,0)</f>
        <v>João Cudell Aguiar</v>
      </c>
      <c r="D794" s="4" t="str">
        <f>VLOOKUP(B794,Clientes!A:D,4,0)</f>
        <v>Lisboa</v>
      </c>
      <c r="E794" s="9" t="s">
        <v>39</v>
      </c>
      <c r="F794" s="4" t="str">
        <f>INDEX('Lista Aloj'!B:C,MATCH(E794,'Lista Aloj'!C:C,0),1)</f>
        <v>ÍNDICEFRASE COMPRA E VENDA DE BENS IMOBILIÁRIOS, TURISMO E ALOJAMENTO LOCAL, LDA</v>
      </c>
      <c r="G794" s="4" t="str">
        <f>VLOOKUP(E794,'Lista Aloj'!C:F,4,0)</f>
        <v>Portalegre</v>
      </c>
      <c r="H794" s="19">
        <v>43748</v>
      </c>
      <c r="I794" s="22">
        <v>1</v>
      </c>
      <c r="J794" s="6">
        <f>VLOOKUP(E794,'Lista Aloj'!C:F,2,0)*I794</f>
        <v>60</v>
      </c>
      <c r="K794" s="6">
        <f t="shared" si="12"/>
        <v>60</v>
      </c>
    </row>
    <row r="795" spans="2:11" ht="16.5" x14ac:dyDescent="0.25">
      <c r="B795" s="3" t="s">
        <v>146</v>
      </c>
      <c r="C795" s="4" t="str">
        <f>VLOOKUP(B795,Clientes!A:B,2,0)</f>
        <v>Gonçalo Alessandra Pinto</v>
      </c>
      <c r="D795" s="4" t="str">
        <f>VLOOKUP(B795,Clientes!A:D,4,0)</f>
        <v>Guarda</v>
      </c>
      <c r="E795" s="9" t="s">
        <v>54</v>
      </c>
      <c r="F795" s="4" t="str">
        <f>INDEX('Lista Aloj'!B:C,MATCH(E795,'Lista Aloj'!C:C,0),1)</f>
        <v>LOCALMAIS, UNIPESSOAL, LDA</v>
      </c>
      <c r="G795" s="4" t="str">
        <f>VLOOKUP(E795,'Lista Aloj'!C:F,4,0)</f>
        <v>Guarda</v>
      </c>
      <c r="H795" s="19">
        <v>43749</v>
      </c>
      <c r="I795" s="22">
        <v>4</v>
      </c>
      <c r="J795" s="6">
        <f>VLOOKUP(E795,'Lista Aloj'!C:F,2,0)*I795</f>
        <v>360</v>
      </c>
      <c r="K795" s="6">
        <f t="shared" si="12"/>
        <v>342</v>
      </c>
    </row>
    <row r="796" spans="2:11" ht="16.5" x14ac:dyDescent="0.25">
      <c r="B796" s="3" t="s">
        <v>209</v>
      </c>
      <c r="C796" s="4" t="str">
        <f>VLOOKUP(B796,Clientes!A:B,2,0)</f>
        <v>Hélder Leonor Vasconcelos</v>
      </c>
      <c r="D796" s="4" t="str">
        <f>VLOOKUP(B796,Clientes!A:D,4,0)</f>
        <v>Faro</v>
      </c>
      <c r="E796" s="9" t="s">
        <v>46</v>
      </c>
      <c r="F796" s="4" t="str">
        <f>INDEX('Lista Aloj'!B:C,MATCH(E796,'Lista Aloj'!C:C,0),1)</f>
        <v>LOCALEASY, LDA</v>
      </c>
      <c r="G796" s="4" t="str">
        <f>VLOOKUP(E796,'Lista Aloj'!C:F,4,0)</f>
        <v>Região Autónoma da Madeira</v>
      </c>
      <c r="H796" s="19">
        <v>43749</v>
      </c>
      <c r="I796" s="22">
        <v>2</v>
      </c>
      <c r="J796" s="6">
        <f>VLOOKUP(E796,'Lista Aloj'!C:F,2,0)*I796</f>
        <v>160</v>
      </c>
      <c r="K796" s="6">
        <f t="shared" si="12"/>
        <v>152</v>
      </c>
    </row>
    <row r="797" spans="2:11" ht="16.5" x14ac:dyDescent="0.25">
      <c r="B797" s="3" t="s">
        <v>202</v>
      </c>
      <c r="C797" s="4" t="str">
        <f>VLOOKUP(B797,Clientes!A:B,2,0)</f>
        <v>Mariana Miguel Santos</v>
      </c>
      <c r="D797" s="4" t="str">
        <f>VLOOKUP(B797,Clientes!A:D,4,0)</f>
        <v>Santarém</v>
      </c>
      <c r="E797" s="9" t="s">
        <v>52</v>
      </c>
      <c r="F797" s="4" t="str">
        <f>INDEX('Lista Aloj'!B:C,MATCH(E797,'Lista Aloj'!C:C,0),1)</f>
        <v>CASA DO RIO VEZ - TURISMO E ALOJAMENTO, LDA</v>
      </c>
      <c r="G797" s="4" t="str">
        <f>VLOOKUP(E797,'Lista Aloj'!C:F,4,0)</f>
        <v>Leiria</v>
      </c>
      <c r="H797" s="19">
        <v>43750</v>
      </c>
      <c r="I797" s="22">
        <v>6</v>
      </c>
      <c r="J797" s="6">
        <f>VLOOKUP(E797,'Lista Aloj'!C:F,2,0)*I797</f>
        <v>420</v>
      </c>
      <c r="K797" s="6">
        <f t="shared" si="12"/>
        <v>378</v>
      </c>
    </row>
    <row r="798" spans="2:11" ht="16.5" x14ac:dyDescent="0.25">
      <c r="B798" s="3" t="s">
        <v>126</v>
      </c>
      <c r="C798" s="4" t="str">
        <f>VLOOKUP(B798,Clientes!A:B,2,0)</f>
        <v>José Miguel Amorim</v>
      </c>
      <c r="D798" s="4" t="str">
        <f>VLOOKUP(B798,Clientes!A:D,4,0)</f>
        <v>Guarda</v>
      </c>
      <c r="E798" s="9" t="s">
        <v>42</v>
      </c>
      <c r="F798" s="4" t="str">
        <f>INDEX('Lista Aloj'!B:C,MATCH(E798,'Lista Aloj'!C:C,0),1)</f>
        <v>FEELPORTO - ALOJAMENTO LOCAL E SERVIÇOS TURISTICOS, LDA</v>
      </c>
      <c r="G798" s="4" t="str">
        <f>VLOOKUP(E798,'Lista Aloj'!C:F,4,0)</f>
        <v>Porto</v>
      </c>
      <c r="H798" s="19">
        <v>43751</v>
      </c>
      <c r="I798" s="22">
        <v>8</v>
      </c>
      <c r="J798" s="6">
        <f>VLOOKUP(E798,'Lista Aloj'!C:F,2,0)*I798</f>
        <v>560</v>
      </c>
      <c r="K798" s="6">
        <f t="shared" si="12"/>
        <v>504</v>
      </c>
    </row>
    <row r="799" spans="2:11" ht="16.5" x14ac:dyDescent="0.25">
      <c r="B799" s="3" t="s">
        <v>118</v>
      </c>
      <c r="C799" s="4" t="str">
        <f>VLOOKUP(B799,Clientes!A:B,2,0)</f>
        <v>Daniel da Araújo</v>
      </c>
      <c r="D799" s="4" t="str">
        <f>VLOOKUP(B799,Clientes!A:D,4,0)</f>
        <v>Portalegre</v>
      </c>
      <c r="E799" s="9" t="s">
        <v>46</v>
      </c>
      <c r="F799" s="4" t="str">
        <f>INDEX('Lista Aloj'!B:C,MATCH(E799,'Lista Aloj'!C:C,0),1)</f>
        <v>LOCALEASY, LDA</v>
      </c>
      <c r="G799" s="4" t="str">
        <f>VLOOKUP(E799,'Lista Aloj'!C:F,4,0)</f>
        <v>Região Autónoma da Madeira</v>
      </c>
      <c r="H799" s="19">
        <v>43752</v>
      </c>
      <c r="I799" s="22">
        <v>8</v>
      </c>
      <c r="J799" s="6">
        <f>VLOOKUP(E799,'Lista Aloj'!C:F,2,0)*I799</f>
        <v>640</v>
      </c>
      <c r="K799" s="6">
        <f t="shared" si="12"/>
        <v>576</v>
      </c>
    </row>
    <row r="800" spans="2:11" ht="16.5" x14ac:dyDescent="0.25">
      <c r="B800" s="3" t="s">
        <v>138</v>
      </c>
      <c r="C800" s="4" t="str">
        <f>VLOOKUP(B800,Clientes!A:B,2,0)</f>
        <v>Nuno Sinde Silva</v>
      </c>
      <c r="D800" s="4" t="str">
        <f>VLOOKUP(B800,Clientes!A:D,4,0)</f>
        <v>Viseu</v>
      </c>
      <c r="E800" s="9" t="s">
        <v>56</v>
      </c>
      <c r="F800" s="4" t="str">
        <f>INDEX('Lista Aloj'!B:C,MATCH(E800,'Lista Aloj'!C:C,0),1)</f>
        <v>CONVERSA SIMÉTRICA ALOJAMENTO LOCAL, LDA</v>
      </c>
      <c r="G800" s="4" t="str">
        <f>VLOOKUP(E800,'Lista Aloj'!C:F,4,0)</f>
        <v>Viana do Castelo</v>
      </c>
      <c r="H800" s="19">
        <v>43752</v>
      </c>
      <c r="I800" s="22">
        <v>1</v>
      </c>
      <c r="J800" s="6">
        <f>VLOOKUP(E800,'Lista Aloj'!C:F,2,0)*I800</f>
        <v>90</v>
      </c>
      <c r="K800" s="6">
        <f t="shared" si="12"/>
        <v>90</v>
      </c>
    </row>
    <row r="801" spans="2:11" ht="16.5" x14ac:dyDescent="0.25">
      <c r="B801" s="3" t="s">
        <v>145</v>
      </c>
      <c r="C801" s="4" t="str">
        <f>VLOOKUP(B801,Clientes!A:B,2,0)</f>
        <v>João Machado Sousa</v>
      </c>
      <c r="D801" s="4" t="str">
        <f>VLOOKUP(B801,Clientes!A:D,4,0)</f>
        <v>Setúbal</v>
      </c>
      <c r="E801" s="9" t="s">
        <v>42</v>
      </c>
      <c r="F801" s="4" t="str">
        <f>INDEX('Lista Aloj'!B:C,MATCH(E801,'Lista Aloj'!C:C,0),1)</f>
        <v>FEELPORTO - ALOJAMENTO LOCAL E SERVIÇOS TURISTICOS, LDA</v>
      </c>
      <c r="G801" s="4" t="str">
        <f>VLOOKUP(E801,'Lista Aloj'!C:F,4,0)</f>
        <v>Porto</v>
      </c>
      <c r="H801" s="19">
        <v>43753</v>
      </c>
      <c r="I801" s="22">
        <v>3</v>
      </c>
      <c r="J801" s="6">
        <f>VLOOKUP(E801,'Lista Aloj'!C:F,2,0)*I801</f>
        <v>210</v>
      </c>
      <c r="K801" s="6">
        <f t="shared" si="12"/>
        <v>199.5</v>
      </c>
    </row>
    <row r="802" spans="2:11" ht="16.5" x14ac:dyDescent="0.25">
      <c r="B802" s="3" t="s">
        <v>158</v>
      </c>
      <c r="C802" s="4" t="str">
        <f>VLOOKUP(B802,Clientes!A:B,2,0)</f>
        <v>Mariana Cabral Costa</v>
      </c>
      <c r="D802" s="4" t="str">
        <f>VLOOKUP(B802,Clientes!A:D,4,0)</f>
        <v>Portalegre</v>
      </c>
      <c r="E802" s="9" t="s">
        <v>42</v>
      </c>
      <c r="F802" s="4" t="str">
        <f>INDEX('Lista Aloj'!B:C,MATCH(E802,'Lista Aloj'!C:C,0),1)</f>
        <v>FEELPORTO - ALOJAMENTO LOCAL E SERVIÇOS TURISTICOS, LDA</v>
      </c>
      <c r="G802" s="4" t="str">
        <f>VLOOKUP(E802,'Lista Aloj'!C:F,4,0)</f>
        <v>Porto</v>
      </c>
      <c r="H802" s="19">
        <v>43753</v>
      </c>
      <c r="I802" s="22">
        <v>4</v>
      </c>
      <c r="J802" s="6">
        <f>VLOOKUP(E802,'Lista Aloj'!C:F,2,0)*I802</f>
        <v>280</v>
      </c>
      <c r="K802" s="6">
        <f t="shared" si="12"/>
        <v>266</v>
      </c>
    </row>
    <row r="803" spans="2:11" ht="16.5" x14ac:dyDescent="0.25">
      <c r="B803" s="3" t="s">
        <v>197</v>
      </c>
      <c r="C803" s="4" t="str">
        <f>VLOOKUP(B803,Clientes!A:B,2,0)</f>
        <v>Luísa Viamonte Carvalho</v>
      </c>
      <c r="D803" s="4" t="str">
        <f>VLOOKUP(B803,Clientes!A:D,4,0)</f>
        <v>Bragança</v>
      </c>
      <c r="E803" s="9" t="s">
        <v>52</v>
      </c>
      <c r="F803" s="4" t="str">
        <f>INDEX('Lista Aloj'!B:C,MATCH(E803,'Lista Aloj'!C:C,0),1)</f>
        <v>CASA DO RIO VEZ - TURISMO E ALOJAMENTO, LDA</v>
      </c>
      <c r="G803" s="4" t="str">
        <f>VLOOKUP(E803,'Lista Aloj'!C:F,4,0)</f>
        <v>Leiria</v>
      </c>
      <c r="H803" s="19">
        <v>43754</v>
      </c>
      <c r="I803" s="22">
        <v>7</v>
      </c>
      <c r="J803" s="6">
        <f>VLOOKUP(E803,'Lista Aloj'!C:F,2,0)*I803</f>
        <v>490</v>
      </c>
      <c r="K803" s="6">
        <f t="shared" si="12"/>
        <v>441</v>
      </c>
    </row>
    <row r="804" spans="2:11" ht="16.5" x14ac:dyDescent="0.25">
      <c r="B804" s="3" t="s">
        <v>169</v>
      </c>
      <c r="C804" s="4" t="str">
        <f>VLOOKUP(B804,Clientes!A:B,2,0)</f>
        <v xml:space="preserve">Inês Carvalho </v>
      </c>
      <c r="D804" s="4" t="str">
        <f>VLOOKUP(B804,Clientes!A:D,4,0)</f>
        <v>Porto</v>
      </c>
      <c r="E804" s="9" t="s">
        <v>49</v>
      </c>
      <c r="F804" s="4" t="str">
        <f>INDEX('Lista Aloj'!B:C,MATCH(E804,'Lista Aloj'!C:C,0),1)</f>
        <v>GERES ALBUFEIRA - ALDEIA TURISTICA, LDA</v>
      </c>
      <c r="G804" s="4" t="str">
        <f>VLOOKUP(E804,'Lista Aloj'!C:F,4,0)</f>
        <v>Aveiro</v>
      </c>
      <c r="H804" s="19">
        <v>43755</v>
      </c>
      <c r="I804" s="22">
        <v>4</v>
      </c>
      <c r="J804" s="6">
        <f>VLOOKUP(E804,'Lista Aloj'!C:F,2,0)*I804</f>
        <v>280</v>
      </c>
      <c r="K804" s="6">
        <f t="shared" si="12"/>
        <v>266</v>
      </c>
    </row>
    <row r="805" spans="2:11" ht="16.5" x14ac:dyDescent="0.25">
      <c r="B805" s="3" t="s">
        <v>219</v>
      </c>
      <c r="C805" s="4" t="str">
        <f>VLOOKUP(B805,Clientes!A:B,2,0)</f>
        <v>Alexandre Moreira Grande</v>
      </c>
      <c r="D805" s="4" t="str">
        <f>VLOOKUP(B805,Clientes!A:D,4,0)</f>
        <v>Braga</v>
      </c>
      <c r="E805" s="9" t="s">
        <v>55</v>
      </c>
      <c r="F805" s="4" t="str">
        <f>INDEX('Lista Aloj'!B:C,MATCH(E805,'Lista Aloj'!C:C,0),1)</f>
        <v>ALOJAMENTO LOCAL M. ZÍDIA, LDA</v>
      </c>
      <c r="G805" s="4" t="str">
        <f>VLOOKUP(E805,'Lista Aloj'!C:F,4,0)</f>
        <v>Região Autónoma da Madeira</v>
      </c>
      <c r="H805" s="19">
        <v>43756</v>
      </c>
      <c r="I805" s="22">
        <v>5</v>
      </c>
      <c r="J805" s="6">
        <f>VLOOKUP(E805,'Lista Aloj'!C:F,2,0)*I805</f>
        <v>250</v>
      </c>
      <c r="K805" s="6">
        <f t="shared" si="12"/>
        <v>237.5</v>
      </c>
    </row>
    <row r="806" spans="2:11" ht="16.5" x14ac:dyDescent="0.25">
      <c r="B806" s="3" t="s">
        <v>96</v>
      </c>
      <c r="C806" s="4" t="str">
        <f>VLOOKUP(B806,Clientes!A:B,2,0)</f>
        <v>João Catarina Mendes</v>
      </c>
      <c r="D806" s="4" t="str">
        <f>VLOOKUP(B806,Clientes!A:D,4,0)</f>
        <v>Lisboa</v>
      </c>
      <c r="E806" s="9" t="s">
        <v>53</v>
      </c>
      <c r="F806" s="4" t="str">
        <f>INDEX('Lista Aloj'!B:C,MATCH(E806,'Lista Aloj'!C:C,0),1)</f>
        <v>LOCAL GÁS, UNIPESSOAL, LDA</v>
      </c>
      <c r="G806" s="4" t="str">
        <f>VLOOKUP(E806,'Lista Aloj'!C:F,4,0)</f>
        <v>Setúbal</v>
      </c>
      <c r="H806" s="19">
        <v>43756</v>
      </c>
      <c r="I806" s="22">
        <v>9</v>
      </c>
      <c r="J806" s="6">
        <f>VLOOKUP(E806,'Lista Aloj'!C:F,2,0)*I806</f>
        <v>630</v>
      </c>
      <c r="K806" s="6">
        <f t="shared" si="12"/>
        <v>567</v>
      </c>
    </row>
    <row r="807" spans="2:11" ht="16.5" x14ac:dyDescent="0.25">
      <c r="B807" s="3" t="s">
        <v>190</v>
      </c>
      <c r="C807" s="4" t="str">
        <f>VLOOKUP(B807,Clientes!A:B,2,0)</f>
        <v>Pedro Rua Levorato</v>
      </c>
      <c r="D807" s="4" t="str">
        <f>VLOOKUP(B807,Clientes!A:D,4,0)</f>
        <v>Faro</v>
      </c>
      <c r="E807" s="9" t="s">
        <v>41</v>
      </c>
      <c r="F807" s="4" t="str">
        <f>INDEX('Lista Aloj'!B:C,MATCH(E807,'Lista Aloj'!C:C,0),1)</f>
        <v>CAMPO AVENTURA - PROGRAMAS DE LAZER, S.A.</v>
      </c>
      <c r="G807" s="4" t="str">
        <f>VLOOKUP(E807,'Lista Aloj'!C:F,4,0)</f>
        <v>Castelo Branco</v>
      </c>
      <c r="H807" s="19">
        <v>43756</v>
      </c>
      <c r="I807" s="22">
        <v>5</v>
      </c>
      <c r="J807" s="6">
        <f>VLOOKUP(E807,'Lista Aloj'!C:F,2,0)*I807</f>
        <v>450</v>
      </c>
      <c r="K807" s="6">
        <f t="shared" si="12"/>
        <v>427.5</v>
      </c>
    </row>
    <row r="808" spans="2:11" ht="16.5" x14ac:dyDescent="0.25">
      <c r="B808" s="3" t="s">
        <v>181</v>
      </c>
      <c r="C808" s="4" t="str">
        <f>VLOOKUP(B808,Clientes!A:B,2,0)</f>
        <v>Ana Alexandra Sousa</v>
      </c>
      <c r="D808" s="4" t="str">
        <f>VLOOKUP(B808,Clientes!A:D,4,0)</f>
        <v>Santarém</v>
      </c>
      <c r="E808" s="9" t="s">
        <v>57</v>
      </c>
      <c r="F808" s="4" t="str">
        <f>INDEX('Lista Aloj'!B:C,MATCH(E808,'Lista Aloj'!C:C,0),1)</f>
        <v>LOCALSIGN, UNIPESSOAL, LDA</v>
      </c>
      <c r="G808" s="4" t="str">
        <f>VLOOKUP(E808,'Lista Aloj'!C:F,4,0)</f>
        <v>Portalegre</v>
      </c>
      <c r="H808" s="19">
        <v>43757</v>
      </c>
      <c r="I808" s="22">
        <v>3</v>
      </c>
      <c r="J808" s="6">
        <f>VLOOKUP(E808,'Lista Aloj'!C:F,2,0)*I808</f>
        <v>210</v>
      </c>
      <c r="K808" s="6">
        <f t="shared" si="12"/>
        <v>199.5</v>
      </c>
    </row>
    <row r="809" spans="2:11" ht="16.5" x14ac:dyDescent="0.25">
      <c r="B809" s="3" t="s">
        <v>108</v>
      </c>
      <c r="C809" s="4" t="str">
        <f>VLOOKUP(B809,Clientes!A:B,2,0)</f>
        <v>Catarina Mendes Fernandes</v>
      </c>
      <c r="D809" s="4" t="str">
        <f>VLOOKUP(B809,Clientes!A:D,4,0)</f>
        <v>Guarda</v>
      </c>
      <c r="E809" s="9" t="s">
        <v>50</v>
      </c>
      <c r="F809" s="4" t="str">
        <f>INDEX('Lista Aloj'!B:C,MATCH(E809,'Lista Aloj'!C:C,0),1)</f>
        <v>R.M.G.S. - ALOJAMENTOS DE PORTUGAL - TURISMO RURAL E ALOJAMENTO LOCAL, UNIPESSOAL, LDA</v>
      </c>
      <c r="G809" s="4" t="str">
        <f>VLOOKUP(E809,'Lista Aloj'!C:F,4,0)</f>
        <v>Porto</v>
      </c>
      <c r="H809" s="19">
        <v>43757</v>
      </c>
      <c r="I809" s="22">
        <v>7</v>
      </c>
      <c r="J809" s="6">
        <f>VLOOKUP(E809,'Lista Aloj'!C:F,2,0)*I809</f>
        <v>350</v>
      </c>
      <c r="K809" s="6">
        <f t="shared" si="12"/>
        <v>315</v>
      </c>
    </row>
    <row r="810" spans="2:11" ht="16.5" x14ac:dyDescent="0.25">
      <c r="B810" s="3" t="s">
        <v>204</v>
      </c>
      <c r="C810" s="4" t="str">
        <f>VLOOKUP(B810,Clientes!A:B,2,0)</f>
        <v>João Caldas Gonçalves</v>
      </c>
      <c r="D810" s="4" t="str">
        <f>VLOOKUP(B810,Clientes!A:D,4,0)</f>
        <v>Lisboa</v>
      </c>
      <c r="E810" s="9" t="s">
        <v>56</v>
      </c>
      <c r="F810" s="4" t="str">
        <f>INDEX('Lista Aloj'!B:C,MATCH(E810,'Lista Aloj'!C:C,0),1)</f>
        <v>CONVERSA SIMÉTRICA ALOJAMENTO LOCAL, LDA</v>
      </c>
      <c r="G810" s="4" t="str">
        <f>VLOOKUP(E810,'Lista Aloj'!C:F,4,0)</f>
        <v>Viana do Castelo</v>
      </c>
      <c r="H810" s="19">
        <v>43757</v>
      </c>
      <c r="I810" s="22">
        <v>5</v>
      </c>
      <c r="J810" s="6">
        <f>VLOOKUP(E810,'Lista Aloj'!C:F,2,0)*I810</f>
        <v>450</v>
      </c>
      <c r="K810" s="6">
        <f t="shared" si="12"/>
        <v>427.5</v>
      </c>
    </row>
    <row r="811" spans="2:11" ht="16.5" x14ac:dyDescent="0.25">
      <c r="B811" s="3" t="s">
        <v>86</v>
      </c>
      <c r="C811" s="4" t="str">
        <f>VLOOKUP(B811,Clientes!A:B,2,0)</f>
        <v>Bárbara de Pimenta</v>
      </c>
      <c r="D811" s="4" t="str">
        <f>VLOOKUP(B811,Clientes!A:D,4,0)</f>
        <v>Porto</v>
      </c>
      <c r="E811" s="9" t="s">
        <v>42</v>
      </c>
      <c r="F811" s="4" t="str">
        <f>INDEX('Lista Aloj'!B:C,MATCH(E811,'Lista Aloj'!C:C,0),1)</f>
        <v>FEELPORTO - ALOJAMENTO LOCAL E SERVIÇOS TURISTICOS, LDA</v>
      </c>
      <c r="G811" s="4" t="str">
        <f>VLOOKUP(E811,'Lista Aloj'!C:F,4,0)</f>
        <v>Porto</v>
      </c>
      <c r="H811" s="19">
        <v>43758</v>
      </c>
      <c r="I811" s="22">
        <v>8</v>
      </c>
      <c r="J811" s="6">
        <f>VLOOKUP(E811,'Lista Aloj'!C:F,2,0)*I811</f>
        <v>560</v>
      </c>
      <c r="K811" s="6">
        <f t="shared" si="12"/>
        <v>504</v>
      </c>
    </row>
    <row r="812" spans="2:11" ht="16.5" x14ac:dyDescent="0.25">
      <c r="B812" s="3" t="s">
        <v>199</v>
      </c>
      <c r="C812" s="4" t="str">
        <f>VLOOKUP(B812,Clientes!A:B,2,0)</f>
        <v>Miguel Fernandes Almendra</v>
      </c>
      <c r="D812" s="4" t="str">
        <f>VLOOKUP(B812,Clientes!A:D,4,0)</f>
        <v>Lisboa</v>
      </c>
      <c r="E812" s="9" t="s">
        <v>52</v>
      </c>
      <c r="F812" s="4" t="str">
        <f>INDEX('Lista Aloj'!B:C,MATCH(E812,'Lista Aloj'!C:C,0),1)</f>
        <v>CASA DO RIO VEZ - TURISMO E ALOJAMENTO, LDA</v>
      </c>
      <c r="G812" s="4" t="str">
        <f>VLOOKUP(E812,'Lista Aloj'!C:F,4,0)</f>
        <v>Leiria</v>
      </c>
      <c r="H812" s="19">
        <v>43758</v>
      </c>
      <c r="I812" s="22">
        <v>2</v>
      </c>
      <c r="J812" s="6">
        <f>VLOOKUP(E812,'Lista Aloj'!C:F,2,0)*I812</f>
        <v>140</v>
      </c>
      <c r="K812" s="6">
        <f t="shared" si="12"/>
        <v>133</v>
      </c>
    </row>
    <row r="813" spans="2:11" ht="16.5" x14ac:dyDescent="0.25">
      <c r="B813" s="3" t="s">
        <v>90</v>
      </c>
      <c r="C813" s="4" t="str">
        <f>VLOOKUP(B813,Clientes!A:B,2,0)</f>
        <v>Rodrigo Marques Carvalho</v>
      </c>
      <c r="D813" s="4" t="str">
        <f>VLOOKUP(B813,Clientes!A:D,4,0)</f>
        <v>Évora</v>
      </c>
      <c r="E813" s="9" t="s">
        <v>57</v>
      </c>
      <c r="F813" s="4" t="str">
        <f>INDEX('Lista Aloj'!B:C,MATCH(E813,'Lista Aloj'!C:C,0),1)</f>
        <v>LOCALSIGN, UNIPESSOAL, LDA</v>
      </c>
      <c r="G813" s="4" t="str">
        <f>VLOOKUP(E813,'Lista Aloj'!C:F,4,0)</f>
        <v>Portalegre</v>
      </c>
      <c r="H813" s="19">
        <v>43758</v>
      </c>
      <c r="I813" s="22">
        <v>8</v>
      </c>
      <c r="J813" s="6">
        <f>VLOOKUP(E813,'Lista Aloj'!C:F,2,0)*I813</f>
        <v>560</v>
      </c>
      <c r="K813" s="6">
        <f t="shared" si="12"/>
        <v>504</v>
      </c>
    </row>
    <row r="814" spans="2:11" ht="16.5" x14ac:dyDescent="0.25">
      <c r="B814" s="3" t="s">
        <v>106</v>
      </c>
      <c r="C814" s="4" t="str">
        <f>VLOOKUP(B814,Clientes!A:B,2,0)</f>
        <v>Frederico Teresa Pinto</v>
      </c>
      <c r="D814" s="4" t="str">
        <f>VLOOKUP(B814,Clientes!A:D,4,0)</f>
        <v>Viana do Castelo</v>
      </c>
      <c r="E814" s="9" t="s">
        <v>53</v>
      </c>
      <c r="F814" s="4" t="str">
        <f>INDEX('Lista Aloj'!B:C,MATCH(E814,'Lista Aloj'!C:C,0),1)</f>
        <v>LOCAL GÁS, UNIPESSOAL, LDA</v>
      </c>
      <c r="G814" s="4" t="str">
        <f>VLOOKUP(E814,'Lista Aloj'!C:F,4,0)</f>
        <v>Setúbal</v>
      </c>
      <c r="H814" s="19">
        <v>43759</v>
      </c>
      <c r="I814" s="22">
        <v>1</v>
      </c>
      <c r="J814" s="6">
        <f>VLOOKUP(E814,'Lista Aloj'!C:F,2,0)*I814</f>
        <v>70</v>
      </c>
      <c r="K814" s="6">
        <f t="shared" si="12"/>
        <v>70</v>
      </c>
    </row>
    <row r="815" spans="2:11" ht="16.5" x14ac:dyDescent="0.25">
      <c r="B815" s="3" t="s">
        <v>117</v>
      </c>
      <c r="C815" s="4" t="str">
        <f>VLOOKUP(B815,Clientes!A:B,2,0)</f>
        <v>Ana Costa Neves</v>
      </c>
      <c r="D815" s="4" t="str">
        <f>VLOOKUP(B815,Clientes!A:D,4,0)</f>
        <v>Guarda</v>
      </c>
      <c r="E815" s="9" t="s">
        <v>59</v>
      </c>
      <c r="F815" s="4" t="str">
        <f>INDEX('Lista Aloj'!B:C,MATCH(E815,'Lista Aloj'!C:C,0),1)</f>
        <v>ENIGMAGARDEN - ALOJAMENTO LOCAL, UNIPESSOAL, LDA</v>
      </c>
      <c r="G815" s="4" t="str">
        <f>VLOOKUP(E815,'Lista Aloj'!C:F,4,0)</f>
        <v>Viana do Castelo</v>
      </c>
      <c r="H815" s="19">
        <v>43760</v>
      </c>
      <c r="I815" s="22">
        <v>1</v>
      </c>
      <c r="J815" s="6">
        <f>VLOOKUP(E815,'Lista Aloj'!C:F,2,0)*I815</f>
        <v>60</v>
      </c>
      <c r="K815" s="6">
        <f t="shared" si="12"/>
        <v>60</v>
      </c>
    </row>
    <row r="816" spans="2:11" ht="16.5" x14ac:dyDescent="0.25">
      <c r="B816" s="3" t="s">
        <v>127</v>
      </c>
      <c r="C816" s="4" t="str">
        <f>VLOOKUP(B816,Clientes!A:B,2,0)</f>
        <v>Daniel Manuel Diaz-Arguelles</v>
      </c>
      <c r="D816" s="4" t="str">
        <f>VLOOKUP(B816,Clientes!A:D,4,0)</f>
        <v>Aveiro</v>
      </c>
      <c r="E816" s="9" t="s">
        <v>44</v>
      </c>
      <c r="F816" s="4" t="str">
        <f>INDEX('Lista Aloj'!B:C,MATCH(E816,'Lista Aloj'!C:C,0),1)</f>
        <v>DELIRECORDAÇÕES - ALOJAMENTO LOCAL, UNIPESSOAL, LDA</v>
      </c>
      <c r="G816" s="4" t="str">
        <f>VLOOKUP(E816,'Lista Aloj'!C:F,4,0)</f>
        <v>Porto</v>
      </c>
      <c r="H816" s="19">
        <v>43760</v>
      </c>
      <c r="I816" s="22">
        <v>4</v>
      </c>
      <c r="J816" s="6">
        <f>VLOOKUP(E816,'Lista Aloj'!C:F,2,0)*I816</f>
        <v>320</v>
      </c>
      <c r="K816" s="6">
        <f t="shared" si="12"/>
        <v>304</v>
      </c>
    </row>
    <row r="817" spans="2:11" ht="16.5" x14ac:dyDescent="0.25">
      <c r="B817" s="3" t="s">
        <v>194</v>
      </c>
      <c r="C817" s="4" t="str">
        <f>VLOOKUP(B817,Clientes!A:B,2,0)</f>
        <v>João Gonçalo Meireles</v>
      </c>
      <c r="D817" s="4" t="str">
        <f>VLOOKUP(B817,Clientes!A:D,4,0)</f>
        <v>Faro</v>
      </c>
      <c r="E817" s="9" t="s">
        <v>62</v>
      </c>
      <c r="F817" s="4" t="str">
        <f>INDEX('Lista Aloj'!B:C,MATCH(E817,'Lista Aloj'!C:C,0),1)</f>
        <v>ENTREGARSONHOS - ALOJAMENTO LOCAL, LDA</v>
      </c>
      <c r="G817" s="4" t="str">
        <f>VLOOKUP(E817,'Lista Aloj'!C:F,4,0)</f>
        <v>Região Autónoma dos Açores</v>
      </c>
      <c r="H817" s="19">
        <v>43760</v>
      </c>
      <c r="I817" s="22">
        <v>6</v>
      </c>
      <c r="J817" s="6">
        <f>VLOOKUP(E817,'Lista Aloj'!C:F,2,0)*I817</f>
        <v>420</v>
      </c>
      <c r="K817" s="6">
        <f t="shared" si="12"/>
        <v>378</v>
      </c>
    </row>
    <row r="818" spans="2:11" ht="16.5" x14ac:dyDescent="0.25">
      <c r="B818" s="3" t="s">
        <v>104</v>
      </c>
      <c r="C818" s="4" t="str">
        <f>VLOOKUP(B818,Clientes!A:B,2,0)</f>
        <v>André Oliveira Santos</v>
      </c>
      <c r="D818" s="4" t="str">
        <f>VLOOKUP(B818,Clientes!A:D,4,0)</f>
        <v>Braga</v>
      </c>
      <c r="E818" s="9" t="s">
        <v>58</v>
      </c>
      <c r="F818" s="4" t="str">
        <f>INDEX('Lista Aloj'!B:C,MATCH(E818,'Lista Aloj'!C:C,0),1)</f>
        <v>NORVERDE - INVESTIMENTOS IMOBILIÁRIOS, S.A.</v>
      </c>
      <c r="G818" s="4" t="str">
        <f>VLOOKUP(E818,'Lista Aloj'!C:F,4,0)</f>
        <v>Portalegre</v>
      </c>
      <c r="H818" s="19">
        <v>43761</v>
      </c>
      <c r="I818" s="22">
        <v>9</v>
      </c>
      <c r="J818" s="6">
        <f>VLOOKUP(E818,'Lista Aloj'!C:F,2,0)*I818</f>
        <v>450</v>
      </c>
      <c r="K818" s="6">
        <f t="shared" si="12"/>
        <v>405</v>
      </c>
    </row>
    <row r="819" spans="2:11" ht="16.5" x14ac:dyDescent="0.25">
      <c r="B819" s="3" t="s">
        <v>150</v>
      </c>
      <c r="C819" s="4" t="str">
        <f>VLOOKUP(B819,Clientes!A:B,2,0)</f>
        <v>Jose Amadeu Faria</v>
      </c>
      <c r="D819" s="4" t="str">
        <f>VLOOKUP(B819,Clientes!A:D,4,0)</f>
        <v>Região Autónoma da Madeira</v>
      </c>
      <c r="E819" s="9" t="s">
        <v>53</v>
      </c>
      <c r="F819" s="4" t="str">
        <f>INDEX('Lista Aloj'!B:C,MATCH(E819,'Lista Aloj'!C:C,0),1)</f>
        <v>LOCAL GÁS, UNIPESSOAL, LDA</v>
      </c>
      <c r="G819" s="4" t="str">
        <f>VLOOKUP(E819,'Lista Aloj'!C:F,4,0)</f>
        <v>Setúbal</v>
      </c>
      <c r="H819" s="19">
        <v>43761</v>
      </c>
      <c r="I819" s="22">
        <v>8</v>
      </c>
      <c r="J819" s="6">
        <f>VLOOKUP(E819,'Lista Aloj'!C:F,2,0)*I819</f>
        <v>560</v>
      </c>
      <c r="K819" s="6">
        <f t="shared" si="12"/>
        <v>504</v>
      </c>
    </row>
    <row r="820" spans="2:11" ht="16.5" x14ac:dyDescent="0.25">
      <c r="B820" s="3" t="s">
        <v>180</v>
      </c>
      <c r="C820" s="4" t="str">
        <f>VLOOKUP(B820,Clientes!A:B,2,0)</f>
        <v xml:space="preserve">Tomas César </v>
      </c>
      <c r="D820" s="4" t="str">
        <f>VLOOKUP(B820,Clientes!A:D,4,0)</f>
        <v>Évora</v>
      </c>
      <c r="E820" s="9" t="s">
        <v>56</v>
      </c>
      <c r="F820" s="4" t="str">
        <f>INDEX('Lista Aloj'!B:C,MATCH(E820,'Lista Aloj'!C:C,0),1)</f>
        <v>CONVERSA SIMÉTRICA ALOJAMENTO LOCAL, LDA</v>
      </c>
      <c r="G820" s="4" t="str">
        <f>VLOOKUP(E820,'Lista Aloj'!C:F,4,0)</f>
        <v>Viana do Castelo</v>
      </c>
      <c r="H820" s="19">
        <v>43762</v>
      </c>
      <c r="I820" s="22">
        <v>6</v>
      </c>
      <c r="J820" s="6">
        <f>VLOOKUP(E820,'Lista Aloj'!C:F,2,0)*I820</f>
        <v>540</v>
      </c>
      <c r="K820" s="6">
        <f t="shared" si="12"/>
        <v>486</v>
      </c>
    </row>
    <row r="821" spans="2:11" ht="16.5" x14ac:dyDescent="0.25">
      <c r="B821" s="3" t="s">
        <v>164</v>
      </c>
      <c r="C821" s="4" t="str">
        <f>VLOOKUP(B821,Clientes!A:B,2,0)</f>
        <v>Ana Pinto Carvalho</v>
      </c>
      <c r="D821" s="4" t="str">
        <f>VLOOKUP(B821,Clientes!A:D,4,0)</f>
        <v>Coimbra</v>
      </c>
      <c r="E821" s="9" t="s">
        <v>54</v>
      </c>
      <c r="F821" s="4" t="str">
        <f>INDEX('Lista Aloj'!B:C,MATCH(E821,'Lista Aloj'!C:C,0),1)</f>
        <v>LOCALMAIS, UNIPESSOAL, LDA</v>
      </c>
      <c r="G821" s="4" t="str">
        <f>VLOOKUP(E821,'Lista Aloj'!C:F,4,0)</f>
        <v>Guarda</v>
      </c>
      <c r="H821" s="19">
        <v>43763</v>
      </c>
      <c r="I821" s="22">
        <v>9</v>
      </c>
      <c r="J821" s="6">
        <f>VLOOKUP(E821,'Lista Aloj'!C:F,2,0)*I821</f>
        <v>810</v>
      </c>
      <c r="K821" s="6">
        <f t="shared" si="12"/>
        <v>729</v>
      </c>
    </row>
    <row r="822" spans="2:11" ht="16.5" x14ac:dyDescent="0.25">
      <c r="B822" s="3" t="s">
        <v>177</v>
      </c>
      <c r="C822" s="4" t="str">
        <f>VLOOKUP(B822,Clientes!A:B,2,0)</f>
        <v xml:space="preserve">Rennan Rapuano </v>
      </c>
      <c r="D822" s="4" t="str">
        <f>VLOOKUP(B822,Clientes!A:D,4,0)</f>
        <v>Viseu</v>
      </c>
      <c r="E822" s="9" t="s">
        <v>54</v>
      </c>
      <c r="F822" s="4" t="str">
        <f>INDEX('Lista Aloj'!B:C,MATCH(E822,'Lista Aloj'!C:C,0),1)</f>
        <v>LOCALMAIS, UNIPESSOAL, LDA</v>
      </c>
      <c r="G822" s="4" t="str">
        <f>VLOOKUP(E822,'Lista Aloj'!C:F,4,0)</f>
        <v>Guarda</v>
      </c>
      <c r="H822" s="19">
        <v>43763</v>
      </c>
      <c r="I822" s="22">
        <v>6</v>
      </c>
      <c r="J822" s="6">
        <f>VLOOKUP(E822,'Lista Aloj'!C:F,2,0)*I822</f>
        <v>540</v>
      </c>
      <c r="K822" s="6">
        <f t="shared" si="12"/>
        <v>486</v>
      </c>
    </row>
    <row r="823" spans="2:11" ht="16.5" x14ac:dyDescent="0.25">
      <c r="B823" s="3" t="s">
        <v>173</v>
      </c>
      <c r="C823" s="4" t="str">
        <f>VLOOKUP(B823,Clientes!A:B,2,0)</f>
        <v xml:space="preserve">Matilde Vasco </v>
      </c>
      <c r="D823" s="4" t="str">
        <f>VLOOKUP(B823,Clientes!A:D,4,0)</f>
        <v>Castelo Branco</v>
      </c>
      <c r="E823" s="9" t="s">
        <v>55</v>
      </c>
      <c r="F823" s="4" t="str">
        <f>INDEX('Lista Aloj'!B:C,MATCH(E823,'Lista Aloj'!C:C,0),1)</f>
        <v>ALOJAMENTO LOCAL M. ZÍDIA, LDA</v>
      </c>
      <c r="G823" s="4" t="str">
        <f>VLOOKUP(E823,'Lista Aloj'!C:F,4,0)</f>
        <v>Região Autónoma da Madeira</v>
      </c>
      <c r="H823" s="19">
        <v>43764</v>
      </c>
      <c r="I823" s="22">
        <v>4</v>
      </c>
      <c r="J823" s="6">
        <f>VLOOKUP(E823,'Lista Aloj'!C:F,2,0)*I823</f>
        <v>200</v>
      </c>
      <c r="K823" s="6">
        <f t="shared" si="12"/>
        <v>190</v>
      </c>
    </row>
    <row r="824" spans="2:11" ht="16.5" x14ac:dyDescent="0.25">
      <c r="B824" s="3" t="s">
        <v>81</v>
      </c>
      <c r="C824" s="4" t="str">
        <f>VLOOKUP(B824,Clientes!A:B,2,0)</f>
        <v>Carlos Ramalho Fonseca</v>
      </c>
      <c r="D824" s="4" t="str">
        <f>VLOOKUP(B824,Clientes!A:D,4,0)</f>
        <v>Coimbra</v>
      </c>
      <c r="E824" s="9" t="s">
        <v>46</v>
      </c>
      <c r="F824" s="4" t="str">
        <f>INDEX('Lista Aloj'!B:C,MATCH(E824,'Lista Aloj'!C:C,0),1)</f>
        <v>LOCALEASY, LDA</v>
      </c>
      <c r="G824" s="4" t="str">
        <f>VLOOKUP(E824,'Lista Aloj'!C:F,4,0)</f>
        <v>Região Autónoma da Madeira</v>
      </c>
      <c r="H824" s="19">
        <v>43765</v>
      </c>
      <c r="I824" s="22">
        <v>8</v>
      </c>
      <c r="J824" s="6">
        <f>VLOOKUP(E824,'Lista Aloj'!C:F,2,0)*I824</f>
        <v>640</v>
      </c>
      <c r="K824" s="6">
        <f t="shared" si="12"/>
        <v>576</v>
      </c>
    </row>
    <row r="825" spans="2:11" ht="16.5" x14ac:dyDescent="0.25">
      <c r="B825" s="3" t="s">
        <v>221</v>
      </c>
      <c r="C825" s="4" t="str">
        <f>VLOOKUP(B825,Clientes!A:B,2,0)</f>
        <v xml:space="preserve">Manuel Tkachenko </v>
      </c>
      <c r="D825" s="4" t="str">
        <f>VLOOKUP(B825,Clientes!A:D,4,0)</f>
        <v>Viseu</v>
      </c>
      <c r="E825" s="9" t="s">
        <v>59</v>
      </c>
      <c r="F825" s="4" t="str">
        <f>INDEX('Lista Aloj'!B:C,MATCH(E825,'Lista Aloj'!C:C,0),1)</f>
        <v>ENIGMAGARDEN - ALOJAMENTO LOCAL, UNIPESSOAL, LDA</v>
      </c>
      <c r="G825" s="4" t="str">
        <f>VLOOKUP(E825,'Lista Aloj'!C:F,4,0)</f>
        <v>Viana do Castelo</v>
      </c>
      <c r="H825" s="19">
        <v>43765</v>
      </c>
      <c r="I825" s="22">
        <v>2</v>
      </c>
      <c r="J825" s="6">
        <f>VLOOKUP(E825,'Lista Aloj'!C:F,2,0)*I825</f>
        <v>120</v>
      </c>
      <c r="K825" s="6">
        <f t="shared" si="12"/>
        <v>114</v>
      </c>
    </row>
    <row r="826" spans="2:11" ht="16.5" x14ac:dyDescent="0.25">
      <c r="B826" s="3" t="s">
        <v>98</v>
      </c>
      <c r="C826" s="4" t="str">
        <f>VLOOKUP(B826,Clientes!A:B,2,0)</f>
        <v>Laura Daniel Mendes</v>
      </c>
      <c r="D826" s="4" t="str">
        <f>VLOOKUP(B826,Clientes!A:D,4,0)</f>
        <v>Beja</v>
      </c>
      <c r="E826" s="9" t="s">
        <v>42</v>
      </c>
      <c r="F826" s="4" t="str">
        <f>INDEX('Lista Aloj'!B:C,MATCH(E826,'Lista Aloj'!C:C,0),1)</f>
        <v>FEELPORTO - ALOJAMENTO LOCAL E SERVIÇOS TURISTICOS, LDA</v>
      </c>
      <c r="G826" s="4" t="str">
        <f>VLOOKUP(E826,'Lista Aloj'!C:F,4,0)</f>
        <v>Porto</v>
      </c>
      <c r="H826" s="19">
        <v>43767</v>
      </c>
      <c r="I826" s="22">
        <v>7</v>
      </c>
      <c r="J826" s="6">
        <f>VLOOKUP(E826,'Lista Aloj'!C:F,2,0)*I826</f>
        <v>490</v>
      </c>
      <c r="K826" s="6">
        <f t="shared" si="12"/>
        <v>441</v>
      </c>
    </row>
    <row r="827" spans="2:11" ht="16.5" x14ac:dyDescent="0.25">
      <c r="B827" s="3" t="s">
        <v>125</v>
      </c>
      <c r="C827" s="4" t="str">
        <f>VLOOKUP(B827,Clientes!A:B,2,0)</f>
        <v>Marta Almeida Silva</v>
      </c>
      <c r="D827" s="4" t="str">
        <f>VLOOKUP(B827,Clientes!A:D,4,0)</f>
        <v>Lisboa</v>
      </c>
      <c r="E827" s="9" t="s">
        <v>39</v>
      </c>
      <c r="F827" s="4" t="str">
        <f>INDEX('Lista Aloj'!B:C,MATCH(E827,'Lista Aloj'!C:C,0),1)</f>
        <v>ÍNDICEFRASE COMPRA E VENDA DE BENS IMOBILIÁRIOS, TURISMO E ALOJAMENTO LOCAL, LDA</v>
      </c>
      <c r="G827" s="4" t="str">
        <f>VLOOKUP(E827,'Lista Aloj'!C:F,4,0)</f>
        <v>Portalegre</v>
      </c>
      <c r="H827" s="19">
        <v>43767</v>
      </c>
      <c r="I827" s="22">
        <v>5</v>
      </c>
      <c r="J827" s="6">
        <f>VLOOKUP(E827,'Lista Aloj'!C:F,2,0)*I827</f>
        <v>300</v>
      </c>
      <c r="K827" s="6">
        <f t="shared" si="12"/>
        <v>285</v>
      </c>
    </row>
    <row r="828" spans="2:11" ht="16.5" x14ac:dyDescent="0.25">
      <c r="B828" s="3" t="s">
        <v>228</v>
      </c>
      <c r="C828" s="4" t="str">
        <f>VLOOKUP(B828,Clientes!A:B,2,0)</f>
        <v>Verónica Maria Correia</v>
      </c>
      <c r="D828" s="4" t="str">
        <f>VLOOKUP(B828,Clientes!A:D,4,0)</f>
        <v>Porto</v>
      </c>
      <c r="E828" s="9" t="s">
        <v>34</v>
      </c>
      <c r="F828" s="4" t="str">
        <f>INDEX('Lista Aloj'!B:C,MATCH(E828,'Lista Aloj'!C:C,0),1)</f>
        <v>ALOJAMENTO DO ÓSCAR, UNIPESSOAL, LDA</v>
      </c>
      <c r="G828" s="4" t="str">
        <f>VLOOKUP(E828,'Lista Aloj'!C:F,4,0)</f>
        <v>Região Autónoma da Madeira</v>
      </c>
      <c r="H828" s="19">
        <v>43767</v>
      </c>
      <c r="I828" s="22">
        <v>1</v>
      </c>
      <c r="J828" s="6">
        <f>VLOOKUP(E828,'Lista Aloj'!C:F,2,0)*I828</f>
        <v>70</v>
      </c>
      <c r="K828" s="6">
        <f t="shared" si="12"/>
        <v>70</v>
      </c>
    </row>
    <row r="829" spans="2:11" ht="16.5" x14ac:dyDescent="0.25">
      <c r="B829" s="3" t="s">
        <v>135</v>
      </c>
      <c r="C829" s="4" t="str">
        <f>VLOOKUP(B829,Clientes!A:B,2,0)</f>
        <v>Mariana Miguel Sousa</v>
      </c>
      <c r="D829" s="4" t="str">
        <f>VLOOKUP(B829,Clientes!A:D,4,0)</f>
        <v>Faro</v>
      </c>
      <c r="E829" s="9" t="s">
        <v>45</v>
      </c>
      <c r="F829" s="4" t="str">
        <f>INDEX('Lista Aloj'!B:C,MATCH(E829,'Lista Aloj'!C:C,0),1)</f>
        <v>LOCAL - IT, LDA</v>
      </c>
      <c r="G829" s="4" t="str">
        <f>VLOOKUP(E829,'Lista Aloj'!C:F,4,0)</f>
        <v>Santarém</v>
      </c>
      <c r="H829" s="19">
        <v>43768</v>
      </c>
      <c r="I829" s="22">
        <v>4</v>
      </c>
      <c r="J829" s="6">
        <f>VLOOKUP(E829,'Lista Aloj'!C:F,2,0)*I829</f>
        <v>360</v>
      </c>
      <c r="K829" s="6">
        <f t="shared" si="12"/>
        <v>342</v>
      </c>
    </row>
    <row r="830" spans="2:11" ht="16.5" x14ac:dyDescent="0.25">
      <c r="B830" s="3" t="s">
        <v>192</v>
      </c>
      <c r="C830" s="4" t="str">
        <f>VLOOKUP(B830,Clientes!A:B,2,0)</f>
        <v>Inês Silva Lopes</v>
      </c>
      <c r="D830" s="4" t="str">
        <f>VLOOKUP(B830,Clientes!A:D,4,0)</f>
        <v>Leiria</v>
      </c>
      <c r="E830" s="9" t="s">
        <v>49</v>
      </c>
      <c r="F830" s="4" t="str">
        <f>INDEX('Lista Aloj'!B:C,MATCH(E830,'Lista Aloj'!C:C,0),1)</f>
        <v>GERES ALBUFEIRA - ALDEIA TURISTICA, LDA</v>
      </c>
      <c r="G830" s="4" t="str">
        <f>VLOOKUP(E830,'Lista Aloj'!C:F,4,0)</f>
        <v>Aveiro</v>
      </c>
      <c r="H830" s="19">
        <v>43770</v>
      </c>
      <c r="I830" s="22">
        <v>4</v>
      </c>
      <c r="J830" s="6">
        <f>VLOOKUP(E830,'Lista Aloj'!C:F,2,0)*I830</f>
        <v>280</v>
      </c>
      <c r="K830" s="6">
        <f t="shared" si="12"/>
        <v>266</v>
      </c>
    </row>
    <row r="831" spans="2:11" ht="16.5" x14ac:dyDescent="0.25">
      <c r="B831" s="3" t="s">
        <v>186</v>
      </c>
      <c r="C831" s="4" t="str">
        <f>VLOOKUP(B831,Clientes!A:B,2,0)</f>
        <v xml:space="preserve">João Gonçalo </v>
      </c>
      <c r="D831" s="4" t="str">
        <f>VLOOKUP(B831,Clientes!A:D,4,0)</f>
        <v>Bragança</v>
      </c>
      <c r="E831" s="9" t="s">
        <v>53</v>
      </c>
      <c r="F831" s="4" t="str">
        <f>INDEX('Lista Aloj'!B:C,MATCH(E831,'Lista Aloj'!C:C,0),1)</f>
        <v>LOCAL GÁS, UNIPESSOAL, LDA</v>
      </c>
      <c r="G831" s="4" t="str">
        <f>VLOOKUP(E831,'Lista Aloj'!C:F,4,0)</f>
        <v>Setúbal</v>
      </c>
      <c r="H831" s="19">
        <v>43770</v>
      </c>
      <c r="I831" s="22">
        <v>4</v>
      </c>
      <c r="J831" s="6">
        <f>VLOOKUP(E831,'Lista Aloj'!C:F,2,0)*I831</f>
        <v>280</v>
      </c>
      <c r="K831" s="6">
        <f t="shared" si="12"/>
        <v>266</v>
      </c>
    </row>
    <row r="832" spans="2:11" ht="16.5" x14ac:dyDescent="0.25">
      <c r="B832" s="3" t="s">
        <v>112</v>
      </c>
      <c r="C832" s="4" t="str">
        <f>VLOOKUP(B832,Clientes!A:B,2,0)</f>
        <v>Marisa Paulo Cunha</v>
      </c>
      <c r="D832" s="4" t="str">
        <f>VLOOKUP(B832,Clientes!A:D,4,0)</f>
        <v>Porto</v>
      </c>
      <c r="E832" s="9" t="s">
        <v>57</v>
      </c>
      <c r="F832" s="4" t="str">
        <f>INDEX('Lista Aloj'!B:C,MATCH(E832,'Lista Aloj'!C:C,0),1)</f>
        <v>LOCALSIGN, UNIPESSOAL, LDA</v>
      </c>
      <c r="G832" s="4" t="str">
        <f>VLOOKUP(E832,'Lista Aloj'!C:F,4,0)</f>
        <v>Portalegre</v>
      </c>
      <c r="H832" s="19">
        <v>43770</v>
      </c>
      <c r="I832" s="22">
        <v>5</v>
      </c>
      <c r="J832" s="6">
        <f>VLOOKUP(E832,'Lista Aloj'!C:F,2,0)*I832</f>
        <v>350</v>
      </c>
      <c r="K832" s="6">
        <f t="shared" si="12"/>
        <v>332.5</v>
      </c>
    </row>
    <row r="833" spans="2:11" ht="16.5" x14ac:dyDescent="0.25">
      <c r="B833" s="3" t="s">
        <v>101</v>
      </c>
      <c r="C833" s="4" t="str">
        <f>VLOOKUP(B833,Clientes!A:B,2,0)</f>
        <v>Raquel Tomas Grilo</v>
      </c>
      <c r="D833" s="4" t="str">
        <f>VLOOKUP(B833,Clientes!A:D,4,0)</f>
        <v>Viana do Castelo</v>
      </c>
      <c r="E833" s="9" t="s">
        <v>46</v>
      </c>
      <c r="F833" s="4" t="str">
        <f>INDEX('Lista Aloj'!B:C,MATCH(E833,'Lista Aloj'!C:C,0),1)</f>
        <v>LOCALEASY, LDA</v>
      </c>
      <c r="G833" s="4" t="str">
        <f>VLOOKUP(E833,'Lista Aloj'!C:F,4,0)</f>
        <v>Região Autónoma da Madeira</v>
      </c>
      <c r="H833" s="19">
        <v>43770</v>
      </c>
      <c r="I833" s="22">
        <v>5</v>
      </c>
      <c r="J833" s="6">
        <f>VLOOKUP(E833,'Lista Aloj'!C:F,2,0)*I833</f>
        <v>400</v>
      </c>
      <c r="K833" s="6">
        <f t="shared" si="12"/>
        <v>380</v>
      </c>
    </row>
    <row r="834" spans="2:11" ht="16.5" x14ac:dyDescent="0.25">
      <c r="B834" s="3" t="s">
        <v>184</v>
      </c>
      <c r="C834" s="4" t="str">
        <f>VLOOKUP(B834,Clientes!A:B,2,0)</f>
        <v>Rui de Lopes</v>
      </c>
      <c r="D834" s="4" t="str">
        <f>VLOOKUP(B834,Clientes!A:D,4,0)</f>
        <v>Santarém</v>
      </c>
      <c r="E834" s="9" t="s">
        <v>56</v>
      </c>
      <c r="F834" s="4" t="str">
        <f>INDEX('Lista Aloj'!B:C,MATCH(E834,'Lista Aloj'!C:C,0),1)</f>
        <v>CONVERSA SIMÉTRICA ALOJAMENTO LOCAL, LDA</v>
      </c>
      <c r="G834" s="4" t="str">
        <f>VLOOKUP(E834,'Lista Aloj'!C:F,4,0)</f>
        <v>Viana do Castelo</v>
      </c>
      <c r="H834" s="19">
        <v>43770</v>
      </c>
      <c r="I834" s="22">
        <v>6</v>
      </c>
      <c r="J834" s="6">
        <f>VLOOKUP(E834,'Lista Aloj'!C:F,2,0)*I834</f>
        <v>540</v>
      </c>
      <c r="K834" s="6">
        <f t="shared" si="12"/>
        <v>486</v>
      </c>
    </row>
    <row r="835" spans="2:11" ht="16.5" x14ac:dyDescent="0.25">
      <c r="B835" s="3" t="s">
        <v>168</v>
      </c>
      <c r="C835" s="4" t="str">
        <f>VLOOKUP(B835,Clientes!A:B,2,0)</f>
        <v>Ana Catarina Maia</v>
      </c>
      <c r="D835" s="4" t="str">
        <f>VLOOKUP(B835,Clientes!A:D,4,0)</f>
        <v>Beja</v>
      </c>
      <c r="E835" s="9" t="s">
        <v>57</v>
      </c>
      <c r="F835" s="4" t="str">
        <f>INDEX('Lista Aloj'!B:C,MATCH(E835,'Lista Aloj'!C:C,0),1)</f>
        <v>LOCALSIGN, UNIPESSOAL, LDA</v>
      </c>
      <c r="G835" s="4" t="str">
        <f>VLOOKUP(E835,'Lista Aloj'!C:F,4,0)</f>
        <v>Portalegre</v>
      </c>
      <c r="H835" s="19">
        <v>43771</v>
      </c>
      <c r="I835" s="22">
        <v>4</v>
      </c>
      <c r="J835" s="6">
        <f>VLOOKUP(E835,'Lista Aloj'!C:F,2,0)*I835</f>
        <v>280</v>
      </c>
      <c r="K835" s="6">
        <f t="shared" si="12"/>
        <v>266</v>
      </c>
    </row>
    <row r="836" spans="2:11" ht="16.5" x14ac:dyDescent="0.25">
      <c r="B836" s="3" t="s">
        <v>134</v>
      </c>
      <c r="C836" s="4" t="str">
        <f>VLOOKUP(B836,Clientes!A:B,2,0)</f>
        <v>Eduardo Leite Martins</v>
      </c>
      <c r="D836" s="4" t="str">
        <f>VLOOKUP(B836,Clientes!A:D,4,0)</f>
        <v>Braga</v>
      </c>
      <c r="E836" s="9" t="s">
        <v>58</v>
      </c>
      <c r="F836" s="4" t="str">
        <f>INDEX('Lista Aloj'!B:C,MATCH(E836,'Lista Aloj'!C:C,0),1)</f>
        <v>NORVERDE - INVESTIMENTOS IMOBILIÁRIOS, S.A.</v>
      </c>
      <c r="G836" s="4" t="str">
        <f>VLOOKUP(E836,'Lista Aloj'!C:F,4,0)</f>
        <v>Portalegre</v>
      </c>
      <c r="H836" s="19">
        <v>43772</v>
      </c>
      <c r="I836" s="22">
        <v>9</v>
      </c>
      <c r="J836" s="6">
        <f>VLOOKUP(E836,'Lista Aloj'!C:F,2,0)*I836</f>
        <v>450</v>
      </c>
      <c r="K836" s="6">
        <f t="shared" si="12"/>
        <v>405</v>
      </c>
    </row>
    <row r="837" spans="2:11" ht="16.5" x14ac:dyDescent="0.25">
      <c r="B837" s="3" t="s">
        <v>75</v>
      </c>
      <c r="C837" s="4" t="str">
        <f>VLOOKUP(B837,Clientes!A:B,2,0)</f>
        <v xml:space="preserve">Maria Miguel </v>
      </c>
      <c r="D837" s="4" t="str">
        <f>VLOOKUP(B837,Clientes!A:D,4,0)</f>
        <v>Viana do Castelo</v>
      </c>
      <c r="E837" s="9" t="s">
        <v>54</v>
      </c>
      <c r="F837" s="4" t="str">
        <f>INDEX('Lista Aloj'!B:C,MATCH(E837,'Lista Aloj'!C:C,0),1)</f>
        <v>LOCALMAIS, UNIPESSOAL, LDA</v>
      </c>
      <c r="G837" s="4" t="str">
        <f>VLOOKUP(E837,'Lista Aloj'!C:F,4,0)</f>
        <v>Guarda</v>
      </c>
      <c r="H837" s="19">
        <v>43772</v>
      </c>
      <c r="I837" s="22">
        <v>8</v>
      </c>
      <c r="J837" s="6">
        <f>VLOOKUP(E837,'Lista Aloj'!C:F,2,0)*I837</f>
        <v>720</v>
      </c>
      <c r="K837" s="6">
        <f t="shared" si="12"/>
        <v>648</v>
      </c>
    </row>
    <row r="838" spans="2:11" ht="16.5" x14ac:dyDescent="0.25">
      <c r="B838" s="3" t="s">
        <v>177</v>
      </c>
      <c r="C838" s="4" t="str">
        <f>VLOOKUP(B838,Clientes!A:B,2,0)</f>
        <v xml:space="preserve">Rennan Rapuano </v>
      </c>
      <c r="D838" s="4" t="str">
        <f>VLOOKUP(B838,Clientes!A:D,4,0)</f>
        <v>Viseu</v>
      </c>
      <c r="E838" s="9" t="s">
        <v>46</v>
      </c>
      <c r="F838" s="4" t="str">
        <f>INDEX('Lista Aloj'!B:C,MATCH(E838,'Lista Aloj'!C:C,0),1)</f>
        <v>LOCALEASY, LDA</v>
      </c>
      <c r="G838" s="4" t="str">
        <f>VLOOKUP(E838,'Lista Aloj'!C:F,4,0)</f>
        <v>Região Autónoma da Madeira</v>
      </c>
      <c r="H838" s="19">
        <v>43773</v>
      </c>
      <c r="I838" s="22">
        <v>6</v>
      </c>
      <c r="J838" s="6">
        <f>VLOOKUP(E838,'Lista Aloj'!C:F,2,0)*I838</f>
        <v>480</v>
      </c>
      <c r="K838" s="6">
        <f t="shared" si="12"/>
        <v>432</v>
      </c>
    </row>
    <row r="839" spans="2:11" ht="16.5" x14ac:dyDescent="0.25">
      <c r="B839" s="3" t="s">
        <v>135</v>
      </c>
      <c r="C839" s="4" t="str">
        <f>VLOOKUP(B839,Clientes!A:B,2,0)</f>
        <v>Mariana Miguel Sousa</v>
      </c>
      <c r="D839" s="4" t="str">
        <f>VLOOKUP(B839,Clientes!A:D,4,0)</f>
        <v>Faro</v>
      </c>
      <c r="E839" s="9" t="s">
        <v>49</v>
      </c>
      <c r="F839" s="4" t="str">
        <f>INDEX('Lista Aloj'!B:C,MATCH(E839,'Lista Aloj'!C:C,0),1)</f>
        <v>GERES ALBUFEIRA - ALDEIA TURISTICA, LDA</v>
      </c>
      <c r="G839" s="4" t="str">
        <f>VLOOKUP(E839,'Lista Aloj'!C:F,4,0)</f>
        <v>Aveiro</v>
      </c>
      <c r="H839" s="19">
        <v>43774</v>
      </c>
      <c r="I839" s="22">
        <v>6</v>
      </c>
      <c r="J839" s="6">
        <f>VLOOKUP(E839,'Lista Aloj'!C:F,2,0)*I839</f>
        <v>420</v>
      </c>
      <c r="K839" s="6">
        <f t="shared" si="12"/>
        <v>378</v>
      </c>
    </row>
    <row r="840" spans="2:11" ht="16.5" x14ac:dyDescent="0.25">
      <c r="B840" s="3" t="s">
        <v>171</v>
      </c>
      <c r="C840" s="4" t="str">
        <f>VLOOKUP(B840,Clientes!A:B,2,0)</f>
        <v xml:space="preserve">Tomás Esteves </v>
      </c>
      <c r="D840" s="4" t="str">
        <f>VLOOKUP(B840,Clientes!A:D,4,0)</f>
        <v>Leiria</v>
      </c>
      <c r="E840" s="9" t="s">
        <v>46</v>
      </c>
      <c r="F840" s="4" t="str">
        <f>INDEX('Lista Aloj'!B:C,MATCH(E840,'Lista Aloj'!C:C,0),1)</f>
        <v>LOCALEASY, LDA</v>
      </c>
      <c r="G840" s="4" t="str">
        <f>VLOOKUP(E840,'Lista Aloj'!C:F,4,0)</f>
        <v>Região Autónoma da Madeira</v>
      </c>
      <c r="H840" s="19">
        <v>43774</v>
      </c>
      <c r="I840" s="22">
        <v>6</v>
      </c>
      <c r="J840" s="6">
        <f>VLOOKUP(E840,'Lista Aloj'!C:F,2,0)*I840</f>
        <v>480</v>
      </c>
      <c r="K840" s="6">
        <f t="shared" si="12"/>
        <v>432</v>
      </c>
    </row>
    <row r="841" spans="2:11" ht="16.5" x14ac:dyDescent="0.25">
      <c r="B841" s="3" t="s">
        <v>129</v>
      </c>
      <c r="C841" s="4" t="str">
        <f>VLOOKUP(B841,Clientes!A:B,2,0)</f>
        <v xml:space="preserve">Francisco Taveira </v>
      </c>
      <c r="D841" s="4" t="str">
        <f>VLOOKUP(B841,Clientes!A:D,4,0)</f>
        <v>Porto</v>
      </c>
      <c r="E841" s="9" t="s">
        <v>62</v>
      </c>
      <c r="F841" s="4" t="str">
        <f>INDEX('Lista Aloj'!B:C,MATCH(E841,'Lista Aloj'!C:C,0),1)</f>
        <v>ENTREGARSONHOS - ALOJAMENTO LOCAL, LDA</v>
      </c>
      <c r="G841" s="4" t="str">
        <f>VLOOKUP(E841,'Lista Aloj'!C:F,4,0)</f>
        <v>Região Autónoma dos Açores</v>
      </c>
      <c r="H841" s="19">
        <v>43775</v>
      </c>
      <c r="I841" s="22">
        <v>8</v>
      </c>
      <c r="J841" s="6">
        <f>VLOOKUP(E841,'Lista Aloj'!C:F,2,0)*I841</f>
        <v>560</v>
      </c>
      <c r="K841" s="6">
        <f t="shared" si="12"/>
        <v>504</v>
      </c>
    </row>
    <row r="842" spans="2:11" ht="16.5" x14ac:dyDescent="0.25">
      <c r="B842" s="3" t="s">
        <v>160</v>
      </c>
      <c r="C842" s="4" t="str">
        <f>VLOOKUP(B842,Clientes!A:B,2,0)</f>
        <v>Rodrigo Martins Tavares</v>
      </c>
      <c r="D842" s="4" t="str">
        <f>VLOOKUP(B842,Clientes!A:D,4,0)</f>
        <v>Setúbal</v>
      </c>
      <c r="E842" s="9" t="s">
        <v>49</v>
      </c>
      <c r="F842" s="4" t="str">
        <f>INDEX('Lista Aloj'!B:C,MATCH(E842,'Lista Aloj'!C:C,0),1)</f>
        <v>GERES ALBUFEIRA - ALDEIA TURISTICA, LDA</v>
      </c>
      <c r="G842" s="4" t="str">
        <f>VLOOKUP(E842,'Lista Aloj'!C:F,4,0)</f>
        <v>Aveiro</v>
      </c>
      <c r="H842" s="19">
        <v>43775</v>
      </c>
      <c r="I842" s="22">
        <v>4</v>
      </c>
      <c r="J842" s="6">
        <f>VLOOKUP(E842,'Lista Aloj'!C:F,2,0)*I842</f>
        <v>280</v>
      </c>
      <c r="K842" s="6">
        <f t="shared" ref="K842:K905" si="13">J842- VLOOKUP(I842,$H$2:$J$6,3,TRUE)*J842</f>
        <v>266</v>
      </c>
    </row>
    <row r="843" spans="2:11" ht="16.5" x14ac:dyDescent="0.25">
      <c r="B843" s="3" t="s">
        <v>212</v>
      </c>
      <c r="C843" s="4" t="str">
        <f>VLOOKUP(B843,Clientes!A:B,2,0)</f>
        <v xml:space="preserve">Sanderson Leite </v>
      </c>
      <c r="D843" s="4" t="str">
        <f>VLOOKUP(B843,Clientes!A:D,4,0)</f>
        <v>Leiria</v>
      </c>
      <c r="E843" s="9" t="s">
        <v>39</v>
      </c>
      <c r="F843" s="4" t="str">
        <f>INDEX('Lista Aloj'!B:C,MATCH(E843,'Lista Aloj'!C:C,0),1)</f>
        <v>ÍNDICEFRASE COMPRA E VENDA DE BENS IMOBILIÁRIOS, TURISMO E ALOJAMENTO LOCAL, LDA</v>
      </c>
      <c r="G843" s="4" t="str">
        <f>VLOOKUP(E843,'Lista Aloj'!C:F,4,0)</f>
        <v>Portalegre</v>
      </c>
      <c r="H843" s="19">
        <v>43775</v>
      </c>
      <c r="I843" s="22">
        <v>1</v>
      </c>
      <c r="J843" s="6">
        <f>VLOOKUP(E843,'Lista Aloj'!C:F,2,0)*I843</f>
        <v>60</v>
      </c>
      <c r="K843" s="6">
        <f t="shared" si="13"/>
        <v>60</v>
      </c>
    </row>
    <row r="844" spans="2:11" ht="16.5" x14ac:dyDescent="0.25">
      <c r="B844" s="3" t="s">
        <v>157</v>
      </c>
      <c r="C844" s="4" t="str">
        <f>VLOOKUP(B844,Clientes!A:B,2,0)</f>
        <v>Helena Miranda Sousa</v>
      </c>
      <c r="D844" s="4" t="str">
        <f>VLOOKUP(B844,Clientes!A:D,4,0)</f>
        <v>Porto</v>
      </c>
      <c r="E844" s="9" t="s">
        <v>46</v>
      </c>
      <c r="F844" s="4" t="str">
        <f>INDEX('Lista Aloj'!B:C,MATCH(E844,'Lista Aloj'!C:C,0),1)</f>
        <v>LOCALEASY, LDA</v>
      </c>
      <c r="G844" s="4" t="str">
        <f>VLOOKUP(E844,'Lista Aloj'!C:F,4,0)</f>
        <v>Região Autónoma da Madeira</v>
      </c>
      <c r="H844" s="19">
        <v>43776</v>
      </c>
      <c r="I844" s="22">
        <v>4</v>
      </c>
      <c r="J844" s="6">
        <f>VLOOKUP(E844,'Lista Aloj'!C:F,2,0)*I844</f>
        <v>320</v>
      </c>
      <c r="K844" s="6">
        <f t="shared" si="13"/>
        <v>304</v>
      </c>
    </row>
    <row r="845" spans="2:11" ht="16.5" x14ac:dyDescent="0.25">
      <c r="B845" s="3" t="s">
        <v>185</v>
      </c>
      <c r="C845" s="4" t="str">
        <f>VLOOKUP(B845,Clientes!A:B,2,0)</f>
        <v>Pedro Samuel Martins</v>
      </c>
      <c r="D845" s="4" t="str">
        <f>VLOOKUP(B845,Clientes!A:D,4,0)</f>
        <v>Coimbra</v>
      </c>
      <c r="E845" s="9" t="s">
        <v>49</v>
      </c>
      <c r="F845" s="4" t="str">
        <f>INDEX('Lista Aloj'!B:C,MATCH(E845,'Lista Aloj'!C:C,0),1)</f>
        <v>GERES ALBUFEIRA - ALDEIA TURISTICA, LDA</v>
      </c>
      <c r="G845" s="4" t="str">
        <f>VLOOKUP(E845,'Lista Aloj'!C:F,4,0)</f>
        <v>Aveiro</v>
      </c>
      <c r="H845" s="19">
        <v>43778</v>
      </c>
      <c r="I845" s="22">
        <v>5</v>
      </c>
      <c r="J845" s="6">
        <f>VLOOKUP(E845,'Lista Aloj'!C:F,2,0)*I845</f>
        <v>350</v>
      </c>
      <c r="K845" s="6">
        <f t="shared" si="13"/>
        <v>332.5</v>
      </c>
    </row>
    <row r="846" spans="2:11" ht="16.5" x14ac:dyDescent="0.25">
      <c r="B846" s="3" t="s">
        <v>99</v>
      </c>
      <c r="C846" s="4" t="str">
        <f>VLOOKUP(B846,Clientes!A:B,2,0)</f>
        <v>Tomé Miguel Silva</v>
      </c>
      <c r="D846" s="4" t="str">
        <f>VLOOKUP(B846,Clientes!A:D,4,0)</f>
        <v>Faro</v>
      </c>
      <c r="E846" s="9" t="s">
        <v>45</v>
      </c>
      <c r="F846" s="4" t="str">
        <f>INDEX('Lista Aloj'!B:C,MATCH(E846,'Lista Aloj'!C:C,0),1)</f>
        <v>LOCAL - IT, LDA</v>
      </c>
      <c r="G846" s="4" t="str">
        <f>VLOOKUP(E846,'Lista Aloj'!C:F,4,0)</f>
        <v>Santarém</v>
      </c>
      <c r="H846" s="19">
        <v>43778</v>
      </c>
      <c r="I846" s="22">
        <v>8</v>
      </c>
      <c r="J846" s="6">
        <f>VLOOKUP(E846,'Lista Aloj'!C:F,2,0)*I846</f>
        <v>720</v>
      </c>
      <c r="K846" s="6">
        <f t="shared" si="13"/>
        <v>648</v>
      </c>
    </row>
    <row r="847" spans="2:11" ht="16.5" x14ac:dyDescent="0.25">
      <c r="B847" s="3" t="s">
        <v>97</v>
      </c>
      <c r="C847" s="4" t="str">
        <f>VLOOKUP(B847,Clientes!A:B,2,0)</f>
        <v>Diogo Torres Pinheiro</v>
      </c>
      <c r="D847" s="4" t="str">
        <f>VLOOKUP(B847,Clientes!A:D,4,0)</f>
        <v>Santarém</v>
      </c>
      <c r="E847" s="9" t="s">
        <v>42</v>
      </c>
      <c r="F847" s="4" t="str">
        <f>INDEX('Lista Aloj'!B:C,MATCH(E847,'Lista Aloj'!C:C,0),1)</f>
        <v>FEELPORTO - ALOJAMENTO LOCAL E SERVIÇOS TURISTICOS, LDA</v>
      </c>
      <c r="G847" s="4" t="str">
        <f>VLOOKUP(E847,'Lista Aloj'!C:F,4,0)</f>
        <v>Porto</v>
      </c>
      <c r="H847" s="19">
        <v>43780</v>
      </c>
      <c r="I847" s="22">
        <v>8</v>
      </c>
      <c r="J847" s="6">
        <f>VLOOKUP(E847,'Lista Aloj'!C:F,2,0)*I847</f>
        <v>560</v>
      </c>
      <c r="K847" s="6">
        <f t="shared" si="13"/>
        <v>504</v>
      </c>
    </row>
    <row r="848" spans="2:11" ht="16.5" x14ac:dyDescent="0.25">
      <c r="B848" s="3" t="s">
        <v>91</v>
      </c>
      <c r="C848" s="4" t="str">
        <f>VLOOKUP(B848,Clientes!A:B,2,0)</f>
        <v xml:space="preserve">Rafael Romera </v>
      </c>
      <c r="D848" s="4" t="str">
        <f>VLOOKUP(B848,Clientes!A:D,4,0)</f>
        <v>Coimbra</v>
      </c>
      <c r="E848" s="9" t="s">
        <v>57</v>
      </c>
      <c r="F848" s="4" t="str">
        <f>INDEX('Lista Aloj'!B:C,MATCH(E848,'Lista Aloj'!C:C,0),1)</f>
        <v>LOCALSIGN, UNIPESSOAL, LDA</v>
      </c>
      <c r="G848" s="4" t="str">
        <f>VLOOKUP(E848,'Lista Aloj'!C:F,4,0)</f>
        <v>Portalegre</v>
      </c>
      <c r="H848" s="19">
        <v>43780</v>
      </c>
      <c r="I848" s="22">
        <v>8</v>
      </c>
      <c r="J848" s="6">
        <f>VLOOKUP(E848,'Lista Aloj'!C:F,2,0)*I848</f>
        <v>560</v>
      </c>
      <c r="K848" s="6">
        <f t="shared" si="13"/>
        <v>504</v>
      </c>
    </row>
    <row r="849" spans="2:11" ht="16.5" x14ac:dyDescent="0.25">
      <c r="B849" s="3" t="s">
        <v>127</v>
      </c>
      <c r="C849" s="4" t="str">
        <f>VLOOKUP(B849,Clientes!A:B,2,0)</f>
        <v>Daniel Manuel Diaz-Arguelles</v>
      </c>
      <c r="D849" s="4" t="str">
        <f>VLOOKUP(B849,Clientes!A:D,4,0)</f>
        <v>Aveiro</v>
      </c>
      <c r="E849" s="9" t="s">
        <v>44</v>
      </c>
      <c r="F849" s="4" t="str">
        <f>INDEX('Lista Aloj'!B:C,MATCH(E849,'Lista Aloj'!C:C,0),1)</f>
        <v>DELIRECORDAÇÕES - ALOJAMENTO LOCAL, UNIPESSOAL, LDA</v>
      </c>
      <c r="G849" s="4" t="str">
        <f>VLOOKUP(E849,'Lista Aloj'!C:F,4,0)</f>
        <v>Porto</v>
      </c>
      <c r="H849" s="19">
        <v>43781</v>
      </c>
      <c r="I849" s="22">
        <v>5</v>
      </c>
      <c r="J849" s="6">
        <f>VLOOKUP(E849,'Lista Aloj'!C:F,2,0)*I849</f>
        <v>400</v>
      </c>
      <c r="K849" s="6">
        <f t="shared" si="13"/>
        <v>380</v>
      </c>
    </row>
    <row r="850" spans="2:11" ht="16.5" x14ac:dyDescent="0.25">
      <c r="B850" s="3" t="s">
        <v>77</v>
      </c>
      <c r="C850" s="4" t="str">
        <f>VLOOKUP(B850,Clientes!A:B,2,0)</f>
        <v>Luís Maria Rodrigues</v>
      </c>
      <c r="D850" s="4" t="str">
        <f>VLOOKUP(B850,Clientes!A:D,4,0)</f>
        <v>Região Autónoma dos Açores</v>
      </c>
      <c r="E850" s="9" t="s">
        <v>46</v>
      </c>
      <c r="F850" s="4" t="str">
        <f>INDEX('Lista Aloj'!B:C,MATCH(E850,'Lista Aloj'!C:C,0),1)</f>
        <v>LOCALEASY, LDA</v>
      </c>
      <c r="G850" s="4" t="str">
        <f>VLOOKUP(E850,'Lista Aloj'!C:F,4,0)</f>
        <v>Região Autónoma da Madeira</v>
      </c>
      <c r="H850" s="19">
        <v>43781</v>
      </c>
      <c r="I850" s="22">
        <v>9</v>
      </c>
      <c r="J850" s="6">
        <f>VLOOKUP(E850,'Lista Aloj'!C:F,2,0)*I850</f>
        <v>720</v>
      </c>
      <c r="K850" s="6">
        <f t="shared" si="13"/>
        <v>648</v>
      </c>
    </row>
    <row r="851" spans="2:11" ht="16.5" x14ac:dyDescent="0.25">
      <c r="B851" s="3" t="s">
        <v>178</v>
      </c>
      <c r="C851" s="4" t="str">
        <f>VLOOKUP(B851,Clientes!A:B,2,0)</f>
        <v>Francisca Rodrigues Rocha</v>
      </c>
      <c r="D851" s="4" t="str">
        <f>VLOOKUP(B851,Clientes!A:D,4,0)</f>
        <v>Bragança</v>
      </c>
      <c r="E851" s="9" t="s">
        <v>56</v>
      </c>
      <c r="F851" s="4" t="str">
        <f>INDEX('Lista Aloj'!B:C,MATCH(E851,'Lista Aloj'!C:C,0),1)</f>
        <v>CONVERSA SIMÉTRICA ALOJAMENTO LOCAL, LDA</v>
      </c>
      <c r="G851" s="4" t="str">
        <f>VLOOKUP(E851,'Lista Aloj'!C:F,4,0)</f>
        <v>Viana do Castelo</v>
      </c>
      <c r="H851" s="19">
        <v>43782</v>
      </c>
      <c r="I851" s="22">
        <v>3</v>
      </c>
      <c r="J851" s="6">
        <f>VLOOKUP(E851,'Lista Aloj'!C:F,2,0)*I851</f>
        <v>270</v>
      </c>
      <c r="K851" s="6">
        <f t="shared" si="13"/>
        <v>256.5</v>
      </c>
    </row>
    <row r="852" spans="2:11" ht="16.5" x14ac:dyDescent="0.25">
      <c r="B852" s="3" t="s">
        <v>202</v>
      </c>
      <c r="C852" s="4" t="str">
        <f>VLOOKUP(B852,Clientes!A:B,2,0)</f>
        <v>Mariana Miguel Santos</v>
      </c>
      <c r="D852" s="4" t="str">
        <f>VLOOKUP(B852,Clientes!A:D,4,0)</f>
        <v>Santarém</v>
      </c>
      <c r="E852" s="9" t="s">
        <v>41</v>
      </c>
      <c r="F852" s="4" t="str">
        <f>INDEX('Lista Aloj'!B:C,MATCH(E852,'Lista Aloj'!C:C,0),1)</f>
        <v>CAMPO AVENTURA - PROGRAMAS DE LAZER, S.A.</v>
      </c>
      <c r="G852" s="4" t="str">
        <f>VLOOKUP(E852,'Lista Aloj'!C:F,4,0)</f>
        <v>Castelo Branco</v>
      </c>
      <c r="H852" s="19">
        <v>43782</v>
      </c>
      <c r="I852" s="22">
        <v>3</v>
      </c>
      <c r="J852" s="6">
        <f>VLOOKUP(E852,'Lista Aloj'!C:F,2,0)*I852</f>
        <v>270</v>
      </c>
      <c r="K852" s="6">
        <f t="shared" si="13"/>
        <v>256.5</v>
      </c>
    </row>
    <row r="853" spans="2:11" ht="16.5" x14ac:dyDescent="0.25">
      <c r="B853" s="3" t="s">
        <v>136</v>
      </c>
      <c r="C853" s="4" t="str">
        <f>VLOOKUP(B853,Clientes!A:B,2,0)</f>
        <v>Eurico João Pinto</v>
      </c>
      <c r="D853" s="4" t="str">
        <f>VLOOKUP(B853,Clientes!A:D,4,0)</f>
        <v>Aveiro</v>
      </c>
      <c r="E853" s="9" t="s">
        <v>44</v>
      </c>
      <c r="F853" s="4" t="str">
        <f>INDEX('Lista Aloj'!B:C,MATCH(E853,'Lista Aloj'!C:C,0),1)</f>
        <v>DELIRECORDAÇÕES - ALOJAMENTO LOCAL, UNIPESSOAL, LDA</v>
      </c>
      <c r="G853" s="4" t="str">
        <f>VLOOKUP(E853,'Lista Aloj'!C:F,4,0)</f>
        <v>Porto</v>
      </c>
      <c r="H853" s="19">
        <v>43783</v>
      </c>
      <c r="I853" s="22">
        <v>7</v>
      </c>
      <c r="J853" s="6">
        <f>VLOOKUP(E853,'Lista Aloj'!C:F,2,0)*I853</f>
        <v>560</v>
      </c>
      <c r="K853" s="6">
        <f t="shared" si="13"/>
        <v>504</v>
      </c>
    </row>
    <row r="854" spans="2:11" ht="16.5" x14ac:dyDescent="0.25">
      <c r="B854" s="3" t="s">
        <v>119</v>
      </c>
      <c r="C854" s="4" t="str">
        <f>VLOOKUP(B854,Clientes!A:B,2,0)</f>
        <v>Mariana Rafaela Costa</v>
      </c>
      <c r="D854" s="4" t="str">
        <f>VLOOKUP(B854,Clientes!A:D,4,0)</f>
        <v>Região Autónoma da Madeira</v>
      </c>
      <c r="E854" s="9" t="s">
        <v>45</v>
      </c>
      <c r="F854" s="4" t="str">
        <f>INDEX('Lista Aloj'!B:C,MATCH(E854,'Lista Aloj'!C:C,0),1)</f>
        <v>LOCAL - IT, LDA</v>
      </c>
      <c r="G854" s="4" t="str">
        <f>VLOOKUP(E854,'Lista Aloj'!C:F,4,0)</f>
        <v>Santarém</v>
      </c>
      <c r="H854" s="19">
        <v>43783</v>
      </c>
      <c r="I854" s="22">
        <v>4</v>
      </c>
      <c r="J854" s="6">
        <f>VLOOKUP(E854,'Lista Aloj'!C:F,2,0)*I854</f>
        <v>360</v>
      </c>
      <c r="K854" s="6">
        <f t="shared" si="13"/>
        <v>342</v>
      </c>
    </row>
    <row r="855" spans="2:11" ht="16.5" x14ac:dyDescent="0.25">
      <c r="B855" s="3" t="s">
        <v>189</v>
      </c>
      <c r="C855" s="4" t="str">
        <f>VLOOKUP(B855,Clientes!A:B,2,0)</f>
        <v>Manuel Resende Alves</v>
      </c>
      <c r="D855" s="4" t="str">
        <f>VLOOKUP(B855,Clientes!A:D,4,0)</f>
        <v>Vila Real</v>
      </c>
      <c r="E855" s="9" t="s">
        <v>56</v>
      </c>
      <c r="F855" s="4" t="str">
        <f>INDEX('Lista Aloj'!B:C,MATCH(E855,'Lista Aloj'!C:C,0),1)</f>
        <v>CONVERSA SIMÉTRICA ALOJAMENTO LOCAL, LDA</v>
      </c>
      <c r="G855" s="4" t="str">
        <f>VLOOKUP(E855,'Lista Aloj'!C:F,4,0)</f>
        <v>Viana do Castelo</v>
      </c>
      <c r="H855" s="19">
        <v>43784</v>
      </c>
      <c r="I855" s="22">
        <v>9</v>
      </c>
      <c r="J855" s="6">
        <f>VLOOKUP(E855,'Lista Aloj'!C:F,2,0)*I855</f>
        <v>810</v>
      </c>
      <c r="K855" s="6">
        <f t="shared" si="13"/>
        <v>729</v>
      </c>
    </row>
    <row r="856" spans="2:11" ht="16.5" x14ac:dyDescent="0.25">
      <c r="B856" s="3" t="s">
        <v>152</v>
      </c>
      <c r="C856" s="4" t="str">
        <f>VLOOKUP(B856,Clientes!A:B,2,0)</f>
        <v>Ricardo Bronze Ribeiro</v>
      </c>
      <c r="D856" s="4" t="str">
        <f>VLOOKUP(B856,Clientes!A:D,4,0)</f>
        <v>Região Autónoma dos Açores</v>
      </c>
      <c r="E856" s="9" t="s">
        <v>39</v>
      </c>
      <c r="F856" s="4" t="str">
        <f>INDEX('Lista Aloj'!B:C,MATCH(E856,'Lista Aloj'!C:C,0),1)</f>
        <v>ÍNDICEFRASE COMPRA E VENDA DE BENS IMOBILIÁRIOS, TURISMO E ALOJAMENTO LOCAL, LDA</v>
      </c>
      <c r="G856" s="4" t="str">
        <f>VLOOKUP(E856,'Lista Aloj'!C:F,4,0)</f>
        <v>Portalegre</v>
      </c>
      <c r="H856" s="19">
        <v>43784</v>
      </c>
      <c r="I856" s="22">
        <v>8</v>
      </c>
      <c r="J856" s="6">
        <f>VLOOKUP(E856,'Lista Aloj'!C:F,2,0)*I856</f>
        <v>480</v>
      </c>
      <c r="K856" s="6">
        <f t="shared" si="13"/>
        <v>432</v>
      </c>
    </row>
    <row r="857" spans="2:11" ht="16.5" x14ac:dyDescent="0.25">
      <c r="B857" s="3" t="s">
        <v>145</v>
      </c>
      <c r="C857" s="4" t="str">
        <f>VLOOKUP(B857,Clientes!A:B,2,0)</f>
        <v>João Machado Sousa</v>
      </c>
      <c r="D857" s="4" t="str">
        <f>VLOOKUP(B857,Clientes!A:D,4,0)</f>
        <v>Setúbal</v>
      </c>
      <c r="E857" s="9" t="s">
        <v>44</v>
      </c>
      <c r="F857" s="4" t="str">
        <f>INDEX('Lista Aloj'!B:C,MATCH(E857,'Lista Aloj'!C:C,0),1)</f>
        <v>DELIRECORDAÇÕES - ALOJAMENTO LOCAL, UNIPESSOAL, LDA</v>
      </c>
      <c r="G857" s="4" t="str">
        <f>VLOOKUP(E857,'Lista Aloj'!C:F,4,0)</f>
        <v>Porto</v>
      </c>
      <c r="H857" s="19">
        <v>43785</v>
      </c>
      <c r="I857" s="22">
        <v>4</v>
      </c>
      <c r="J857" s="6">
        <f>VLOOKUP(E857,'Lista Aloj'!C:F,2,0)*I857</f>
        <v>320</v>
      </c>
      <c r="K857" s="6">
        <f t="shared" si="13"/>
        <v>304</v>
      </c>
    </row>
    <row r="858" spans="2:11" ht="16.5" x14ac:dyDescent="0.25">
      <c r="B858" s="3" t="s">
        <v>154</v>
      </c>
      <c r="C858" s="4" t="str">
        <f>VLOOKUP(B858,Clientes!A:B,2,0)</f>
        <v>Luís Nascimento Batista</v>
      </c>
      <c r="D858" s="4" t="str">
        <f>VLOOKUP(B858,Clientes!A:D,4,0)</f>
        <v>Viseu</v>
      </c>
      <c r="E858" s="9" t="s">
        <v>62</v>
      </c>
      <c r="F858" s="4" t="str">
        <f>INDEX('Lista Aloj'!B:C,MATCH(E858,'Lista Aloj'!C:C,0),1)</f>
        <v>ENTREGARSONHOS - ALOJAMENTO LOCAL, LDA</v>
      </c>
      <c r="G858" s="4" t="str">
        <f>VLOOKUP(E858,'Lista Aloj'!C:F,4,0)</f>
        <v>Região Autónoma dos Açores</v>
      </c>
      <c r="H858" s="19">
        <v>43785</v>
      </c>
      <c r="I858" s="22">
        <v>5</v>
      </c>
      <c r="J858" s="6">
        <f>VLOOKUP(E858,'Lista Aloj'!C:F,2,0)*I858</f>
        <v>350</v>
      </c>
      <c r="K858" s="6">
        <f t="shared" si="13"/>
        <v>332.5</v>
      </c>
    </row>
    <row r="859" spans="2:11" ht="16.5" x14ac:dyDescent="0.25">
      <c r="B859" s="3" t="s">
        <v>175</v>
      </c>
      <c r="C859" s="4" t="str">
        <f>VLOOKUP(B859,Clientes!A:B,2,0)</f>
        <v>Beatriz Miguel Silva</v>
      </c>
      <c r="D859" s="4" t="str">
        <f>VLOOKUP(B859,Clientes!A:D,4,0)</f>
        <v>Setúbal</v>
      </c>
      <c r="E859" s="9" t="s">
        <v>45</v>
      </c>
      <c r="F859" s="4" t="str">
        <f>INDEX('Lista Aloj'!B:C,MATCH(E859,'Lista Aloj'!C:C,0),1)</f>
        <v>LOCAL - IT, LDA</v>
      </c>
      <c r="G859" s="4" t="str">
        <f>VLOOKUP(E859,'Lista Aloj'!C:F,4,0)</f>
        <v>Santarém</v>
      </c>
      <c r="H859" s="19">
        <v>43787</v>
      </c>
      <c r="I859" s="22">
        <v>1</v>
      </c>
      <c r="J859" s="6">
        <f>VLOOKUP(E859,'Lista Aloj'!C:F,2,0)*I859</f>
        <v>90</v>
      </c>
      <c r="K859" s="6">
        <f t="shared" si="13"/>
        <v>90</v>
      </c>
    </row>
    <row r="860" spans="2:11" ht="16.5" x14ac:dyDescent="0.25">
      <c r="B860" s="3" t="s">
        <v>92</v>
      </c>
      <c r="C860" s="4" t="str">
        <f>VLOOKUP(B860,Clientes!A:B,2,0)</f>
        <v>Marina Manuel Duarte</v>
      </c>
      <c r="D860" s="4" t="str">
        <f>VLOOKUP(B860,Clientes!A:D,4,0)</f>
        <v>Portalegre</v>
      </c>
      <c r="E860" s="9" t="s">
        <v>62</v>
      </c>
      <c r="F860" s="4" t="str">
        <f>INDEX('Lista Aloj'!B:C,MATCH(E860,'Lista Aloj'!C:C,0),1)</f>
        <v>ENTREGARSONHOS - ALOJAMENTO LOCAL, LDA</v>
      </c>
      <c r="G860" s="4" t="str">
        <f>VLOOKUP(E860,'Lista Aloj'!C:F,4,0)</f>
        <v>Região Autónoma dos Açores</v>
      </c>
      <c r="H860" s="19">
        <v>43787</v>
      </c>
      <c r="I860" s="22">
        <v>8</v>
      </c>
      <c r="J860" s="6">
        <f>VLOOKUP(E860,'Lista Aloj'!C:F,2,0)*I860</f>
        <v>560</v>
      </c>
      <c r="K860" s="6">
        <f t="shared" si="13"/>
        <v>504</v>
      </c>
    </row>
    <row r="861" spans="2:11" ht="16.5" x14ac:dyDescent="0.25">
      <c r="B861" s="3" t="s">
        <v>195</v>
      </c>
      <c r="C861" s="4" t="str">
        <f>VLOOKUP(B861,Clientes!A:B,2,0)</f>
        <v>Isabel Miguel Santos</v>
      </c>
      <c r="D861" s="4" t="str">
        <f>VLOOKUP(B861,Clientes!A:D,4,0)</f>
        <v>Beja</v>
      </c>
      <c r="E861" s="9" t="s">
        <v>56</v>
      </c>
      <c r="F861" s="4" t="str">
        <f>INDEX('Lista Aloj'!B:C,MATCH(E861,'Lista Aloj'!C:C,0),1)</f>
        <v>CONVERSA SIMÉTRICA ALOJAMENTO LOCAL, LDA</v>
      </c>
      <c r="G861" s="4" t="str">
        <f>VLOOKUP(E861,'Lista Aloj'!C:F,4,0)</f>
        <v>Viana do Castelo</v>
      </c>
      <c r="H861" s="19">
        <v>43788</v>
      </c>
      <c r="I861" s="22">
        <v>2</v>
      </c>
      <c r="J861" s="6">
        <f>VLOOKUP(E861,'Lista Aloj'!C:F,2,0)*I861</f>
        <v>180</v>
      </c>
      <c r="K861" s="6">
        <f t="shared" si="13"/>
        <v>171</v>
      </c>
    </row>
    <row r="862" spans="2:11" ht="16.5" x14ac:dyDescent="0.25">
      <c r="B862" s="3" t="s">
        <v>122</v>
      </c>
      <c r="C862" s="4" t="str">
        <f>VLOOKUP(B862,Clientes!A:B,2,0)</f>
        <v>Juliana José Ferreira</v>
      </c>
      <c r="D862" s="4" t="str">
        <f>VLOOKUP(B862,Clientes!A:D,4,0)</f>
        <v>Porto</v>
      </c>
      <c r="E862" s="9" t="s">
        <v>42</v>
      </c>
      <c r="F862" s="4" t="str">
        <f>INDEX('Lista Aloj'!B:C,MATCH(E862,'Lista Aloj'!C:C,0),1)</f>
        <v>FEELPORTO - ALOJAMENTO LOCAL E SERVIÇOS TURISTICOS, LDA</v>
      </c>
      <c r="G862" s="4" t="str">
        <f>VLOOKUP(E862,'Lista Aloj'!C:F,4,0)</f>
        <v>Porto</v>
      </c>
      <c r="H862" s="19">
        <v>43788</v>
      </c>
      <c r="I862" s="22">
        <v>9</v>
      </c>
      <c r="J862" s="6">
        <f>VLOOKUP(E862,'Lista Aloj'!C:F,2,0)*I862</f>
        <v>630</v>
      </c>
      <c r="K862" s="6">
        <f t="shared" si="13"/>
        <v>567</v>
      </c>
    </row>
    <row r="863" spans="2:11" ht="16.5" x14ac:dyDescent="0.25">
      <c r="B863" s="3" t="s">
        <v>174</v>
      </c>
      <c r="C863" s="4" t="str">
        <f>VLOOKUP(B863,Clientes!A:B,2,0)</f>
        <v>André Martina Dias</v>
      </c>
      <c r="D863" s="4" t="str">
        <f>VLOOKUP(B863,Clientes!A:D,4,0)</f>
        <v>Vila Real</v>
      </c>
      <c r="E863" s="9" t="s">
        <v>49</v>
      </c>
      <c r="F863" s="4" t="str">
        <f>INDEX('Lista Aloj'!B:C,MATCH(E863,'Lista Aloj'!C:C,0),1)</f>
        <v>GERES ALBUFEIRA - ALDEIA TURISTICA, LDA</v>
      </c>
      <c r="G863" s="4" t="str">
        <f>VLOOKUP(E863,'Lista Aloj'!C:F,4,0)</f>
        <v>Aveiro</v>
      </c>
      <c r="H863" s="19">
        <v>43789</v>
      </c>
      <c r="I863" s="22">
        <v>2</v>
      </c>
      <c r="J863" s="6">
        <f>VLOOKUP(E863,'Lista Aloj'!C:F,2,0)*I863</f>
        <v>140</v>
      </c>
      <c r="K863" s="6">
        <f t="shared" si="13"/>
        <v>133</v>
      </c>
    </row>
    <row r="864" spans="2:11" ht="16.5" x14ac:dyDescent="0.25">
      <c r="B864" s="3" t="s">
        <v>166</v>
      </c>
      <c r="C864" s="4" t="str">
        <f>VLOOKUP(B864,Clientes!A:B,2,0)</f>
        <v>Carlos Lopes Magalhães</v>
      </c>
      <c r="D864" s="4" t="str">
        <f>VLOOKUP(B864,Clientes!A:D,4,0)</f>
        <v>Castelo Branco</v>
      </c>
      <c r="E864" s="9" t="s">
        <v>55</v>
      </c>
      <c r="F864" s="4" t="str">
        <f>INDEX('Lista Aloj'!B:C,MATCH(E864,'Lista Aloj'!C:C,0),1)</f>
        <v>ALOJAMENTO LOCAL M. ZÍDIA, LDA</v>
      </c>
      <c r="G864" s="4" t="str">
        <f>VLOOKUP(E864,'Lista Aloj'!C:F,4,0)</f>
        <v>Região Autónoma da Madeira</v>
      </c>
      <c r="H864" s="19">
        <v>43789</v>
      </c>
      <c r="I864" s="22">
        <v>1</v>
      </c>
      <c r="J864" s="6">
        <f>VLOOKUP(E864,'Lista Aloj'!C:F,2,0)*I864</f>
        <v>50</v>
      </c>
      <c r="K864" s="6">
        <f t="shared" si="13"/>
        <v>50</v>
      </c>
    </row>
    <row r="865" spans="2:11" ht="16.5" x14ac:dyDescent="0.25">
      <c r="B865" s="3" t="s">
        <v>100</v>
      </c>
      <c r="C865" s="4" t="str">
        <f>VLOOKUP(B865,Clientes!A:B,2,0)</f>
        <v>Vasco Miguel Alves</v>
      </c>
      <c r="D865" s="4" t="str">
        <f>VLOOKUP(B865,Clientes!A:D,4,0)</f>
        <v>Viseu</v>
      </c>
      <c r="E865" s="9" t="s">
        <v>53</v>
      </c>
      <c r="F865" s="4" t="str">
        <f>INDEX('Lista Aloj'!B:C,MATCH(E865,'Lista Aloj'!C:C,0),1)</f>
        <v>LOCAL GÁS, UNIPESSOAL, LDA</v>
      </c>
      <c r="G865" s="4" t="str">
        <f>VLOOKUP(E865,'Lista Aloj'!C:F,4,0)</f>
        <v>Setúbal</v>
      </c>
      <c r="H865" s="19">
        <v>43789</v>
      </c>
      <c r="I865" s="22">
        <v>6</v>
      </c>
      <c r="J865" s="6">
        <f>VLOOKUP(E865,'Lista Aloj'!C:F,2,0)*I865</f>
        <v>420</v>
      </c>
      <c r="K865" s="6">
        <f t="shared" si="13"/>
        <v>378</v>
      </c>
    </row>
    <row r="866" spans="2:11" ht="16.5" x14ac:dyDescent="0.25">
      <c r="B866" s="3" t="s">
        <v>211</v>
      </c>
      <c r="C866" s="4" t="str">
        <f>VLOOKUP(B866,Clientes!A:B,2,0)</f>
        <v>Francisco Moás Fernandes</v>
      </c>
      <c r="D866" s="4" t="str">
        <f>VLOOKUP(B866,Clientes!A:D,4,0)</f>
        <v>Braga</v>
      </c>
      <c r="E866" s="9" t="s">
        <v>62</v>
      </c>
      <c r="F866" s="4" t="str">
        <f>INDEX('Lista Aloj'!B:C,MATCH(E866,'Lista Aloj'!C:C,0),1)</f>
        <v>ENTREGARSONHOS - ALOJAMENTO LOCAL, LDA</v>
      </c>
      <c r="G866" s="4" t="str">
        <f>VLOOKUP(E866,'Lista Aloj'!C:F,4,0)</f>
        <v>Região Autónoma dos Açores</v>
      </c>
      <c r="H866" s="19">
        <v>43791</v>
      </c>
      <c r="I866" s="22">
        <v>7</v>
      </c>
      <c r="J866" s="6">
        <f>VLOOKUP(E866,'Lista Aloj'!C:F,2,0)*I866</f>
        <v>490</v>
      </c>
      <c r="K866" s="6">
        <f t="shared" si="13"/>
        <v>441</v>
      </c>
    </row>
    <row r="867" spans="2:11" ht="16.5" x14ac:dyDescent="0.25">
      <c r="B867" s="3" t="s">
        <v>163</v>
      </c>
      <c r="C867" s="4" t="str">
        <f>VLOOKUP(B867,Clientes!A:B,2,0)</f>
        <v>Leonor Pedro Queirós</v>
      </c>
      <c r="D867" s="4" t="str">
        <f>VLOOKUP(B867,Clientes!A:D,4,0)</f>
        <v>Viseu</v>
      </c>
      <c r="E867" s="9" t="s">
        <v>35</v>
      </c>
      <c r="F867" s="4" t="str">
        <f>INDEX('Lista Aloj'!B:C,MATCH(E867,'Lista Aloj'!C:C,0),1)</f>
        <v>ALOJAMENTO LOCAL "TUGAPLACE", UNIPESSOAL, LDA</v>
      </c>
      <c r="G867" s="4" t="str">
        <f>VLOOKUP(E867,'Lista Aloj'!C:F,4,0)</f>
        <v>Porto</v>
      </c>
      <c r="H867" s="19">
        <v>43791</v>
      </c>
      <c r="I867" s="22">
        <v>7</v>
      </c>
      <c r="J867" s="6">
        <f>VLOOKUP(E867,'Lista Aloj'!C:F,2,0)*I867</f>
        <v>490</v>
      </c>
      <c r="K867" s="6">
        <f t="shared" si="13"/>
        <v>441</v>
      </c>
    </row>
    <row r="868" spans="2:11" ht="16.5" x14ac:dyDescent="0.25">
      <c r="B868" s="3" t="s">
        <v>78</v>
      </c>
      <c r="C868" s="4" t="str">
        <f>VLOOKUP(B868,Clientes!A:B,2,0)</f>
        <v>Ana Maria Silva</v>
      </c>
      <c r="D868" s="4" t="str">
        <f>VLOOKUP(B868,Clientes!A:D,4,0)</f>
        <v>Santarém</v>
      </c>
      <c r="E868" s="9" t="s">
        <v>46</v>
      </c>
      <c r="F868" s="4" t="str">
        <f>INDEX('Lista Aloj'!B:C,MATCH(E868,'Lista Aloj'!C:C,0),1)</f>
        <v>LOCALEASY, LDA</v>
      </c>
      <c r="G868" s="4" t="str">
        <f>VLOOKUP(E868,'Lista Aloj'!C:F,4,0)</f>
        <v>Região Autónoma da Madeira</v>
      </c>
      <c r="H868" s="19">
        <v>43792</v>
      </c>
      <c r="I868" s="22">
        <v>8</v>
      </c>
      <c r="J868" s="6">
        <f>VLOOKUP(E868,'Lista Aloj'!C:F,2,0)*I868</f>
        <v>640</v>
      </c>
      <c r="K868" s="6">
        <f t="shared" si="13"/>
        <v>576</v>
      </c>
    </row>
    <row r="869" spans="2:11" ht="16.5" x14ac:dyDescent="0.25">
      <c r="B869" s="3" t="s">
        <v>161</v>
      </c>
      <c r="C869" s="4" t="str">
        <f>VLOOKUP(B869,Clientes!A:B,2,0)</f>
        <v>Francisco Afonso Caldeira</v>
      </c>
      <c r="D869" s="4" t="str">
        <f>VLOOKUP(B869,Clientes!A:D,4,0)</f>
        <v>Faro</v>
      </c>
      <c r="E869" s="9" t="s">
        <v>49</v>
      </c>
      <c r="F869" s="4" t="str">
        <f>INDEX('Lista Aloj'!B:C,MATCH(E869,'Lista Aloj'!C:C,0),1)</f>
        <v>GERES ALBUFEIRA - ALDEIA TURISTICA, LDA</v>
      </c>
      <c r="G869" s="4" t="str">
        <f>VLOOKUP(E869,'Lista Aloj'!C:F,4,0)</f>
        <v>Aveiro</v>
      </c>
      <c r="H869" s="19">
        <v>43792</v>
      </c>
      <c r="I869" s="22">
        <v>8</v>
      </c>
      <c r="J869" s="6">
        <f>VLOOKUP(E869,'Lista Aloj'!C:F,2,0)*I869</f>
        <v>560</v>
      </c>
      <c r="K869" s="6">
        <f t="shared" si="13"/>
        <v>504</v>
      </c>
    </row>
    <row r="870" spans="2:11" ht="16.5" x14ac:dyDescent="0.25">
      <c r="B870" s="3" t="s">
        <v>84</v>
      </c>
      <c r="C870" s="4" t="str">
        <f>VLOOKUP(B870,Clientes!A:B,2,0)</f>
        <v>Maria José Fernandes</v>
      </c>
      <c r="D870" s="4" t="str">
        <f>VLOOKUP(B870,Clientes!A:D,4,0)</f>
        <v>Beja</v>
      </c>
      <c r="E870" s="9" t="s">
        <v>46</v>
      </c>
      <c r="F870" s="4" t="str">
        <f>INDEX('Lista Aloj'!B:C,MATCH(E870,'Lista Aloj'!C:C,0),1)</f>
        <v>LOCALEASY, LDA</v>
      </c>
      <c r="G870" s="4" t="str">
        <f>VLOOKUP(E870,'Lista Aloj'!C:F,4,0)</f>
        <v>Região Autónoma da Madeira</v>
      </c>
      <c r="H870" s="19">
        <v>43793</v>
      </c>
      <c r="I870" s="22">
        <v>1</v>
      </c>
      <c r="J870" s="6">
        <f>VLOOKUP(E870,'Lista Aloj'!C:F,2,0)*I870</f>
        <v>80</v>
      </c>
      <c r="K870" s="6">
        <f t="shared" si="13"/>
        <v>80</v>
      </c>
    </row>
    <row r="871" spans="2:11" ht="16.5" x14ac:dyDescent="0.25">
      <c r="B871" s="3" t="s">
        <v>111</v>
      </c>
      <c r="C871" s="4" t="str">
        <f>VLOOKUP(B871,Clientes!A:B,2,0)</f>
        <v xml:space="preserve">Antonio Pinto </v>
      </c>
      <c r="D871" s="4" t="str">
        <f>VLOOKUP(B871,Clientes!A:D,4,0)</f>
        <v>Região Autónoma dos Açores</v>
      </c>
      <c r="E871" s="9" t="s">
        <v>53</v>
      </c>
      <c r="F871" s="4" t="str">
        <f>INDEX('Lista Aloj'!B:C,MATCH(E871,'Lista Aloj'!C:C,0),1)</f>
        <v>LOCAL GÁS, UNIPESSOAL, LDA</v>
      </c>
      <c r="G871" s="4" t="str">
        <f>VLOOKUP(E871,'Lista Aloj'!C:F,4,0)</f>
        <v>Setúbal</v>
      </c>
      <c r="H871" s="19">
        <v>43795</v>
      </c>
      <c r="I871" s="22">
        <v>8</v>
      </c>
      <c r="J871" s="6">
        <f>VLOOKUP(E871,'Lista Aloj'!C:F,2,0)*I871</f>
        <v>560</v>
      </c>
      <c r="K871" s="6">
        <f t="shared" si="13"/>
        <v>504</v>
      </c>
    </row>
    <row r="872" spans="2:11" ht="16.5" x14ac:dyDescent="0.25">
      <c r="B872" s="3" t="s">
        <v>147</v>
      </c>
      <c r="C872" s="4" t="str">
        <f>VLOOKUP(B872,Clientes!A:B,2,0)</f>
        <v>João Amaro Novais</v>
      </c>
      <c r="D872" s="4" t="str">
        <f>VLOOKUP(B872,Clientes!A:D,4,0)</f>
        <v>Coimbra</v>
      </c>
      <c r="E872" s="9" t="s">
        <v>46</v>
      </c>
      <c r="F872" s="4" t="str">
        <f>INDEX('Lista Aloj'!B:C,MATCH(E872,'Lista Aloj'!C:C,0),1)</f>
        <v>LOCALEASY, LDA</v>
      </c>
      <c r="G872" s="4" t="str">
        <f>VLOOKUP(E872,'Lista Aloj'!C:F,4,0)</f>
        <v>Região Autónoma da Madeira</v>
      </c>
      <c r="H872" s="19">
        <v>43795</v>
      </c>
      <c r="I872" s="22">
        <v>6</v>
      </c>
      <c r="J872" s="6">
        <f>VLOOKUP(E872,'Lista Aloj'!C:F,2,0)*I872</f>
        <v>480</v>
      </c>
      <c r="K872" s="6">
        <f t="shared" si="13"/>
        <v>432</v>
      </c>
    </row>
    <row r="873" spans="2:11" ht="16.5" x14ac:dyDescent="0.25">
      <c r="B873" s="3" t="s">
        <v>84</v>
      </c>
      <c r="C873" s="4" t="str">
        <f>VLOOKUP(B873,Clientes!A:B,2,0)</f>
        <v>Maria José Fernandes</v>
      </c>
      <c r="D873" s="4" t="str">
        <f>VLOOKUP(B873,Clientes!A:D,4,0)</f>
        <v>Beja</v>
      </c>
      <c r="E873" s="9" t="s">
        <v>53</v>
      </c>
      <c r="F873" s="4" t="str">
        <f>INDEX('Lista Aloj'!B:C,MATCH(E873,'Lista Aloj'!C:C,0),1)</f>
        <v>LOCAL GÁS, UNIPESSOAL, LDA</v>
      </c>
      <c r="G873" s="4" t="str">
        <f>VLOOKUP(E873,'Lista Aloj'!C:F,4,0)</f>
        <v>Setúbal</v>
      </c>
      <c r="H873" s="19">
        <v>43797</v>
      </c>
      <c r="I873" s="22">
        <v>5</v>
      </c>
      <c r="J873" s="6">
        <f>VLOOKUP(E873,'Lista Aloj'!C:F,2,0)*I873</f>
        <v>350</v>
      </c>
      <c r="K873" s="6">
        <f t="shared" si="13"/>
        <v>332.5</v>
      </c>
    </row>
    <row r="874" spans="2:11" ht="16.5" x14ac:dyDescent="0.25">
      <c r="B874" s="3" t="s">
        <v>185</v>
      </c>
      <c r="C874" s="4" t="str">
        <f>VLOOKUP(B874,Clientes!A:B,2,0)</f>
        <v>Pedro Samuel Martins</v>
      </c>
      <c r="D874" s="4" t="str">
        <f>VLOOKUP(B874,Clientes!A:D,4,0)</f>
        <v>Coimbra</v>
      </c>
      <c r="E874" s="9" t="s">
        <v>49</v>
      </c>
      <c r="F874" s="4" t="str">
        <f>INDEX('Lista Aloj'!B:C,MATCH(E874,'Lista Aloj'!C:C,0),1)</f>
        <v>GERES ALBUFEIRA - ALDEIA TURISTICA, LDA</v>
      </c>
      <c r="G874" s="4" t="str">
        <f>VLOOKUP(E874,'Lista Aloj'!C:F,4,0)</f>
        <v>Aveiro</v>
      </c>
      <c r="H874" s="19">
        <v>43797</v>
      </c>
      <c r="I874" s="22">
        <v>8</v>
      </c>
      <c r="J874" s="6">
        <f>VLOOKUP(E874,'Lista Aloj'!C:F,2,0)*I874</f>
        <v>560</v>
      </c>
      <c r="K874" s="6">
        <f t="shared" si="13"/>
        <v>504</v>
      </c>
    </row>
    <row r="875" spans="2:11" ht="16.5" x14ac:dyDescent="0.25">
      <c r="B875" s="3" t="s">
        <v>162</v>
      </c>
      <c r="C875" s="4" t="str">
        <f>VLOOKUP(B875,Clientes!A:B,2,0)</f>
        <v>Carolina Carolina Moreira</v>
      </c>
      <c r="D875" s="4" t="str">
        <f>VLOOKUP(B875,Clientes!A:D,4,0)</f>
        <v>Região Autónoma dos Açores</v>
      </c>
      <c r="E875" s="9" t="s">
        <v>58</v>
      </c>
      <c r="F875" s="4" t="str">
        <f>INDEX('Lista Aloj'!B:C,MATCH(E875,'Lista Aloj'!C:C,0),1)</f>
        <v>NORVERDE - INVESTIMENTOS IMOBILIÁRIOS, S.A.</v>
      </c>
      <c r="G875" s="4" t="str">
        <f>VLOOKUP(E875,'Lista Aloj'!C:F,4,0)</f>
        <v>Portalegre</v>
      </c>
      <c r="H875" s="19">
        <v>43799</v>
      </c>
      <c r="I875" s="22">
        <v>1</v>
      </c>
      <c r="J875" s="6">
        <f>VLOOKUP(E875,'Lista Aloj'!C:F,2,0)*I875</f>
        <v>50</v>
      </c>
      <c r="K875" s="6">
        <f t="shared" si="13"/>
        <v>50</v>
      </c>
    </row>
    <row r="876" spans="2:11" ht="16.5" x14ac:dyDescent="0.25">
      <c r="B876" s="3" t="s">
        <v>95</v>
      </c>
      <c r="C876" s="4" t="str">
        <f>VLOOKUP(B876,Clientes!A:B,2,0)</f>
        <v xml:space="preserve">Diogo Teresa </v>
      </c>
      <c r="D876" s="4" t="str">
        <f>VLOOKUP(B876,Clientes!A:D,4,0)</f>
        <v>Setúbal</v>
      </c>
      <c r="E876" s="9" t="s">
        <v>53</v>
      </c>
      <c r="F876" s="4" t="str">
        <f>INDEX('Lista Aloj'!B:C,MATCH(E876,'Lista Aloj'!C:C,0),1)</f>
        <v>LOCAL GÁS, UNIPESSOAL, LDA</v>
      </c>
      <c r="G876" s="4" t="str">
        <f>VLOOKUP(E876,'Lista Aloj'!C:F,4,0)</f>
        <v>Setúbal</v>
      </c>
      <c r="H876" s="19">
        <v>43800</v>
      </c>
      <c r="I876" s="22">
        <v>8</v>
      </c>
      <c r="J876" s="6">
        <f>VLOOKUP(E876,'Lista Aloj'!C:F,2,0)*I876</f>
        <v>560</v>
      </c>
      <c r="K876" s="6">
        <f t="shared" si="13"/>
        <v>504</v>
      </c>
    </row>
    <row r="877" spans="2:11" ht="16.5" x14ac:dyDescent="0.25">
      <c r="B877" s="3" t="s">
        <v>141</v>
      </c>
      <c r="C877" s="4" t="str">
        <f>VLOOKUP(B877,Clientes!A:B,2,0)</f>
        <v>Mariana Nuno Faustino</v>
      </c>
      <c r="D877" s="4" t="str">
        <f>VLOOKUP(B877,Clientes!A:D,4,0)</f>
        <v>Coimbra</v>
      </c>
      <c r="E877" s="9" t="s">
        <v>39</v>
      </c>
      <c r="F877" s="4" t="str">
        <f>INDEX('Lista Aloj'!B:C,MATCH(E877,'Lista Aloj'!C:C,0),1)</f>
        <v>ÍNDICEFRASE COMPRA E VENDA DE BENS IMOBILIÁRIOS, TURISMO E ALOJAMENTO LOCAL, LDA</v>
      </c>
      <c r="G877" s="4" t="str">
        <f>VLOOKUP(E877,'Lista Aloj'!C:F,4,0)</f>
        <v>Portalegre</v>
      </c>
      <c r="H877" s="19">
        <v>43801</v>
      </c>
      <c r="I877" s="22">
        <v>7</v>
      </c>
      <c r="J877" s="6">
        <f>VLOOKUP(E877,'Lista Aloj'!C:F,2,0)*I877</f>
        <v>420</v>
      </c>
      <c r="K877" s="6">
        <f t="shared" si="13"/>
        <v>378</v>
      </c>
    </row>
    <row r="878" spans="2:11" ht="16.5" x14ac:dyDescent="0.25">
      <c r="B878" s="3" t="s">
        <v>125</v>
      </c>
      <c r="C878" s="4" t="str">
        <f>VLOOKUP(B878,Clientes!A:B,2,0)</f>
        <v>Marta Almeida Silva</v>
      </c>
      <c r="D878" s="4" t="str">
        <f>VLOOKUP(B878,Clientes!A:D,4,0)</f>
        <v>Lisboa</v>
      </c>
      <c r="E878" s="9" t="s">
        <v>39</v>
      </c>
      <c r="F878" s="4" t="str">
        <f>INDEX('Lista Aloj'!B:C,MATCH(E878,'Lista Aloj'!C:C,0),1)</f>
        <v>ÍNDICEFRASE COMPRA E VENDA DE BENS IMOBILIÁRIOS, TURISMO E ALOJAMENTO LOCAL, LDA</v>
      </c>
      <c r="G878" s="4" t="str">
        <f>VLOOKUP(E878,'Lista Aloj'!C:F,4,0)</f>
        <v>Portalegre</v>
      </c>
      <c r="H878" s="19">
        <v>43804</v>
      </c>
      <c r="I878" s="22">
        <v>8</v>
      </c>
      <c r="J878" s="6">
        <f>VLOOKUP(E878,'Lista Aloj'!C:F,2,0)*I878</f>
        <v>480</v>
      </c>
      <c r="K878" s="6">
        <f t="shared" si="13"/>
        <v>432</v>
      </c>
    </row>
    <row r="879" spans="2:11" ht="16.5" x14ac:dyDescent="0.25">
      <c r="B879" s="3" t="s">
        <v>117</v>
      </c>
      <c r="C879" s="4" t="str">
        <f>VLOOKUP(B879,Clientes!A:B,2,0)</f>
        <v>Ana Costa Neves</v>
      </c>
      <c r="D879" s="4" t="str">
        <f>VLOOKUP(B879,Clientes!A:D,4,0)</f>
        <v>Guarda</v>
      </c>
      <c r="E879" s="9" t="s">
        <v>59</v>
      </c>
      <c r="F879" s="4" t="str">
        <f>INDEX('Lista Aloj'!B:C,MATCH(E879,'Lista Aloj'!C:C,0),1)</f>
        <v>ENIGMAGARDEN - ALOJAMENTO LOCAL, UNIPESSOAL, LDA</v>
      </c>
      <c r="G879" s="4" t="str">
        <f>VLOOKUP(E879,'Lista Aloj'!C:F,4,0)</f>
        <v>Viana do Castelo</v>
      </c>
      <c r="H879" s="19">
        <v>43805</v>
      </c>
      <c r="I879" s="22">
        <v>5</v>
      </c>
      <c r="J879" s="6">
        <f>VLOOKUP(E879,'Lista Aloj'!C:F,2,0)*I879</f>
        <v>300</v>
      </c>
      <c r="K879" s="6">
        <f t="shared" si="13"/>
        <v>285</v>
      </c>
    </row>
    <row r="880" spans="2:11" ht="16.5" x14ac:dyDescent="0.25">
      <c r="B880" s="3" t="s">
        <v>201</v>
      </c>
      <c r="C880" s="4" t="str">
        <f>VLOOKUP(B880,Clientes!A:B,2,0)</f>
        <v>André Margarida Pinho</v>
      </c>
      <c r="D880" s="4" t="str">
        <f>VLOOKUP(B880,Clientes!A:D,4,0)</f>
        <v>Vila Real</v>
      </c>
      <c r="E880" s="9" t="s">
        <v>58</v>
      </c>
      <c r="F880" s="4" t="str">
        <f>INDEX('Lista Aloj'!B:C,MATCH(E880,'Lista Aloj'!C:C,0),1)</f>
        <v>NORVERDE - INVESTIMENTOS IMOBILIÁRIOS, S.A.</v>
      </c>
      <c r="G880" s="4" t="str">
        <f>VLOOKUP(E880,'Lista Aloj'!C:F,4,0)</f>
        <v>Portalegre</v>
      </c>
      <c r="H880" s="19">
        <v>43805</v>
      </c>
      <c r="I880" s="22">
        <v>4</v>
      </c>
      <c r="J880" s="6">
        <f>VLOOKUP(E880,'Lista Aloj'!C:F,2,0)*I880</f>
        <v>200</v>
      </c>
      <c r="K880" s="6">
        <f t="shared" si="13"/>
        <v>190</v>
      </c>
    </row>
    <row r="881" spans="2:11" ht="16.5" x14ac:dyDescent="0.25">
      <c r="B881" s="3" t="s">
        <v>82</v>
      </c>
      <c r="C881" s="4" t="str">
        <f>VLOOKUP(B881,Clientes!A:B,2,0)</f>
        <v>Inês Pedro Marinho</v>
      </c>
      <c r="D881" s="4" t="str">
        <f>VLOOKUP(B881,Clientes!A:D,4,0)</f>
        <v>Coimbra</v>
      </c>
      <c r="E881" s="9" t="s">
        <v>42</v>
      </c>
      <c r="F881" s="4" t="str">
        <f>INDEX('Lista Aloj'!B:C,MATCH(E881,'Lista Aloj'!C:C,0),1)</f>
        <v>FEELPORTO - ALOJAMENTO LOCAL E SERVIÇOS TURISTICOS, LDA</v>
      </c>
      <c r="G881" s="4" t="str">
        <f>VLOOKUP(E881,'Lista Aloj'!C:F,4,0)</f>
        <v>Porto</v>
      </c>
      <c r="H881" s="19">
        <v>43807</v>
      </c>
      <c r="I881" s="22">
        <v>6</v>
      </c>
      <c r="J881" s="6">
        <f>VLOOKUP(E881,'Lista Aloj'!C:F,2,0)*I881</f>
        <v>420</v>
      </c>
      <c r="K881" s="6">
        <f t="shared" si="13"/>
        <v>378</v>
      </c>
    </row>
    <row r="882" spans="2:11" ht="16.5" x14ac:dyDescent="0.25">
      <c r="B882" s="3" t="s">
        <v>202</v>
      </c>
      <c r="C882" s="4" t="str">
        <f>VLOOKUP(B882,Clientes!A:B,2,0)</f>
        <v>Mariana Miguel Santos</v>
      </c>
      <c r="D882" s="4" t="str">
        <f>VLOOKUP(B882,Clientes!A:D,4,0)</f>
        <v>Santarém</v>
      </c>
      <c r="E882" s="9" t="s">
        <v>41</v>
      </c>
      <c r="F882" s="4" t="str">
        <f>INDEX('Lista Aloj'!B:C,MATCH(E882,'Lista Aloj'!C:C,0),1)</f>
        <v>CAMPO AVENTURA - PROGRAMAS DE LAZER, S.A.</v>
      </c>
      <c r="G882" s="4" t="str">
        <f>VLOOKUP(E882,'Lista Aloj'!C:F,4,0)</f>
        <v>Castelo Branco</v>
      </c>
      <c r="H882" s="19">
        <v>43809</v>
      </c>
      <c r="I882" s="22">
        <v>4</v>
      </c>
      <c r="J882" s="6">
        <f>VLOOKUP(E882,'Lista Aloj'!C:F,2,0)*I882</f>
        <v>360</v>
      </c>
      <c r="K882" s="6">
        <f t="shared" si="13"/>
        <v>342</v>
      </c>
    </row>
    <row r="883" spans="2:11" ht="16.5" x14ac:dyDescent="0.25">
      <c r="B883" s="3" t="s">
        <v>78</v>
      </c>
      <c r="C883" s="4" t="str">
        <f>VLOOKUP(B883,Clientes!A:B,2,0)</f>
        <v>Ana Maria Silva</v>
      </c>
      <c r="D883" s="4" t="str">
        <f>VLOOKUP(B883,Clientes!A:D,4,0)</f>
        <v>Santarém</v>
      </c>
      <c r="E883" s="9" t="s">
        <v>46</v>
      </c>
      <c r="F883" s="4" t="str">
        <f>INDEX('Lista Aloj'!B:C,MATCH(E883,'Lista Aloj'!C:C,0),1)</f>
        <v>LOCALEASY, LDA</v>
      </c>
      <c r="G883" s="4" t="str">
        <f>VLOOKUP(E883,'Lista Aloj'!C:F,4,0)</f>
        <v>Região Autónoma da Madeira</v>
      </c>
      <c r="H883" s="19">
        <v>43811</v>
      </c>
      <c r="I883" s="22">
        <v>9</v>
      </c>
      <c r="J883" s="6">
        <f>VLOOKUP(E883,'Lista Aloj'!C:F,2,0)*I883</f>
        <v>720</v>
      </c>
      <c r="K883" s="6">
        <f t="shared" si="13"/>
        <v>648</v>
      </c>
    </row>
    <row r="884" spans="2:11" ht="16.5" x14ac:dyDescent="0.25">
      <c r="B884" s="3" t="s">
        <v>122</v>
      </c>
      <c r="C884" s="4" t="str">
        <f>VLOOKUP(B884,Clientes!A:B,2,0)</f>
        <v>Juliana José Ferreira</v>
      </c>
      <c r="D884" s="4" t="str">
        <f>VLOOKUP(B884,Clientes!A:D,4,0)</f>
        <v>Porto</v>
      </c>
      <c r="E884" s="9" t="s">
        <v>62</v>
      </c>
      <c r="F884" s="4" t="str">
        <f>INDEX('Lista Aloj'!B:C,MATCH(E884,'Lista Aloj'!C:C,0),1)</f>
        <v>ENTREGARSONHOS - ALOJAMENTO LOCAL, LDA</v>
      </c>
      <c r="G884" s="4" t="str">
        <f>VLOOKUP(E884,'Lista Aloj'!C:F,4,0)</f>
        <v>Região Autónoma dos Açores</v>
      </c>
      <c r="H884" s="19">
        <v>43811</v>
      </c>
      <c r="I884" s="22">
        <v>3</v>
      </c>
      <c r="J884" s="6">
        <f>VLOOKUP(E884,'Lista Aloj'!C:F,2,0)*I884</f>
        <v>210</v>
      </c>
      <c r="K884" s="6">
        <f t="shared" si="13"/>
        <v>199.5</v>
      </c>
    </row>
    <row r="885" spans="2:11" ht="16.5" x14ac:dyDescent="0.25">
      <c r="B885" s="3" t="s">
        <v>126</v>
      </c>
      <c r="C885" s="4" t="str">
        <f>VLOOKUP(B885,Clientes!A:B,2,0)</f>
        <v>José Miguel Amorim</v>
      </c>
      <c r="D885" s="4" t="str">
        <f>VLOOKUP(B885,Clientes!A:D,4,0)</f>
        <v>Guarda</v>
      </c>
      <c r="E885" s="9" t="s">
        <v>59</v>
      </c>
      <c r="F885" s="4" t="str">
        <f>INDEX('Lista Aloj'!B:C,MATCH(E885,'Lista Aloj'!C:C,0),1)</f>
        <v>ENIGMAGARDEN - ALOJAMENTO LOCAL, UNIPESSOAL, LDA</v>
      </c>
      <c r="G885" s="4" t="str">
        <f>VLOOKUP(E885,'Lista Aloj'!C:F,4,0)</f>
        <v>Viana do Castelo</v>
      </c>
      <c r="H885" s="19">
        <v>43812</v>
      </c>
      <c r="I885" s="22">
        <v>4</v>
      </c>
      <c r="J885" s="6">
        <f>VLOOKUP(E885,'Lista Aloj'!C:F,2,0)*I885</f>
        <v>240</v>
      </c>
      <c r="K885" s="6">
        <f t="shared" si="13"/>
        <v>228</v>
      </c>
    </row>
    <row r="886" spans="2:11" ht="16.5" x14ac:dyDescent="0.25">
      <c r="B886" s="3" t="s">
        <v>156</v>
      </c>
      <c r="C886" s="4" t="str">
        <f>VLOOKUP(B886,Clientes!A:B,2,0)</f>
        <v>Ana Francisca Ferreira</v>
      </c>
      <c r="D886" s="4" t="str">
        <f>VLOOKUP(B886,Clientes!A:D,4,0)</f>
        <v>Região Autónoma da Madeira</v>
      </c>
      <c r="E886" s="9" t="s">
        <v>57</v>
      </c>
      <c r="F886" s="4" t="str">
        <f>INDEX('Lista Aloj'!B:C,MATCH(E886,'Lista Aloj'!C:C,0),1)</f>
        <v>LOCALSIGN, UNIPESSOAL, LDA</v>
      </c>
      <c r="G886" s="4" t="str">
        <f>VLOOKUP(E886,'Lista Aloj'!C:F,4,0)</f>
        <v>Portalegre</v>
      </c>
      <c r="H886" s="19">
        <v>43813</v>
      </c>
      <c r="I886" s="22">
        <v>3</v>
      </c>
      <c r="J886" s="6">
        <f>VLOOKUP(E886,'Lista Aloj'!C:F,2,0)*I886</f>
        <v>210</v>
      </c>
      <c r="K886" s="6">
        <f t="shared" si="13"/>
        <v>199.5</v>
      </c>
    </row>
    <row r="887" spans="2:11" ht="16.5" x14ac:dyDescent="0.25">
      <c r="B887" s="3" t="s">
        <v>133</v>
      </c>
      <c r="C887" s="4" t="str">
        <f>VLOOKUP(B887,Clientes!A:B,2,0)</f>
        <v>Eduardo Rafael Sousa</v>
      </c>
      <c r="D887" s="4" t="str">
        <f>VLOOKUP(B887,Clientes!A:D,4,0)</f>
        <v>Região Autónoma dos Açores</v>
      </c>
      <c r="E887" s="9" t="s">
        <v>49</v>
      </c>
      <c r="F887" s="4" t="str">
        <f>INDEX('Lista Aloj'!B:C,MATCH(E887,'Lista Aloj'!C:C,0),1)</f>
        <v>GERES ALBUFEIRA - ALDEIA TURISTICA, LDA</v>
      </c>
      <c r="G887" s="4" t="str">
        <f>VLOOKUP(E887,'Lista Aloj'!C:F,4,0)</f>
        <v>Aveiro</v>
      </c>
      <c r="H887" s="19">
        <v>43815</v>
      </c>
      <c r="I887" s="22">
        <v>7</v>
      </c>
      <c r="J887" s="6">
        <f>VLOOKUP(E887,'Lista Aloj'!C:F,2,0)*I887</f>
        <v>490</v>
      </c>
      <c r="K887" s="6">
        <f t="shared" si="13"/>
        <v>441</v>
      </c>
    </row>
    <row r="888" spans="2:11" ht="16.5" x14ac:dyDescent="0.25">
      <c r="B888" s="3" t="s">
        <v>103</v>
      </c>
      <c r="C888" s="4" t="str">
        <f>VLOOKUP(B888,Clientes!A:B,2,0)</f>
        <v>Hugo Luísa Lagoá</v>
      </c>
      <c r="D888" s="4" t="str">
        <f>VLOOKUP(B888,Clientes!A:D,4,0)</f>
        <v>Leiria</v>
      </c>
      <c r="E888" s="9" t="s">
        <v>53</v>
      </c>
      <c r="F888" s="4" t="str">
        <f>INDEX('Lista Aloj'!B:C,MATCH(E888,'Lista Aloj'!C:C,0),1)</f>
        <v>LOCAL GÁS, UNIPESSOAL, LDA</v>
      </c>
      <c r="G888" s="4" t="str">
        <f>VLOOKUP(E888,'Lista Aloj'!C:F,4,0)</f>
        <v>Setúbal</v>
      </c>
      <c r="H888" s="19">
        <v>43815</v>
      </c>
      <c r="I888" s="22">
        <v>1</v>
      </c>
      <c r="J888" s="6">
        <f>VLOOKUP(E888,'Lista Aloj'!C:F,2,0)*I888</f>
        <v>70</v>
      </c>
      <c r="K888" s="6">
        <f t="shared" si="13"/>
        <v>70</v>
      </c>
    </row>
    <row r="889" spans="2:11" ht="16.5" x14ac:dyDescent="0.25">
      <c r="B889" s="3" t="s">
        <v>196</v>
      </c>
      <c r="C889" s="4" t="str">
        <f>VLOOKUP(B889,Clientes!A:B,2,0)</f>
        <v>Maria Carinhas Ribeiro</v>
      </c>
      <c r="D889" s="4" t="str">
        <f>VLOOKUP(B889,Clientes!A:D,4,0)</f>
        <v>Setúbal</v>
      </c>
      <c r="E889" s="9" t="s">
        <v>42</v>
      </c>
      <c r="F889" s="4" t="str">
        <f>INDEX('Lista Aloj'!B:C,MATCH(E889,'Lista Aloj'!C:C,0),1)</f>
        <v>FEELPORTO - ALOJAMENTO LOCAL E SERVIÇOS TURISTICOS, LDA</v>
      </c>
      <c r="G889" s="4" t="str">
        <f>VLOOKUP(E889,'Lista Aloj'!C:F,4,0)</f>
        <v>Porto</v>
      </c>
      <c r="H889" s="19">
        <v>43815</v>
      </c>
      <c r="I889" s="22">
        <v>2</v>
      </c>
      <c r="J889" s="6">
        <f>VLOOKUP(E889,'Lista Aloj'!C:F,2,0)*I889</f>
        <v>140</v>
      </c>
      <c r="K889" s="6">
        <f t="shared" si="13"/>
        <v>133</v>
      </c>
    </row>
    <row r="890" spans="2:11" ht="16.5" x14ac:dyDescent="0.25">
      <c r="B890" s="3" t="s">
        <v>75</v>
      </c>
      <c r="C890" s="4" t="str">
        <f>VLOOKUP(B890,Clientes!A:B,2,0)</f>
        <v xml:space="preserve">Maria Miguel </v>
      </c>
      <c r="D890" s="4" t="str">
        <f>VLOOKUP(B890,Clientes!A:D,4,0)</f>
        <v>Viana do Castelo</v>
      </c>
      <c r="E890" s="9" t="s">
        <v>46</v>
      </c>
      <c r="F890" s="4" t="str">
        <f>INDEX('Lista Aloj'!B:C,MATCH(E890,'Lista Aloj'!C:C,0),1)</f>
        <v>LOCALEASY, LDA</v>
      </c>
      <c r="G890" s="4" t="str">
        <f>VLOOKUP(E890,'Lista Aloj'!C:F,4,0)</f>
        <v>Região Autónoma da Madeira</v>
      </c>
      <c r="H890" s="19">
        <v>43815</v>
      </c>
      <c r="I890" s="22">
        <v>7</v>
      </c>
      <c r="J890" s="6">
        <f>VLOOKUP(E890,'Lista Aloj'!C:F,2,0)*I890</f>
        <v>560</v>
      </c>
      <c r="K890" s="6">
        <f t="shared" si="13"/>
        <v>504</v>
      </c>
    </row>
    <row r="891" spans="2:11" ht="16.5" x14ac:dyDescent="0.25">
      <c r="B891" s="3" t="s">
        <v>137</v>
      </c>
      <c r="C891" s="4" t="str">
        <f>VLOOKUP(B891,Clientes!A:B,2,0)</f>
        <v xml:space="preserve">Tomás Raquel </v>
      </c>
      <c r="D891" s="4" t="str">
        <f>VLOOKUP(B891,Clientes!A:D,4,0)</f>
        <v>Coimbra</v>
      </c>
      <c r="E891" s="9" t="s">
        <v>39</v>
      </c>
      <c r="F891" s="4" t="str">
        <f>INDEX('Lista Aloj'!B:C,MATCH(E891,'Lista Aloj'!C:C,0),1)</f>
        <v>ÍNDICEFRASE COMPRA E VENDA DE BENS IMOBILIÁRIOS, TURISMO E ALOJAMENTO LOCAL, LDA</v>
      </c>
      <c r="G891" s="4" t="str">
        <f>VLOOKUP(E891,'Lista Aloj'!C:F,4,0)</f>
        <v>Portalegre</v>
      </c>
      <c r="H891" s="19">
        <v>43815</v>
      </c>
      <c r="I891" s="22">
        <v>2</v>
      </c>
      <c r="J891" s="6">
        <f>VLOOKUP(E891,'Lista Aloj'!C:F,2,0)*I891</f>
        <v>120</v>
      </c>
      <c r="K891" s="6">
        <f t="shared" si="13"/>
        <v>114</v>
      </c>
    </row>
    <row r="892" spans="2:11" ht="16.5" x14ac:dyDescent="0.25">
      <c r="B892" s="3" t="s">
        <v>74</v>
      </c>
      <c r="C892" s="4" t="str">
        <f>VLOOKUP(B892,Clientes!A:B,2,0)</f>
        <v>João Manuel Freitas</v>
      </c>
      <c r="D892" s="4" t="str">
        <f>VLOOKUP(B892,Clientes!A:D,4,0)</f>
        <v>Braga</v>
      </c>
      <c r="E892" s="9" t="s">
        <v>39</v>
      </c>
      <c r="F892" s="4" t="str">
        <f>INDEX('Lista Aloj'!B:C,MATCH(E892,'Lista Aloj'!C:C,0),1)</f>
        <v>ÍNDICEFRASE COMPRA E VENDA DE BENS IMOBILIÁRIOS, TURISMO E ALOJAMENTO LOCAL, LDA</v>
      </c>
      <c r="G892" s="4" t="str">
        <f>VLOOKUP(E892,'Lista Aloj'!C:F,4,0)</f>
        <v>Portalegre</v>
      </c>
      <c r="H892" s="19">
        <v>43816</v>
      </c>
      <c r="I892" s="22">
        <v>8</v>
      </c>
      <c r="J892" s="6">
        <f>VLOOKUP(E892,'Lista Aloj'!C:F,2,0)*I892</f>
        <v>480</v>
      </c>
      <c r="K892" s="6">
        <f t="shared" si="13"/>
        <v>432</v>
      </c>
    </row>
    <row r="893" spans="2:11" ht="16.5" x14ac:dyDescent="0.25">
      <c r="B893" s="3" t="s">
        <v>107</v>
      </c>
      <c r="C893" s="4" t="str">
        <f>VLOOKUP(B893,Clientes!A:B,2,0)</f>
        <v>André Alexandre Cardoso</v>
      </c>
      <c r="D893" s="4" t="str">
        <f>VLOOKUP(B893,Clientes!A:D,4,0)</f>
        <v>Região Autónoma da Madeira</v>
      </c>
      <c r="E893" s="9" t="s">
        <v>42</v>
      </c>
      <c r="F893" s="4" t="str">
        <f>INDEX('Lista Aloj'!B:C,MATCH(E893,'Lista Aloj'!C:C,0),1)</f>
        <v>FEELPORTO - ALOJAMENTO LOCAL E SERVIÇOS TURISTICOS, LDA</v>
      </c>
      <c r="G893" s="4" t="str">
        <f>VLOOKUP(E893,'Lista Aloj'!C:F,4,0)</f>
        <v>Porto</v>
      </c>
      <c r="H893" s="19">
        <v>43817</v>
      </c>
      <c r="I893" s="22">
        <v>5</v>
      </c>
      <c r="J893" s="6">
        <f>VLOOKUP(E893,'Lista Aloj'!C:F,2,0)*I893</f>
        <v>350</v>
      </c>
      <c r="K893" s="6">
        <f t="shared" si="13"/>
        <v>332.5</v>
      </c>
    </row>
    <row r="894" spans="2:11" ht="16.5" x14ac:dyDescent="0.25">
      <c r="B894" s="3" t="s">
        <v>220</v>
      </c>
      <c r="C894" s="4" t="str">
        <f>VLOOKUP(B894,Clientes!A:B,2,0)</f>
        <v xml:space="preserve">Bruna Cruz </v>
      </c>
      <c r="D894" s="4" t="str">
        <f>VLOOKUP(B894,Clientes!A:D,4,0)</f>
        <v>Região Autónoma dos Açores</v>
      </c>
      <c r="E894" s="9" t="s">
        <v>59</v>
      </c>
      <c r="F894" s="4" t="str">
        <f>INDEX('Lista Aloj'!B:C,MATCH(E894,'Lista Aloj'!C:C,0),1)</f>
        <v>ENIGMAGARDEN - ALOJAMENTO LOCAL, UNIPESSOAL, LDA</v>
      </c>
      <c r="G894" s="4" t="str">
        <f>VLOOKUP(E894,'Lista Aloj'!C:F,4,0)</f>
        <v>Viana do Castelo</v>
      </c>
      <c r="H894" s="19">
        <v>43817</v>
      </c>
      <c r="I894" s="22">
        <v>3</v>
      </c>
      <c r="J894" s="6">
        <f>VLOOKUP(E894,'Lista Aloj'!C:F,2,0)*I894</f>
        <v>180</v>
      </c>
      <c r="K894" s="6">
        <f t="shared" si="13"/>
        <v>171</v>
      </c>
    </row>
    <row r="895" spans="2:11" ht="16.5" x14ac:dyDescent="0.25">
      <c r="B895" s="3" t="s">
        <v>226</v>
      </c>
      <c r="C895" s="4" t="str">
        <f>VLOOKUP(B895,Clientes!A:B,2,0)</f>
        <v>Francisca Vasconcelos Gonçalves</v>
      </c>
      <c r="D895" s="4" t="str">
        <f>VLOOKUP(B895,Clientes!A:D,4,0)</f>
        <v>Região Autónoma da Madeira</v>
      </c>
      <c r="E895" s="9" t="s">
        <v>55</v>
      </c>
      <c r="F895" s="4" t="str">
        <f>INDEX('Lista Aloj'!B:C,MATCH(E895,'Lista Aloj'!C:C,0),1)</f>
        <v>ALOJAMENTO LOCAL M. ZÍDIA, LDA</v>
      </c>
      <c r="G895" s="4" t="str">
        <f>VLOOKUP(E895,'Lista Aloj'!C:F,4,0)</f>
        <v>Região Autónoma da Madeira</v>
      </c>
      <c r="H895" s="19">
        <v>43817</v>
      </c>
      <c r="I895" s="22">
        <v>1</v>
      </c>
      <c r="J895" s="6">
        <f>VLOOKUP(E895,'Lista Aloj'!C:F,2,0)*I895</f>
        <v>50</v>
      </c>
      <c r="K895" s="6">
        <f t="shared" si="13"/>
        <v>50</v>
      </c>
    </row>
    <row r="896" spans="2:11" ht="16.5" x14ac:dyDescent="0.25">
      <c r="B896" s="3" t="s">
        <v>111</v>
      </c>
      <c r="C896" s="4" t="str">
        <f>VLOOKUP(B896,Clientes!A:B,2,0)</f>
        <v xml:space="preserve">Antonio Pinto </v>
      </c>
      <c r="D896" s="4" t="str">
        <f>VLOOKUP(B896,Clientes!A:D,4,0)</f>
        <v>Região Autónoma dos Açores</v>
      </c>
      <c r="E896" s="9" t="s">
        <v>45</v>
      </c>
      <c r="F896" s="4" t="str">
        <f>INDEX('Lista Aloj'!B:C,MATCH(E896,'Lista Aloj'!C:C,0),1)</f>
        <v>LOCAL - IT, LDA</v>
      </c>
      <c r="G896" s="4" t="str">
        <f>VLOOKUP(E896,'Lista Aloj'!C:F,4,0)</f>
        <v>Santarém</v>
      </c>
      <c r="H896" s="19">
        <v>43818</v>
      </c>
      <c r="I896" s="22">
        <v>4</v>
      </c>
      <c r="J896" s="6">
        <f>VLOOKUP(E896,'Lista Aloj'!C:F,2,0)*I896</f>
        <v>360</v>
      </c>
      <c r="K896" s="6">
        <f t="shared" si="13"/>
        <v>342</v>
      </c>
    </row>
    <row r="897" spans="2:11" ht="16.5" x14ac:dyDescent="0.25">
      <c r="B897" s="3" t="s">
        <v>175</v>
      </c>
      <c r="C897" s="4" t="str">
        <f>VLOOKUP(B897,Clientes!A:B,2,0)</f>
        <v>Beatriz Miguel Silva</v>
      </c>
      <c r="D897" s="4" t="str">
        <f>VLOOKUP(B897,Clientes!A:D,4,0)</f>
        <v>Setúbal</v>
      </c>
      <c r="E897" s="9" t="s">
        <v>49</v>
      </c>
      <c r="F897" s="4" t="str">
        <f>INDEX('Lista Aloj'!B:C,MATCH(E897,'Lista Aloj'!C:C,0),1)</f>
        <v>GERES ALBUFEIRA - ALDEIA TURISTICA, LDA</v>
      </c>
      <c r="G897" s="4" t="str">
        <f>VLOOKUP(E897,'Lista Aloj'!C:F,4,0)</f>
        <v>Aveiro</v>
      </c>
      <c r="H897" s="19">
        <v>43818</v>
      </c>
      <c r="I897" s="22">
        <v>6</v>
      </c>
      <c r="J897" s="6">
        <f>VLOOKUP(E897,'Lista Aloj'!C:F,2,0)*I897</f>
        <v>420</v>
      </c>
      <c r="K897" s="6">
        <f t="shared" si="13"/>
        <v>378</v>
      </c>
    </row>
    <row r="898" spans="2:11" ht="16.5" x14ac:dyDescent="0.25">
      <c r="B898" s="3" t="s">
        <v>108</v>
      </c>
      <c r="C898" s="4" t="str">
        <f>VLOOKUP(B898,Clientes!A:B,2,0)</f>
        <v>Catarina Mendes Fernandes</v>
      </c>
      <c r="D898" s="4" t="str">
        <f>VLOOKUP(B898,Clientes!A:D,4,0)</f>
        <v>Guarda</v>
      </c>
      <c r="E898" s="9" t="s">
        <v>50</v>
      </c>
      <c r="F898" s="4" t="str">
        <f>INDEX('Lista Aloj'!B:C,MATCH(E898,'Lista Aloj'!C:C,0),1)</f>
        <v>R.M.G.S. - ALOJAMENTOS DE PORTUGAL - TURISMO RURAL E ALOJAMENTO LOCAL, UNIPESSOAL, LDA</v>
      </c>
      <c r="G898" s="4" t="str">
        <f>VLOOKUP(E898,'Lista Aloj'!C:F,4,0)</f>
        <v>Porto</v>
      </c>
      <c r="H898" s="19">
        <v>43818</v>
      </c>
      <c r="I898" s="22">
        <v>7</v>
      </c>
      <c r="J898" s="6">
        <f>VLOOKUP(E898,'Lista Aloj'!C:F,2,0)*I898</f>
        <v>350</v>
      </c>
      <c r="K898" s="6">
        <f t="shared" si="13"/>
        <v>315</v>
      </c>
    </row>
    <row r="899" spans="2:11" ht="16.5" x14ac:dyDescent="0.25">
      <c r="B899" s="3" t="s">
        <v>88</v>
      </c>
      <c r="C899" s="4" t="str">
        <f>VLOOKUP(B899,Clientes!A:B,2,0)</f>
        <v>José Daniel Rodrigues</v>
      </c>
      <c r="D899" s="4" t="str">
        <f>VLOOKUP(B899,Clientes!A:D,4,0)</f>
        <v>Vila Real</v>
      </c>
      <c r="E899" s="9" t="s">
        <v>44</v>
      </c>
      <c r="F899" s="4" t="str">
        <f>INDEX('Lista Aloj'!B:C,MATCH(E899,'Lista Aloj'!C:C,0),1)</f>
        <v>DELIRECORDAÇÕES - ALOJAMENTO LOCAL, UNIPESSOAL, LDA</v>
      </c>
      <c r="G899" s="4" t="str">
        <f>VLOOKUP(E899,'Lista Aloj'!C:F,4,0)</f>
        <v>Porto</v>
      </c>
      <c r="H899" s="19">
        <v>43818</v>
      </c>
      <c r="I899" s="22">
        <v>7</v>
      </c>
      <c r="J899" s="6">
        <f>VLOOKUP(E899,'Lista Aloj'!C:F,2,0)*I899</f>
        <v>560</v>
      </c>
      <c r="K899" s="6">
        <f t="shared" si="13"/>
        <v>504</v>
      </c>
    </row>
    <row r="900" spans="2:11" ht="16.5" x14ac:dyDescent="0.25">
      <c r="B900" s="3" t="s">
        <v>185</v>
      </c>
      <c r="C900" s="4" t="str">
        <f>VLOOKUP(B900,Clientes!A:B,2,0)</f>
        <v>Pedro Samuel Martins</v>
      </c>
      <c r="D900" s="4" t="str">
        <f>VLOOKUP(B900,Clientes!A:D,4,0)</f>
        <v>Coimbra</v>
      </c>
      <c r="E900" s="9" t="s">
        <v>62</v>
      </c>
      <c r="F900" s="4" t="str">
        <f>INDEX('Lista Aloj'!B:C,MATCH(E900,'Lista Aloj'!C:C,0),1)</f>
        <v>ENTREGARSONHOS - ALOJAMENTO LOCAL, LDA</v>
      </c>
      <c r="G900" s="4" t="str">
        <f>VLOOKUP(E900,'Lista Aloj'!C:F,4,0)</f>
        <v>Região Autónoma dos Açores</v>
      </c>
      <c r="H900" s="19">
        <v>43818</v>
      </c>
      <c r="I900" s="22">
        <v>7</v>
      </c>
      <c r="J900" s="6">
        <f>VLOOKUP(E900,'Lista Aloj'!C:F,2,0)*I900</f>
        <v>490</v>
      </c>
      <c r="K900" s="6">
        <f t="shared" si="13"/>
        <v>441</v>
      </c>
    </row>
    <row r="901" spans="2:11" ht="16.5" x14ac:dyDescent="0.25">
      <c r="B901" s="3" t="s">
        <v>148</v>
      </c>
      <c r="C901" s="4" t="str">
        <f>VLOOKUP(B901,Clientes!A:B,2,0)</f>
        <v>Bruno Baía Silva</v>
      </c>
      <c r="D901" s="4" t="str">
        <f>VLOOKUP(B901,Clientes!A:D,4,0)</f>
        <v>Região Autónoma dos Açores</v>
      </c>
      <c r="E901" s="9" t="s">
        <v>46</v>
      </c>
      <c r="F901" s="4" t="str">
        <f>INDEX('Lista Aloj'!B:C,MATCH(E901,'Lista Aloj'!C:C,0),1)</f>
        <v>LOCALEASY, LDA</v>
      </c>
      <c r="G901" s="4" t="str">
        <f>VLOOKUP(E901,'Lista Aloj'!C:F,4,0)</f>
        <v>Região Autónoma da Madeira</v>
      </c>
      <c r="H901" s="19">
        <v>43819</v>
      </c>
      <c r="I901" s="22">
        <v>2</v>
      </c>
      <c r="J901" s="6">
        <f>VLOOKUP(E901,'Lista Aloj'!C:F,2,0)*I901</f>
        <v>160</v>
      </c>
      <c r="K901" s="6">
        <f t="shared" si="13"/>
        <v>152</v>
      </c>
    </row>
    <row r="902" spans="2:11" ht="16.5" x14ac:dyDescent="0.25">
      <c r="B902" s="3" t="s">
        <v>162</v>
      </c>
      <c r="C902" s="4" t="str">
        <f>VLOOKUP(B902,Clientes!A:B,2,0)</f>
        <v>Carolina Carolina Moreira</v>
      </c>
      <c r="D902" s="4" t="str">
        <f>VLOOKUP(B902,Clientes!A:D,4,0)</f>
        <v>Região Autónoma dos Açores</v>
      </c>
      <c r="E902" s="9" t="s">
        <v>58</v>
      </c>
      <c r="F902" s="4" t="str">
        <f>INDEX('Lista Aloj'!B:C,MATCH(E902,'Lista Aloj'!C:C,0),1)</f>
        <v>NORVERDE - INVESTIMENTOS IMOBILIÁRIOS, S.A.</v>
      </c>
      <c r="G902" s="4" t="str">
        <f>VLOOKUP(E902,'Lista Aloj'!C:F,4,0)</f>
        <v>Portalegre</v>
      </c>
      <c r="H902" s="19">
        <v>43819</v>
      </c>
      <c r="I902" s="22">
        <v>8</v>
      </c>
      <c r="J902" s="6">
        <f>VLOOKUP(E902,'Lista Aloj'!C:F,2,0)*I902</f>
        <v>400</v>
      </c>
      <c r="K902" s="6">
        <f t="shared" si="13"/>
        <v>360</v>
      </c>
    </row>
    <row r="903" spans="2:11" ht="16.5" x14ac:dyDescent="0.25">
      <c r="B903" s="3" t="s">
        <v>118</v>
      </c>
      <c r="C903" s="4" t="str">
        <f>VLOOKUP(B903,Clientes!A:B,2,0)</f>
        <v>Daniel da Araújo</v>
      </c>
      <c r="D903" s="4" t="str">
        <f>VLOOKUP(B903,Clientes!A:D,4,0)</f>
        <v>Portalegre</v>
      </c>
      <c r="E903" s="9" t="s">
        <v>53</v>
      </c>
      <c r="F903" s="4" t="str">
        <f>INDEX('Lista Aloj'!B:C,MATCH(E903,'Lista Aloj'!C:C,0),1)</f>
        <v>LOCAL GÁS, UNIPESSOAL, LDA</v>
      </c>
      <c r="G903" s="4" t="str">
        <f>VLOOKUP(E903,'Lista Aloj'!C:F,4,0)</f>
        <v>Setúbal</v>
      </c>
      <c r="H903" s="19">
        <v>43819</v>
      </c>
      <c r="I903" s="22">
        <v>4</v>
      </c>
      <c r="J903" s="6">
        <f>VLOOKUP(E903,'Lista Aloj'!C:F,2,0)*I903</f>
        <v>280</v>
      </c>
      <c r="K903" s="6">
        <f t="shared" si="13"/>
        <v>266</v>
      </c>
    </row>
    <row r="904" spans="2:11" ht="16.5" x14ac:dyDescent="0.25">
      <c r="B904" s="3" t="s">
        <v>178</v>
      </c>
      <c r="C904" s="4" t="str">
        <f>VLOOKUP(B904,Clientes!A:B,2,0)</f>
        <v>Francisca Rodrigues Rocha</v>
      </c>
      <c r="D904" s="4" t="str">
        <f>VLOOKUP(B904,Clientes!A:D,4,0)</f>
        <v>Bragança</v>
      </c>
      <c r="E904" s="9" t="s">
        <v>52</v>
      </c>
      <c r="F904" s="4" t="str">
        <f>INDEX('Lista Aloj'!B:C,MATCH(E904,'Lista Aloj'!C:C,0),1)</f>
        <v>CASA DO RIO VEZ - TURISMO E ALOJAMENTO, LDA</v>
      </c>
      <c r="G904" s="4" t="str">
        <f>VLOOKUP(E904,'Lista Aloj'!C:F,4,0)</f>
        <v>Leiria</v>
      </c>
      <c r="H904" s="19">
        <v>43819</v>
      </c>
      <c r="I904" s="22">
        <v>7</v>
      </c>
      <c r="J904" s="6">
        <f>VLOOKUP(E904,'Lista Aloj'!C:F,2,0)*I904</f>
        <v>490</v>
      </c>
      <c r="K904" s="6">
        <f t="shared" si="13"/>
        <v>441</v>
      </c>
    </row>
    <row r="905" spans="2:11" ht="16.5" x14ac:dyDescent="0.25">
      <c r="B905" s="3" t="s">
        <v>87</v>
      </c>
      <c r="C905" s="4" t="str">
        <f>VLOOKUP(B905,Clientes!A:B,2,0)</f>
        <v xml:space="preserve">Rita Pedro </v>
      </c>
      <c r="D905" s="4" t="str">
        <f>VLOOKUP(B905,Clientes!A:D,4,0)</f>
        <v>Portalegre</v>
      </c>
      <c r="E905" s="9" t="s">
        <v>54</v>
      </c>
      <c r="F905" s="4" t="str">
        <f>INDEX('Lista Aloj'!B:C,MATCH(E905,'Lista Aloj'!C:C,0),1)</f>
        <v>LOCALMAIS, UNIPESSOAL, LDA</v>
      </c>
      <c r="G905" s="4" t="str">
        <f>VLOOKUP(E905,'Lista Aloj'!C:F,4,0)</f>
        <v>Guarda</v>
      </c>
      <c r="H905" s="19">
        <v>43819</v>
      </c>
      <c r="I905" s="22">
        <v>7</v>
      </c>
      <c r="J905" s="6">
        <f>VLOOKUP(E905,'Lista Aloj'!C:F,2,0)*I905</f>
        <v>630</v>
      </c>
      <c r="K905" s="6">
        <f t="shared" si="13"/>
        <v>567</v>
      </c>
    </row>
    <row r="906" spans="2:11" ht="16.5" x14ac:dyDescent="0.25">
      <c r="B906" s="3" t="s">
        <v>184</v>
      </c>
      <c r="C906" s="4" t="str">
        <f>VLOOKUP(B906,Clientes!A:B,2,0)</f>
        <v>Rui de Lopes</v>
      </c>
      <c r="D906" s="4" t="str">
        <f>VLOOKUP(B906,Clientes!A:D,4,0)</f>
        <v>Santarém</v>
      </c>
      <c r="E906" s="9" t="s">
        <v>41</v>
      </c>
      <c r="F906" s="4" t="str">
        <f>INDEX('Lista Aloj'!B:C,MATCH(E906,'Lista Aloj'!C:C,0),1)</f>
        <v>CAMPO AVENTURA - PROGRAMAS DE LAZER, S.A.</v>
      </c>
      <c r="G906" s="4" t="str">
        <f>VLOOKUP(E906,'Lista Aloj'!C:F,4,0)</f>
        <v>Castelo Branco</v>
      </c>
      <c r="H906" s="19">
        <v>43820</v>
      </c>
      <c r="I906" s="22">
        <v>7</v>
      </c>
      <c r="J906" s="6">
        <f>VLOOKUP(E906,'Lista Aloj'!C:F,2,0)*I906</f>
        <v>630</v>
      </c>
      <c r="K906" s="6">
        <f t="shared" ref="K906:K969" si="14">J906- VLOOKUP(I906,$H$2:$J$6,3,TRUE)*J906</f>
        <v>567</v>
      </c>
    </row>
    <row r="907" spans="2:11" ht="16.5" x14ac:dyDescent="0.25">
      <c r="B907" s="3" t="s">
        <v>228</v>
      </c>
      <c r="C907" s="4" t="str">
        <f>VLOOKUP(B907,Clientes!A:B,2,0)</f>
        <v>Verónica Maria Correia</v>
      </c>
      <c r="D907" s="4" t="str">
        <f>VLOOKUP(B907,Clientes!A:D,4,0)</f>
        <v>Porto</v>
      </c>
      <c r="E907" s="9" t="s">
        <v>36</v>
      </c>
      <c r="F907" s="4" t="str">
        <f>INDEX('Lista Aloj'!B:C,MATCH(E907,'Lista Aloj'!C:C,0),1)</f>
        <v>A.N.E.A.L. - ASSOCIAÇÃO NACIONAL DE ESTABELECIMENTOS DE ALOJAMENTO LOCAL</v>
      </c>
      <c r="G907" s="4" t="str">
        <f>VLOOKUP(E907,'Lista Aloj'!C:F,4,0)</f>
        <v>Lisboa</v>
      </c>
      <c r="H907" s="19">
        <v>43820</v>
      </c>
      <c r="I907" s="22">
        <v>9</v>
      </c>
      <c r="J907" s="6">
        <f>VLOOKUP(E907,'Lista Aloj'!C:F,2,0)*I907</f>
        <v>720</v>
      </c>
      <c r="K907" s="6">
        <f t="shared" si="14"/>
        <v>648</v>
      </c>
    </row>
    <row r="908" spans="2:11" ht="16.5" x14ac:dyDescent="0.25">
      <c r="B908" s="3" t="s">
        <v>92</v>
      </c>
      <c r="C908" s="4" t="str">
        <f>VLOOKUP(B908,Clientes!A:B,2,0)</f>
        <v>Marina Manuel Duarte</v>
      </c>
      <c r="D908" s="4" t="str">
        <f>VLOOKUP(B908,Clientes!A:D,4,0)</f>
        <v>Portalegre</v>
      </c>
      <c r="E908" s="9" t="s">
        <v>62</v>
      </c>
      <c r="F908" s="4" t="str">
        <f>INDEX('Lista Aloj'!B:C,MATCH(E908,'Lista Aloj'!C:C,0),1)</f>
        <v>ENTREGARSONHOS - ALOJAMENTO LOCAL, LDA</v>
      </c>
      <c r="G908" s="4" t="str">
        <f>VLOOKUP(E908,'Lista Aloj'!C:F,4,0)</f>
        <v>Região Autónoma dos Açores</v>
      </c>
      <c r="H908" s="19">
        <v>43821</v>
      </c>
      <c r="I908" s="22">
        <v>1</v>
      </c>
      <c r="J908" s="6">
        <f>VLOOKUP(E908,'Lista Aloj'!C:F,2,0)*I908</f>
        <v>70</v>
      </c>
      <c r="K908" s="6">
        <f t="shared" si="14"/>
        <v>70</v>
      </c>
    </row>
    <row r="909" spans="2:11" ht="16.5" x14ac:dyDescent="0.25">
      <c r="B909" s="3" t="s">
        <v>187</v>
      </c>
      <c r="C909" s="4" t="str">
        <f>VLOOKUP(B909,Clientes!A:B,2,0)</f>
        <v>Rodrigo da Gonçalves</v>
      </c>
      <c r="D909" s="4" t="str">
        <f>VLOOKUP(B909,Clientes!A:D,4,0)</f>
        <v>Vila Real</v>
      </c>
      <c r="E909" s="9" t="s">
        <v>39</v>
      </c>
      <c r="F909" s="4" t="str">
        <f>INDEX('Lista Aloj'!B:C,MATCH(E909,'Lista Aloj'!C:C,0),1)</f>
        <v>ÍNDICEFRASE COMPRA E VENDA DE BENS IMOBILIÁRIOS, TURISMO E ALOJAMENTO LOCAL, LDA</v>
      </c>
      <c r="G909" s="4" t="str">
        <f>VLOOKUP(E909,'Lista Aloj'!C:F,4,0)</f>
        <v>Portalegre</v>
      </c>
      <c r="H909" s="19">
        <v>43822</v>
      </c>
      <c r="I909" s="22">
        <v>4</v>
      </c>
      <c r="J909" s="6">
        <f>VLOOKUP(E909,'Lista Aloj'!C:F,2,0)*I909</f>
        <v>240</v>
      </c>
      <c r="K909" s="6">
        <f t="shared" si="14"/>
        <v>228</v>
      </c>
    </row>
    <row r="910" spans="2:11" ht="16.5" x14ac:dyDescent="0.25">
      <c r="B910" s="3" t="s">
        <v>174</v>
      </c>
      <c r="C910" s="4" t="str">
        <f>VLOOKUP(B910,Clientes!A:B,2,0)</f>
        <v>André Martina Dias</v>
      </c>
      <c r="D910" s="4" t="str">
        <f>VLOOKUP(B910,Clientes!A:D,4,0)</f>
        <v>Vila Real</v>
      </c>
      <c r="E910" s="9" t="s">
        <v>44</v>
      </c>
      <c r="F910" s="4" t="str">
        <f>INDEX('Lista Aloj'!B:C,MATCH(E910,'Lista Aloj'!C:C,0),1)</f>
        <v>DELIRECORDAÇÕES - ALOJAMENTO LOCAL, UNIPESSOAL, LDA</v>
      </c>
      <c r="G910" s="4" t="str">
        <f>VLOOKUP(E910,'Lista Aloj'!C:F,4,0)</f>
        <v>Porto</v>
      </c>
      <c r="H910" s="19">
        <v>43823</v>
      </c>
      <c r="I910" s="22">
        <v>8</v>
      </c>
      <c r="J910" s="6">
        <f>VLOOKUP(E910,'Lista Aloj'!C:F,2,0)*I910</f>
        <v>640</v>
      </c>
      <c r="K910" s="6">
        <f t="shared" si="14"/>
        <v>576</v>
      </c>
    </row>
    <row r="911" spans="2:11" ht="16.5" x14ac:dyDescent="0.25">
      <c r="B911" s="3" t="s">
        <v>148</v>
      </c>
      <c r="C911" s="4" t="str">
        <f>VLOOKUP(B911,Clientes!A:B,2,0)</f>
        <v>Bruno Baía Silva</v>
      </c>
      <c r="D911" s="4" t="str">
        <f>VLOOKUP(B911,Clientes!A:D,4,0)</f>
        <v>Região Autónoma dos Açores</v>
      </c>
      <c r="E911" s="9" t="s">
        <v>49</v>
      </c>
      <c r="F911" s="4" t="str">
        <f>INDEX('Lista Aloj'!B:C,MATCH(E911,'Lista Aloj'!C:C,0),1)</f>
        <v>GERES ALBUFEIRA - ALDEIA TURISTICA, LDA</v>
      </c>
      <c r="G911" s="4" t="str">
        <f>VLOOKUP(E911,'Lista Aloj'!C:F,4,0)</f>
        <v>Aveiro</v>
      </c>
      <c r="H911" s="19">
        <v>43823</v>
      </c>
      <c r="I911" s="22">
        <v>2</v>
      </c>
      <c r="J911" s="6">
        <f>VLOOKUP(E911,'Lista Aloj'!C:F,2,0)*I911</f>
        <v>140</v>
      </c>
      <c r="K911" s="6">
        <f t="shared" si="14"/>
        <v>133</v>
      </c>
    </row>
    <row r="912" spans="2:11" ht="16.5" x14ac:dyDescent="0.25">
      <c r="B912" s="3" t="s">
        <v>170</v>
      </c>
      <c r="C912" s="4" t="str">
        <f>VLOOKUP(B912,Clientes!A:B,2,0)</f>
        <v xml:space="preserve">Caroline Gonzalez </v>
      </c>
      <c r="D912" s="4" t="str">
        <f>VLOOKUP(B912,Clientes!A:D,4,0)</f>
        <v>Faro</v>
      </c>
      <c r="E912" s="9" t="s">
        <v>52</v>
      </c>
      <c r="F912" s="4" t="str">
        <f>INDEX('Lista Aloj'!B:C,MATCH(E912,'Lista Aloj'!C:C,0),1)</f>
        <v>CASA DO RIO VEZ - TURISMO E ALOJAMENTO, LDA</v>
      </c>
      <c r="G912" s="4" t="str">
        <f>VLOOKUP(E912,'Lista Aloj'!C:F,4,0)</f>
        <v>Leiria</v>
      </c>
      <c r="H912" s="19">
        <v>43823</v>
      </c>
      <c r="I912" s="22">
        <v>1</v>
      </c>
      <c r="J912" s="6">
        <f>VLOOKUP(E912,'Lista Aloj'!C:F,2,0)*I912</f>
        <v>70</v>
      </c>
      <c r="K912" s="6">
        <f t="shared" si="14"/>
        <v>70</v>
      </c>
    </row>
    <row r="913" spans="2:11" ht="16.5" x14ac:dyDescent="0.25">
      <c r="B913" s="3" t="s">
        <v>77</v>
      </c>
      <c r="C913" s="4" t="str">
        <f>VLOOKUP(B913,Clientes!A:B,2,0)</f>
        <v>Luís Maria Rodrigues</v>
      </c>
      <c r="D913" s="4" t="str">
        <f>VLOOKUP(B913,Clientes!A:D,4,0)</f>
        <v>Região Autónoma dos Açores</v>
      </c>
      <c r="E913" s="9" t="s">
        <v>45</v>
      </c>
      <c r="F913" s="4" t="str">
        <f>INDEX('Lista Aloj'!B:C,MATCH(E913,'Lista Aloj'!C:C,0),1)</f>
        <v>LOCAL - IT, LDA</v>
      </c>
      <c r="G913" s="4" t="str">
        <f>VLOOKUP(E913,'Lista Aloj'!C:F,4,0)</f>
        <v>Santarém</v>
      </c>
      <c r="H913" s="19">
        <v>43823</v>
      </c>
      <c r="I913" s="22">
        <v>4</v>
      </c>
      <c r="J913" s="6">
        <f>VLOOKUP(E913,'Lista Aloj'!C:F,2,0)*I913</f>
        <v>360</v>
      </c>
      <c r="K913" s="6">
        <f t="shared" si="14"/>
        <v>342</v>
      </c>
    </row>
    <row r="914" spans="2:11" ht="16.5" x14ac:dyDescent="0.25">
      <c r="B914" s="3" t="s">
        <v>128</v>
      </c>
      <c r="C914" s="4" t="str">
        <f>VLOOKUP(B914,Clientes!A:B,2,0)</f>
        <v>António Maria Coutinho</v>
      </c>
      <c r="D914" s="4" t="str">
        <f>VLOOKUP(B914,Clientes!A:D,4,0)</f>
        <v>Beja</v>
      </c>
      <c r="E914" s="9" t="s">
        <v>39</v>
      </c>
      <c r="F914" s="4" t="str">
        <f>INDEX('Lista Aloj'!B:C,MATCH(E914,'Lista Aloj'!C:C,0),1)</f>
        <v>ÍNDICEFRASE COMPRA E VENDA DE BENS IMOBILIÁRIOS, TURISMO E ALOJAMENTO LOCAL, LDA</v>
      </c>
      <c r="G914" s="4" t="str">
        <f>VLOOKUP(E914,'Lista Aloj'!C:F,4,0)</f>
        <v>Portalegre</v>
      </c>
      <c r="H914" s="19">
        <v>43824</v>
      </c>
      <c r="I914" s="22">
        <v>5</v>
      </c>
      <c r="J914" s="6">
        <f>VLOOKUP(E914,'Lista Aloj'!C:F,2,0)*I914</f>
        <v>300</v>
      </c>
      <c r="K914" s="6">
        <f t="shared" si="14"/>
        <v>285</v>
      </c>
    </row>
    <row r="915" spans="2:11" ht="16.5" x14ac:dyDescent="0.25">
      <c r="B915" s="3" t="s">
        <v>182</v>
      </c>
      <c r="C915" s="4" t="str">
        <f>VLOOKUP(B915,Clientes!A:B,2,0)</f>
        <v>Dora Maria Costa</v>
      </c>
      <c r="D915" s="4" t="str">
        <f>VLOOKUP(B915,Clientes!A:D,4,0)</f>
        <v>Lisboa</v>
      </c>
      <c r="E915" s="9" t="s">
        <v>41</v>
      </c>
      <c r="F915" s="4" t="str">
        <f>INDEX('Lista Aloj'!B:C,MATCH(E915,'Lista Aloj'!C:C,0),1)</f>
        <v>CAMPO AVENTURA - PROGRAMAS DE LAZER, S.A.</v>
      </c>
      <c r="G915" s="4" t="str">
        <f>VLOOKUP(E915,'Lista Aloj'!C:F,4,0)</f>
        <v>Castelo Branco</v>
      </c>
      <c r="H915" s="19">
        <v>43824</v>
      </c>
      <c r="I915" s="22">
        <v>8</v>
      </c>
      <c r="J915" s="6">
        <f>VLOOKUP(E915,'Lista Aloj'!C:F,2,0)*I915</f>
        <v>720</v>
      </c>
      <c r="K915" s="6">
        <f t="shared" si="14"/>
        <v>648</v>
      </c>
    </row>
    <row r="916" spans="2:11" ht="16.5" x14ac:dyDescent="0.25">
      <c r="B916" s="3" t="s">
        <v>73</v>
      </c>
      <c r="C916" s="4" t="str">
        <f>VLOOKUP(B916,Clientes!A:B,2,0)</f>
        <v>João Cudell Aguiar</v>
      </c>
      <c r="D916" s="4" t="str">
        <f>VLOOKUP(B916,Clientes!A:D,4,0)</f>
        <v>Lisboa</v>
      </c>
      <c r="E916" s="9" t="s">
        <v>49</v>
      </c>
      <c r="F916" s="4" t="str">
        <f>INDEX('Lista Aloj'!B:C,MATCH(E916,'Lista Aloj'!C:C,0),1)</f>
        <v>GERES ALBUFEIRA - ALDEIA TURISTICA, LDA</v>
      </c>
      <c r="G916" s="4" t="str">
        <f>VLOOKUP(E916,'Lista Aloj'!C:F,4,0)</f>
        <v>Aveiro</v>
      </c>
      <c r="H916" s="19">
        <v>43824</v>
      </c>
      <c r="I916" s="22">
        <v>6</v>
      </c>
      <c r="J916" s="6">
        <f>VLOOKUP(E916,'Lista Aloj'!C:F,2,0)*I916</f>
        <v>420</v>
      </c>
      <c r="K916" s="6">
        <f t="shared" si="14"/>
        <v>378</v>
      </c>
    </row>
    <row r="917" spans="2:11" ht="16.5" x14ac:dyDescent="0.25">
      <c r="B917" s="3" t="s">
        <v>150</v>
      </c>
      <c r="C917" s="4" t="str">
        <f>VLOOKUP(B917,Clientes!A:B,2,0)</f>
        <v>Jose Amadeu Faria</v>
      </c>
      <c r="D917" s="4" t="str">
        <f>VLOOKUP(B917,Clientes!A:D,4,0)</f>
        <v>Região Autónoma da Madeira</v>
      </c>
      <c r="E917" s="9" t="s">
        <v>53</v>
      </c>
      <c r="F917" s="4" t="str">
        <f>INDEX('Lista Aloj'!B:C,MATCH(E917,'Lista Aloj'!C:C,0),1)</f>
        <v>LOCAL GÁS, UNIPESSOAL, LDA</v>
      </c>
      <c r="G917" s="4" t="str">
        <f>VLOOKUP(E917,'Lista Aloj'!C:F,4,0)</f>
        <v>Setúbal</v>
      </c>
      <c r="H917" s="19">
        <v>43824</v>
      </c>
      <c r="I917" s="22">
        <v>2</v>
      </c>
      <c r="J917" s="6">
        <f>VLOOKUP(E917,'Lista Aloj'!C:F,2,0)*I917</f>
        <v>140</v>
      </c>
      <c r="K917" s="6">
        <f t="shared" si="14"/>
        <v>133</v>
      </c>
    </row>
    <row r="918" spans="2:11" ht="16.5" x14ac:dyDescent="0.25">
      <c r="B918" s="3" t="s">
        <v>83</v>
      </c>
      <c r="C918" s="4" t="str">
        <f>VLOOKUP(B918,Clientes!A:B,2,0)</f>
        <v>Gonçalo Miguel Ribeiro</v>
      </c>
      <c r="D918" s="4" t="str">
        <f>VLOOKUP(B918,Clientes!A:D,4,0)</f>
        <v>Beja</v>
      </c>
      <c r="E918" s="9" t="s">
        <v>50</v>
      </c>
      <c r="F918" s="4" t="str">
        <f>INDEX('Lista Aloj'!B:C,MATCH(E918,'Lista Aloj'!C:C,0),1)</f>
        <v>R.M.G.S. - ALOJAMENTOS DE PORTUGAL - TURISMO RURAL E ALOJAMENTO LOCAL, UNIPESSOAL, LDA</v>
      </c>
      <c r="G918" s="4" t="str">
        <f>VLOOKUP(E918,'Lista Aloj'!C:F,4,0)</f>
        <v>Porto</v>
      </c>
      <c r="H918" s="19">
        <v>43825</v>
      </c>
      <c r="I918" s="22">
        <v>7</v>
      </c>
      <c r="J918" s="6">
        <f>VLOOKUP(E918,'Lista Aloj'!C:F,2,0)*I918</f>
        <v>350</v>
      </c>
      <c r="K918" s="6">
        <f t="shared" si="14"/>
        <v>315</v>
      </c>
    </row>
    <row r="919" spans="2:11" ht="16.5" x14ac:dyDescent="0.25">
      <c r="B919" s="3" t="s">
        <v>110</v>
      </c>
      <c r="C919" s="4" t="str">
        <f>VLOOKUP(B919,Clientes!A:B,2,0)</f>
        <v>Luís Filipe Carvalho</v>
      </c>
      <c r="D919" s="4" t="str">
        <f>VLOOKUP(B919,Clientes!A:D,4,0)</f>
        <v>Porto</v>
      </c>
      <c r="E919" s="9" t="s">
        <v>53</v>
      </c>
      <c r="F919" s="4" t="str">
        <f>INDEX('Lista Aloj'!B:C,MATCH(E919,'Lista Aloj'!C:C,0),1)</f>
        <v>LOCAL GÁS, UNIPESSOAL, LDA</v>
      </c>
      <c r="G919" s="4" t="str">
        <f>VLOOKUP(E919,'Lista Aloj'!C:F,4,0)</f>
        <v>Setúbal</v>
      </c>
      <c r="H919" s="19">
        <v>43825</v>
      </c>
      <c r="I919" s="22">
        <v>2</v>
      </c>
      <c r="J919" s="6">
        <f>VLOOKUP(E919,'Lista Aloj'!C:F,2,0)*I919</f>
        <v>140</v>
      </c>
      <c r="K919" s="6">
        <f t="shared" si="14"/>
        <v>133</v>
      </c>
    </row>
    <row r="920" spans="2:11" ht="16.5" x14ac:dyDescent="0.25">
      <c r="B920" s="3" t="s">
        <v>84</v>
      </c>
      <c r="C920" s="4" t="str">
        <f>VLOOKUP(B920,Clientes!A:B,2,0)</f>
        <v>Maria José Fernandes</v>
      </c>
      <c r="D920" s="4" t="str">
        <f>VLOOKUP(B920,Clientes!A:D,4,0)</f>
        <v>Beja</v>
      </c>
      <c r="E920" s="9" t="s">
        <v>53</v>
      </c>
      <c r="F920" s="4" t="str">
        <f>INDEX('Lista Aloj'!B:C,MATCH(E920,'Lista Aloj'!C:C,0),1)</f>
        <v>LOCAL GÁS, UNIPESSOAL, LDA</v>
      </c>
      <c r="G920" s="4" t="str">
        <f>VLOOKUP(E920,'Lista Aloj'!C:F,4,0)</f>
        <v>Setúbal</v>
      </c>
      <c r="H920" s="19">
        <v>43825</v>
      </c>
      <c r="I920" s="22">
        <v>1</v>
      </c>
      <c r="J920" s="6">
        <f>VLOOKUP(E920,'Lista Aloj'!C:F,2,0)*I920</f>
        <v>70</v>
      </c>
      <c r="K920" s="6">
        <f t="shared" si="14"/>
        <v>70</v>
      </c>
    </row>
    <row r="921" spans="2:11" ht="16.5" x14ac:dyDescent="0.25">
      <c r="B921" s="3" t="s">
        <v>139</v>
      </c>
      <c r="C921" s="4" t="str">
        <f>VLOOKUP(B921,Clientes!A:B,2,0)</f>
        <v>Daniel Filipe Sousa</v>
      </c>
      <c r="D921" s="4" t="str">
        <f>VLOOKUP(B921,Clientes!A:D,4,0)</f>
        <v>Beja</v>
      </c>
      <c r="E921" s="9" t="s">
        <v>53</v>
      </c>
      <c r="F921" s="4" t="str">
        <f>INDEX('Lista Aloj'!B:C,MATCH(E921,'Lista Aloj'!C:C,0),1)</f>
        <v>LOCAL GÁS, UNIPESSOAL, LDA</v>
      </c>
      <c r="G921" s="4" t="str">
        <f>VLOOKUP(E921,'Lista Aloj'!C:F,4,0)</f>
        <v>Setúbal</v>
      </c>
      <c r="H921" s="19">
        <v>43826</v>
      </c>
      <c r="I921" s="22">
        <v>6</v>
      </c>
      <c r="J921" s="6">
        <f>VLOOKUP(E921,'Lista Aloj'!C:F,2,0)*I921</f>
        <v>420</v>
      </c>
      <c r="K921" s="6">
        <f t="shared" si="14"/>
        <v>378</v>
      </c>
    </row>
    <row r="922" spans="2:11" ht="16.5" x14ac:dyDescent="0.25">
      <c r="B922" s="3" t="s">
        <v>111</v>
      </c>
      <c r="C922" s="4" t="str">
        <f>VLOOKUP(B922,Clientes!A:B,2,0)</f>
        <v xml:space="preserve">Antonio Pinto </v>
      </c>
      <c r="D922" s="4" t="str">
        <f>VLOOKUP(B922,Clientes!A:D,4,0)</f>
        <v>Região Autónoma dos Açores</v>
      </c>
      <c r="E922" s="9" t="s">
        <v>45</v>
      </c>
      <c r="F922" s="4" t="str">
        <f>INDEX('Lista Aloj'!B:C,MATCH(E922,'Lista Aloj'!C:C,0),1)</f>
        <v>LOCAL - IT, LDA</v>
      </c>
      <c r="G922" s="4" t="str">
        <f>VLOOKUP(E922,'Lista Aloj'!C:F,4,0)</f>
        <v>Santarém</v>
      </c>
      <c r="H922" s="19">
        <v>43828</v>
      </c>
      <c r="I922" s="22">
        <v>5</v>
      </c>
      <c r="J922" s="6">
        <f>VLOOKUP(E922,'Lista Aloj'!C:F,2,0)*I922</f>
        <v>450</v>
      </c>
      <c r="K922" s="6">
        <f t="shared" si="14"/>
        <v>427.5</v>
      </c>
    </row>
    <row r="923" spans="2:11" ht="16.5" x14ac:dyDescent="0.25">
      <c r="B923" s="3" t="s">
        <v>176</v>
      </c>
      <c r="C923" s="4" t="str">
        <f>VLOOKUP(B923,Clientes!A:B,2,0)</f>
        <v>João Filipe Costa</v>
      </c>
      <c r="D923" s="4" t="str">
        <f>VLOOKUP(B923,Clientes!A:D,4,0)</f>
        <v>Região Autónoma da Madeira</v>
      </c>
      <c r="E923" s="9" t="s">
        <v>42</v>
      </c>
      <c r="F923" s="4" t="str">
        <f>INDEX('Lista Aloj'!B:C,MATCH(E923,'Lista Aloj'!C:C,0),1)</f>
        <v>FEELPORTO - ALOJAMENTO LOCAL E SERVIÇOS TURISTICOS, LDA</v>
      </c>
      <c r="G923" s="4" t="str">
        <f>VLOOKUP(E923,'Lista Aloj'!C:F,4,0)</f>
        <v>Porto</v>
      </c>
      <c r="H923" s="19">
        <v>43828</v>
      </c>
      <c r="I923" s="22">
        <v>6</v>
      </c>
      <c r="J923" s="6">
        <f>VLOOKUP(E923,'Lista Aloj'!C:F,2,0)*I923</f>
        <v>420</v>
      </c>
      <c r="K923" s="6">
        <f t="shared" si="14"/>
        <v>378</v>
      </c>
    </row>
    <row r="924" spans="2:11" ht="16.5" x14ac:dyDescent="0.25">
      <c r="B924" s="3" t="s">
        <v>106</v>
      </c>
      <c r="C924" s="4" t="str">
        <f>VLOOKUP(B924,Clientes!A:B,2,0)</f>
        <v>Frederico Teresa Pinto</v>
      </c>
      <c r="D924" s="4" t="str">
        <f>VLOOKUP(B924,Clientes!A:D,4,0)</f>
        <v>Viana do Castelo</v>
      </c>
      <c r="E924" s="9" t="s">
        <v>56</v>
      </c>
      <c r="F924" s="4" t="str">
        <f>INDEX('Lista Aloj'!B:C,MATCH(E924,'Lista Aloj'!C:C,0),1)</f>
        <v>CONVERSA SIMÉTRICA ALOJAMENTO LOCAL, LDA</v>
      </c>
      <c r="G924" s="4" t="str">
        <f>VLOOKUP(E924,'Lista Aloj'!C:F,4,0)</f>
        <v>Viana do Castelo</v>
      </c>
      <c r="H924" s="19">
        <v>43829</v>
      </c>
      <c r="I924" s="22">
        <v>4</v>
      </c>
      <c r="J924" s="6">
        <f>VLOOKUP(E924,'Lista Aloj'!C:F,2,0)*I924</f>
        <v>360</v>
      </c>
      <c r="K924" s="6">
        <f t="shared" si="14"/>
        <v>342</v>
      </c>
    </row>
    <row r="925" spans="2:11" ht="16.5" x14ac:dyDescent="0.25">
      <c r="B925" s="3" t="s">
        <v>136</v>
      </c>
      <c r="C925" s="4" t="str">
        <f>VLOOKUP(B925,Clientes!A:B,2,0)</f>
        <v>Eurico João Pinto</v>
      </c>
      <c r="D925" s="4" t="str">
        <f>VLOOKUP(B925,Clientes!A:D,4,0)</f>
        <v>Aveiro</v>
      </c>
      <c r="E925" s="9" t="s">
        <v>56</v>
      </c>
      <c r="F925" s="4" t="str">
        <f>INDEX('Lista Aloj'!B:C,MATCH(E925,'Lista Aloj'!C:C,0),1)</f>
        <v>CONVERSA SIMÉTRICA ALOJAMENTO LOCAL, LDA</v>
      </c>
      <c r="G925" s="4" t="str">
        <f>VLOOKUP(E925,'Lista Aloj'!C:F,4,0)</f>
        <v>Viana do Castelo</v>
      </c>
      <c r="H925" s="19">
        <v>43832</v>
      </c>
      <c r="I925" s="22">
        <v>8</v>
      </c>
      <c r="J925" s="6">
        <f>VLOOKUP(E925,'Lista Aloj'!C:F,2,0)*I925</f>
        <v>720</v>
      </c>
      <c r="K925" s="6">
        <f t="shared" si="14"/>
        <v>648</v>
      </c>
    </row>
    <row r="926" spans="2:11" ht="16.5" x14ac:dyDescent="0.25">
      <c r="B926" s="3" t="s">
        <v>216</v>
      </c>
      <c r="C926" s="4" t="str">
        <f>VLOOKUP(B926,Clientes!A:B,2,0)</f>
        <v>Inês Luís Soares</v>
      </c>
      <c r="D926" s="4" t="str">
        <f>VLOOKUP(B926,Clientes!A:D,4,0)</f>
        <v>Santarém</v>
      </c>
      <c r="E926" s="9" t="s">
        <v>59</v>
      </c>
      <c r="F926" s="4" t="str">
        <f>INDEX('Lista Aloj'!B:C,MATCH(E926,'Lista Aloj'!C:C,0),1)</f>
        <v>ENIGMAGARDEN - ALOJAMENTO LOCAL, UNIPESSOAL, LDA</v>
      </c>
      <c r="G926" s="4" t="str">
        <f>VLOOKUP(E926,'Lista Aloj'!C:F,4,0)</f>
        <v>Viana do Castelo</v>
      </c>
      <c r="H926" s="19">
        <v>43833</v>
      </c>
      <c r="I926" s="22">
        <v>9</v>
      </c>
      <c r="J926" s="6">
        <f>VLOOKUP(E926,'Lista Aloj'!C:F,2,0)*I926</f>
        <v>540</v>
      </c>
      <c r="K926" s="6">
        <f t="shared" si="14"/>
        <v>486</v>
      </c>
    </row>
    <row r="927" spans="2:11" ht="16.5" x14ac:dyDescent="0.25">
      <c r="B927" s="3" t="s">
        <v>145</v>
      </c>
      <c r="C927" s="4" t="str">
        <f>VLOOKUP(B927,Clientes!A:B,2,0)</f>
        <v>João Machado Sousa</v>
      </c>
      <c r="D927" s="4" t="str">
        <f>VLOOKUP(B927,Clientes!A:D,4,0)</f>
        <v>Setúbal</v>
      </c>
      <c r="E927" s="9" t="s">
        <v>44</v>
      </c>
      <c r="F927" s="4" t="str">
        <f>INDEX('Lista Aloj'!B:C,MATCH(E927,'Lista Aloj'!C:C,0),1)</f>
        <v>DELIRECORDAÇÕES - ALOJAMENTO LOCAL, UNIPESSOAL, LDA</v>
      </c>
      <c r="G927" s="4" t="str">
        <f>VLOOKUP(E927,'Lista Aloj'!C:F,4,0)</f>
        <v>Porto</v>
      </c>
      <c r="H927" s="19">
        <v>43834</v>
      </c>
      <c r="I927" s="22">
        <v>5</v>
      </c>
      <c r="J927" s="6">
        <f>VLOOKUP(E927,'Lista Aloj'!C:F,2,0)*I927</f>
        <v>400</v>
      </c>
      <c r="K927" s="6">
        <f t="shared" si="14"/>
        <v>380</v>
      </c>
    </row>
    <row r="928" spans="2:11" ht="16.5" x14ac:dyDescent="0.25">
      <c r="B928" s="3" t="s">
        <v>114</v>
      </c>
      <c r="C928" s="4" t="str">
        <f>VLOOKUP(B928,Clientes!A:B,2,0)</f>
        <v>Pedro Cardoso Cebola</v>
      </c>
      <c r="D928" s="4" t="str">
        <f>VLOOKUP(B928,Clientes!A:D,4,0)</f>
        <v>Santarém</v>
      </c>
      <c r="E928" s="9" t="s">
        <v>42</v>
      </c>
      <c r="F928" s="4" t="str">
        <f>INDEX('Lista Aloj'!B:C,MATCH(E928,'Lista Aloj'!C:C,0),1)</f>
        <v>FEELPORTO - ALOJAMENTO LOCAL E SERVIÇOS TURISTICOS, LDA</v>
      </c>
      <c r="G928" s="4" t="str">
        <f>VLOOKUP(E928,'Lista Aloj'!C:F,4,0)</f>
        <v>Porto</v>
      </c>
      <c r="H928" s="19">
        <v>43834</v>
      </c>
      <c r="I928" s="22">
        <v>9</v>
      </c>
      <c r="J928" s="6">
        <f>VLOOKUP(E928,'Lista Aloj'!C:F,2,0)*I928</f>
        <v>630</v>
      </c>
      <c r="K928" s="6">
        <f t="shared" si="14"/>
        <v>567</v>
      </c>
    </row>
    <row r="929" spans="2:11" ht="16.5" x14ac:dyDescent="0.25">
      <c r="B929" s="3" t="s">
        <v>115</v>
      </c>
      <c r="C929" s="4" t="str">
        <f>VLOOKUP(B929,Clientes!A:B,2,0)</f>
        <v>André Claro Forte</v>
      </c>
      <c r="D929" s="4" t="str">
        <f>VLOOKUP(B929,Clientes!A:D,4,0)</f>
        <v>Região Autónoma dos Açores</v>
      </c>
      <c r="E929" s="9" t="s">
        <v>58</v>
      </c>
      <c r="F929" s="4" t="str">
        <f>INDEX('Lista Aloj'!B:C,MATCH(E929,'Lista Aloj'!C:C,0),1)</f>
        <v>NORVERDE - INVESTIMENTOS IMOBILIÁRIOS, S.A.</v>
      </c>
      <c r="G929" s="4" t="str">
        <f>VLOOKUP(E929,'Lista Aloj'!C:F,4,0)</f>
        <v>Portalegre</v>
      </c>
      <c r="H929" s="19">
        <v>43835</v>
      </c>
      <c r="I929" s="22">
        <v>4</v>
      </c>
      <c r="J929" s="6">
        <f>VLOOKUP(E929,'Lista Aloj'!C:F,2,0)*I929</f>
        <v>200</v>
      </c>
      <c r="K929" s="6">
        <f t="shared" si="14"/>
        <v>190</v>
      </c>
    </row>
    <row r="930" spans="2:11" ht="16.5" x14ac:dyDescent="0.25">
      <c r="B930" s="3" t="s">
        <v>211</v>
      </c>
      <c r="C930" s="4" t="str">
        <f>VLOOKUP(B930,Clientes!A:B,2,0)</f>
        <v>Francisco Moás Fernandes</v>
      </c>
      <c r="D930" s="4" t="str">
        <f>VLOOKUP(B930,Clientes!A:D,4,0)</f>
        <v>Braga</v>
      </c>
      <c r="E930" s="9" t="s">
        <v>44</v>
      </c>
      <c r="F930" s="4" t="str">
        <f>INDEX('Lista Aloj'!B:C,MATCH(E930,'Lista Aloj'!C:C,0),1)</f>
        <v>DELIRECORDAÇÕES - ALOJAMENTO LOCAL, UNIPESSOAL, LDA</v>
      </c>
      <c r="G930" s="4" t="str">
        <f>VLOOKUP(E930,'Lista Aloj'!C:F,4,0)</f>
        <v>Porto</v>
      </c>
      <c r="H930" s="19">
        <v>43836</v>
      </c>
      <c r="I930" s="22">
        <v>6</v>
      </c>
      <c r="J930" s="6">
        <f>VLOOKUP(E930,'Lista Aloj'!C:F,2,0)*I930</f>
        <v>480</v>
      </c>
      <c r="K930" s="6">
        <f t="shared" si="14"/>
        <v>432</v>
      </c>
    </row>
    <row r="931" spans="2:11" ht="16.5" x14ac:dyDescent="0.25">
      <c r="B931" s="3" t="s">
        <v>224</v>
      </c>
      <c r="C931" s="4" t="str">
        <f>VLOOKUP(B931,Clientes!A:B,2,0)</f>
        <v>Manuel Ribeiro Rodrigues</v>
      </c>
      <c r="D931" s="4" t="str">
        <f>VLOOKUP(B931,Clientes!A:D,4,0)</f>
        <v>Vila Real</v>
      </c>
      <c r="E931" s="9" t="s">
        <v>48</v>
      </c>
      <c r="F931" s="4" t="str">
        <f>INDEX('Lista Aloj'!B:C,MATCH(E931,'Lista Aloj'!C:C,0),1)</f>
        <v>BEACHCOMBER - ALOJAMENTO LOCAL, UNIPESSOAL, LDA</v>
      </c>
      <c r="G931" s="4" t="str">
        <f>VLOOKUP(E931,'Lista Aloj'!C:F,4,0)</f>
        <v>Beja</v>
      </c>
      <c r="H931" s="19">
        <v>43836</v>
      </c>
      <c r="I931" s="22">
        <v>8</v>
      </c>
      <c r="J931" s="6">
        <f>VLOOKUP(E931,'Lista Aloj'!C:F,2,0)*I931</f>
        <v>400</v>
      </c>
      <c r="K931" s="6">
        <f t="shared" si="14"/>
        <v>360</v>
      </c>
    </row>
    <row r="932" spans="2:11" ht="16.5" x14ac:dyDescent="0.25">
      <c r="B932" s="3" t="s">
        <v>99</v>
      </c>
      <c r="C932" s="4" t="str">
        <f>VLOOKUP(B932,Clientes!A:B,2,0)</f>
        <v>Tomé Miguel Silva</v>
      </c>
      <c r="D932" s="4" t="str">
        <f>VLOOKUP(B932,Clientes!A:D,4,0)</f>
        <v>Faro</v>
      </c>
      <c r="E932" s="9" t="s">
        <v>39</v>
      </c>
      <c r="F932" s="4" t="str">
        <f>INDEX('Lista Aloj'!B:C,MATCH(E932,'Lista Aloj'!C:C,0),1)</f>
        <v>ÍNDICEFRASE COMPRA E VENDA DE BENS IMOBILIÁRIOS, TURISMO E ALOJAMENTO LOCAL, LDA</v>
      </c>
      <c r="G932" s="4" t="str">
        <f>VLOOKUP(E932,'Lista Aloj'!C:F,4,0)</f>
        <v>Portalegre</v>
      </c>
      <c r="H932" s="19">
        <v>43836</v>
      </c>
      <c r="I932" s="22">
        <v>8</v>
      </c>
      <c r="J932" s="6">
        <f>VLOOKUP(E932,'Lista Aloj'!C:F,2,0)*I932</f>
        <v>480</v>
      </c>
      <c r="K932" s="6">
        <f t="shared" si="14"/>
        <v>432</v>
      </c>
    </row>
    <row r="933" spans="2:11" ht="16.5" x14ac:dyDescent="0.25">
      <c r="B933" s="3" t="s">
        <v>134</v>
      </c>
      <c r="C933" s="4" t="str">
        <f>VLOOKUP(B933,Clientes!A:B,2,0)</f>
        <v>Eduardo Leite Martins</v>
      </c>
      <c r="D933" s="4" t="str">
        <f>VLOOKUP(B933,Clientes!A:D,4,0)</f>
        <v>Braga</v>
      </c>
      <c r="E933" s="9" t="s">
        <v>54</v>
      </c>
      <c r="F933" s="4" t="str">
        <f>INDEX('Lista Aloj'!B:C,MATCH(E933,'Lista Aloj'!C:C,0),1)</f>
        <v>LOCALMAIS, UNIPESSOAL, LDA</v>
      </c>
      <c r="G933" s="4" t="str">
        <f>VLOOKUP(E933,'Lista Aloj'!C:F,4,0)</f>
        <v>Guarda</v>
      </c>
      <c r="H933" s="19">
        <v>43837</v>
      </c>
      <c r="I933" s="22">
        <v>6</v>
      </c>
      <c r="J933" s="6">
        <f>VLOOKUP(E933,'Lista Aloj'!C:F,2,0)*I933</f>
        <v>540</v>
      </c>
      <c r="K933" s="6">
        <f t="shared" si="14"/>
        <v>486</v>
      </c>
    </row>
    <row r="934" spans="2:11" ht="16.5" x14ac:dyDescent="0.25">
      <c r="B934" s="3" t="s">
        <v>121</v>
      </c>
      <c r="C934" s="4" t="str">
        <f>VLOOKUP(B934,Clientes!A:B,2,0)</f>
        <v>Catarina Miguel Fonseca</v>
      </c>
      <c r="D934" s="4" t="str">
        <f>VLOOKUP(B934,Clientes!A:D,4,0)</f>
        <v>Braga</v>
      </c>
      <c r="E934" s="9" t="s">
        <v>49</v>
      </c>
      <c r="F934" s="4" t="str">
        <f>INDEX('Lista Aloj'!B:C,MATCH(E934,'Lista Aloj'!C:C,0),1)</f>
        <v>GERES ALBUFEIRA - ALDEIA TURISTICA, LDA</v>
      </c>
      <c r="G934" s="4" t="str">
        <f>VLOOKUP(E934,'Lista Aloj'!C:F,4,0)</f>
        <v>Aveiro</v>
      </c>
      <c r="H934" s="19">
        <v>43838</v>
      </c>
      <c r="I934" s="22">
        <v>2</v>
      </c>
      <c r="J934" s="6">
        <f>VLOOKUP(E934,'Lista Aloj'!C:F,2,0)*I934</f>
        <v>140</v>
      </c>
      <c r="K934" s="6">
        <f t="shared" si="14"/>
        <v>133</v>
      </c>
    </row>
    <row r="935" spans="2:11" ht="16.5" x14ac:dyDescent="0.25">
      <c r="B935" s="3" t="s">
        <v>142</v>
      </c>
      <c r="C935" s="4" t="str">
        <f>VLOOKUP(B935,Clientes!A:B,2,0)</f>
        <v>Bruno Ribeiro Xavier</v>
      </c>
      <c r="D935" s="4" t="str">
        <f>VLOOKUP(B935,Clientes!A:D,4,0)</f>
        <v>Lisboa</v>
      </c>
      <c r="E935" s="9" t="s">
        <v>42</v>
      </c>
      <c r="F935" s="4" t="str">
        <f>INDEX('Lista Aloj'!B:C,MATCH(E935,'Lista Aloj'!C:C,0),1)</f>
        <v>FEELPORTO - ALOJAMENTO LOCAL E SERVIÇOS TURISTICOS, LDA</v>
      </c>
      <c r="G935" s="4" t="str">
        <f>VLOOKUP(E935,'Lista Aloj'!C:F,4,0)</f>
        <v>Porto</v>
      </c>
      <c r="H935" s="19">
        <v>43839</v>
      </c>
      <c r="I935" s="22">
        <v>8</v>
      </c>
      <c r="J935" s="6">
        <f>VLOOKUP(E935,'Lista Aloj'!C:F,2,0)*I935</f>
        <v>560</v>
      </c>
      <c r="K935" s="6">
        <f t="shared" si="14"/>
        <v>504</v>
      </c>
    </row>
    <row r="936" spans="2:11" ht="16.5" x14ac:dyDescent="0.25">
      <c r="B936" s="3" t="s">
        <v>165</v>
      </c>
      <c r="C936" s="4" t="str">
        <f>VLOOKUP(B936,Clientes!A:B,2,0)</f>
        <v>Hugo Franz Oliveira</v>
      </c>
      <c r="D936" s="4" t="str">
        <f>VLOOKUP(B936,Clientes!A:D,4,0)</f>
        <v>Aveiro</v>
      </c>
      <c r="E936" s="9" t="s">
        <v>56</v>
      </c>
      <c r="F936" s="4" t="str">
        <f>INDEX('Lista Aloj'!B:C,MATCH(E936,'Lista Aloj'!C:C,0),1)</f>
        <v>CONVERSA SIMÉTRICA ALOJAMENTO LOCAL, LDA</v>
      </c>
      <c r="G936" s="4" t="str">
        <f>VLOOKUP(E936,'Lista Aloj'!C:F,4,0)</f>
        <v>Viana do Castelo</v>
      </c>
      <c r="H936" s="19">
        <v>43839</v>
      </c>
      <c r="I936" s="22">
        <v>1</v>
      </c>
      <c r="J936" s="6">
        <f>VLOOKUP(E936,'Lista Aloj'!C:F,2,0)*I936</f>
        <v>90</v>
      </c>
      <c r="K936" s="6">
        <f t="shared" si="14"/>
        <v>90</v>
      </c>
    </row>
    <row r="937" spans="2:11" ht="16.5" x14ac:dyDescent="0.25">
      <c r="B937" s="3" t="s">
        <v>183</v>
      </c>
      <c r="C937" s="4" t="str">
        <f>VLOOKUP(B937,Clientes!A:B,2,0)</f>
        <v>Pedro Diana Fonseca</v>
      </c>
      <c r="D937" s="4" t="str">
        <f>VLOOKUP(B937,Clientes!A:D,4,0)</f>
        <v>Portalegre</v>
      </c>
      <c r="E937" s="9" t="s">
        <v>59</v>
      </c>
      <c r="F937" s="4" t="str">
        <f>INDEX('Lista Aloj'!B:C,MATCH(E937,'Lista Aloj'!C:C,0),1)</f>
        <v>ENIGMAGARDEN - ALOJAMENTO LOCAL, UNIPESSOAL, LDA</v>
      </c>
      <c r="G937" s="4" t="str">
        <f>VLOOKUP(E937,'Lista Aloj'!C:F,4,0)</f>
        <v>Viana do Castelo</v>
      </c>
      <c r="H937" s="19">
        <v>43839</v>
      </c>
      <c r="I937" s="22">
        <v>5</v>
      </c>
      <c r="J937" s="6">
        <f>VLOOKUP(E937,'Lista Aloj'!C:F,2,0)*I937</f>
        <v>300</v>
      </c>
      <c r="K937" s="6">
        <f t="shared" si="14"/>
        <v>285</v>
      </c>
    </row>
    <row r="938" spans="2:11" ht="16.5" x14ac:dyDescent="0.25">
      <c r="B938" s="3" t="s">
        <v>78</v>
      </c>
      <c r="C938" s="4" t="str">
        <f>VLOOKUP(B938,Clientes!A:B,2,0)</f>
        <v>Ana Maria Silva</v>
      </c>
      <c r="D938" s="4" t="str">
        <f>VLOOKUP(B938,Clientes!A:D,4,0)</f>
        <v>Santarém</v>
      </c>
      <c r="E938" s="9" t="s">
        <v>53</v>
      </c>
      <c r="F938" s="4" t="str">
        <f>INDEX('Lista Aloj'!B:C,MATCH(E938,'Lista Aloj'!C:C,0),1)</f>
        <v>LOCAL GÁS, UNIPESSOAL, LDA</v>
      </c>
      <c r="G938" s="4" t="str">
        <f>VLOOKUP(E938,'Lista Aloj'!C:F,4,0)</f>
        <v>Setúbal</v>
      </c>
      <c r="H938" s="19">
        <v>43840</v>
      </c>
      <c r="I938" s="22">
        <v>9</v>
      </c>
      <c r="J938" s="6">
        <f>VLOOKUP(E938,'Lista Aloj'!C:F,2,0)*I938</f>
        <v>630</v>
      </c>
      <c r="K938" s="6">
        <f t="shared" si="14"/>
        <v>567</v>
      </c>
    </row>
    <row r="939" spans="2:11" ht="16.5" x14ac:dyDescent="0.25">
      <c r="B939" s="3" t="s">
        <v>110</v>
      </c>
      <c r="C939" s="4" t="str">
        <f>VLOOKUP(B939,Clientes!A:B,2,0)</f>
        <v>Luís Filipe Carvalho</v>
      </c>
      <c r="D939" s="4" t="str">
        <f>VLOOKUP(B939,Clientes!A:D,4,0)</f>
        <v>Porto</v>
      </c>
      <c r="E939" s="9" t="s">
        <v>45</v>
      </c>
      <c r="F939" s="4" t="str">
        <f>INDEX('Lista Aloj'!B:C,MATCH(E939,'Lista Aloj'!C:C,0),1)</f>
        <v>LOCAL - IT, LDA</v>
      </c>
      <c r="G939" s="4" t="str">
        <f>VLOOKUP(E939,'Lista Aloj'!C:F,4,0)</f>
        <v>Santarém</v>
      </c>
      <c r="H939" s="19">
        <v>43841</v>
      </c>
      <c r="I939" s="22">
        <v>1</v>
      </c>
      <c r="J939" s="6">
        <f>VLOOKUP(E939,'Lista Aloj'!C:F,2,0)*I939</f>
        <v>90</v>
      </c>
      <c r="K939" s="6">
        <f t="shared" si="14"/>
        <v>90</v>
      </c>
    </row>
    <row r="940" spans="2:11" ht="16.5" x14ac:dyDescent="0.25">
      <c r="B940" s="3" t="s">
        <v>79</v>
      </c>
      <c r="C940" s="4" t="str">
        <f>VLOOKUP(B940,Clientes!A:B,2,0)</f>
        <v>Pedro Miguel Mota</v>
      </c>
      <c r="D940" s="4" t="str">
        <f>VLOOKUP(B940,Clientes!A:D,4,0)</f>
        <v>Coimbra</v>
      </c>
      <c r="E940" s="9" t="s">
        <v>53</v>
      </c>
      <c r="F940" s="4" t="str">
        <f>INDEX('Lista Aloj'!B:C,MATCH(E940,'Lista Aloj'!C:C,0),1)</f>
        <v>LOCAL GÁS, UNIPESSOAL, LDA</v>
      </c>
      <c r="G940" s="4" t="str">
        <f>VLOOKUP(E940,'Lista Aloj'!C:F,4,0)</f>
        <v>Setúbal</v>
      </c>
      <c r="H940" s="19">
        <v>43841</v>
      </c>
      <c r="I940" s="22">
        <v>3</v>
      </c>
      <c r="J940" s="6">
        <f>VLOOKUP(E940,'Lista Aloj'!C:F,2,0)*I940</f>
        <v>210</v>
      </c>
      <c r="K940" s="6">
        <f t="shared" si="14"/>
        <v>199.5</v>
      </c>
    </row>
    <row r="941" spans="2:11" ht="16.5" x14ac:dyDescent="0.25">
      <c r="B941" s="3" t="s">
        <v>225</v>
      </c>
      <c r="C941" s="4" t="str">
        <f>VLOOKUP(B941,Clientes!A:B,2,0)</f>
        <v>Sofia André Andrade</v>
      </c>
      <c r="D941" s="4" t="str">
        <f>VLOOKUP(B941,Clientes!A:D,4,0)</f>
        <v>Portalegre</v>
      </c>
      <c r="E941" s="9" t="s">
        <v>61</v>
      </c>
      <c r="F941" s="4" t="str">
        <f>INDEX('Lista Aloj'!B:C,MATCH(E941,'Lista Aloj'!C:C,0),1)</f>
        <v>APPEAL - ASSOCIAÇÃO PORTUGUESA DE PROPRIETÁRIOS DE ESTABELECIMENTOS DE ALOJAMENTO LOCAL</v>
      </c>
      <c r="G941" s="4" t="str">
        <f>VLOOKUP(E941,'Lista Aloj'!C:F,4,0)</f>
        <v>Região Autónoma dos Açores</v>
      </c>
      <c r="H941" s="19">
        <v>43841</v>
      </c>
      <c r="I941" s="22">
        <v>2</v>
      </c>
      <c r="J941" s="6">
        <f>VLOOKUP(E941,'Lista Aloj'!C:F,2,0)*I941</f>
        <v>140</v>
      </c>
      <c r="K941" s="6">
        <f t="shared" si="14"/>
        <v>133</v>
      </c>
    </row>
    <row r="942" spans="2:11" ht="16.5" x14ac:dyDescent="0.25">
      <c r="B942" s="3" t="s">
        <v>217</v>
      </c>
      <c r="C942" s="4" t="str">
        <f>VLOOKUP(B942,Clientes!A:B,2,0)</f>
        <v>Bárbara Costa Teixeira</v>
      </c>
      <c r="D942" s="4" t="str">
        <f>VLOOKUP(B942,Clientes!A:D,4,0)</f>
        <v>Bragança</v>
      </c>
      <c r="E942" s="9" t="s">
        <v>62</v>
      </c>
      <c r="F942" s="4" t="str">
        <f>INDEX('Lista Aloj'!B:C,MATCH(E942,'Lista Aloj'!C:C,0),1)</f>
        <v>ENTREGARSONHOS - ALOJAMENTO LOCAL, LDA</v>
      </c>
      <c r="G942" s="4" t="str">
        <f>VLOOKUP(E942,'Lista Aloj'!C:F,4,0)</f>
        <v>Região Autónoma dos Açores</v>
      </c>
      <c r="H942" s="19">
        <v>43843</v>
      </c>
      <c r="I942" s="22">
        <v>1</v>
      </c>
      <c r="J942" s="6">
        <f>VLOOKUP(E942,'Lista Aloj'!C:F,2,0)*I942</f>
        <v>70</v>
      </c>
      <c r="K942" s="6">
        <f t="shared" si="14"/>
        <v>70</v>
      </c>
    </row>
    <row r="943" spans="2:11" ht="16.5" x14ac:dyDescent="0.25">
      <c r="B943" s="3" t="s">
        <v>129</v>
      </c>
      <c r="C943" s="4" t="str">
        <f>VLOOKUP(B943,Clientes!A:B,2,0)</f>
        <v xml:space="preserve">Francisco Taveira </v>
      </c>
      <c r="D943" s="4" t="str">
        <f>VLOOKUP(B943,Clientes!A:D,4,0)</f>
        <v>Porto</v>
      </c>
      <c r="E943" s="9" t="s">
        <v>59</v>
      </c>
      <c r="F943" s="4" t="str">
        <f>INDEX('Lista Aloj'!B:C,MATCH(E943,'Lista Aloj'!C:C,0),1)</f>
        <v>ENIGMAGARDEN - ALOJAMENTO LOCAL, UNIPESSOAL, LDA</v>
      </c>
      <c r="G943" s="4" t="str">
        <f>VLOOKUP(E943,'Lista Aloj'!C:F,4,0)</f>
        <v>Viana do Castelo</v>
      </c>
      <c r="H943" s="19">
        <v>43843</v>
      </c>
      <c r="I943" s="22">
        <v>4</v>
      </c>
      <c r="J943" s="6">
        <f>VLOOKUP(E943,'Lista Aloj'!C:F,2,0)*I943</f>
        <v>240</v>
      </c>
      <c r="K943" s="6">
        <f t="shared" si="14"/>
        <v>228</v>
      </c>
    </row>
    <row r="944" spans="2:11" ht="16.5" x14ac:dyDescent="0.25">
      <c r="B944" s="3" t="s">
        <v>172</v>
      </c>
      <c r="C944" s="4" t="str">
        <f>VLOOKUP(B944,Clientes!A:B,2,0)</f>
        <v>Fabrício Eduardo Igreja</v>
      </c>
      <c r="D944" s="4" t="str">
        <f>VLOOKUP(B944,Clientes!A:D,4,0)</f>
        <v>Guarda</v>
      </c>
      <c r="E944" s="9" t="s">
        <v>42</v>
      </c>
      <c r="F944" s="4" t="str">
        <f>INDEX('Lista Aloj'!B:C,MATCH(E944,'Lista Aloj'!C:C,0),1)</f>
        <v>FEELPORTO - ALOJAMENTO LOCAL E SERVIÇOS TURISTICOS, LDA</v>
      </c>
      <c r="G944" s="4" t="str">
        <f>VLOOKUP(E944,'Lista Aloj'!C:F,4,0)</f>
        <v>Porto</v>
      </c>
      <c r="H944" s="19">
        <v>43844</v>
      </c>
      <c r="I944" s="22">
        <v>7</v>
      </c>
      <c r="J944" s="6">
        <f>VLOOKUP(E944,'Lista Aloj'!C:F,2,0)*I944</f>
        <v>490</v>
      </c>
      <c r="K944" s="6">
        <f t="shared" si="14"/>
        <v>441</v>
      </c>
    </row>
    <row r="945" spans="2:11" ht="16.5" x14ac:dyDescent="0.25">
      <c r="B945" s="3" t="s">
        <v>168</v>
      </c>
      <c r="C945" s="4" t="str">
        <f>VLOOKUP(B945,Clientes!A:B,2,0)</f>
        <v>Ana Catarina Maia</v>
      </c>
      <c r="D945" s="4" t="str">
        <f>VLOOKUP(B945,Clientes!A:D,4,0)</f>
        <v>Beja</v>
      </c>
      <c r="E945" s="9" t="s">
        <v>42</v>
      </c>
      <c r="F945" s="4" t="str">
        <f>INDEX('Lista Aloj'!B:C,MATCH(E945,'Lista Aloj'!C:C,0),1)</f>
        <v>FEELPORTO - ALOJAMENTO LOCAL E SERVIÇOS TURISTICOS, LDA</v>
      </c>
      <c r="G945" s="4" t="str">
        <f>VLOOKUP(E945,'Lista Aloj'!C:F,4,0)</f>
        <v>Porto</v>
      </c>
      <c r="H945" s="19">
        <v>43845</v>
      </c>
      <c r="I945" s="22">
        <v>9</v>
      </c>
      <c r="J945" s="6">
        <f>VLOOKUP(E945,'Lista Aloj'!C:F,2,0)*I945</f>
        <v>630</v>
      </c>
      <c r="K945" s="6">
        <f t="shared" si="14"/>
        <v>567</v>
      </c>
    </row>
    <row r="946" spans="2:11" ht="16.5" x14ac:dyDescent="0.25">
      <c r="B946" s="3" t="s">
        <v>159</v>
      </c>
      <c r="C946" s="4" t="str">
        <f>VLOOKUP(B946,Clientes!A:B,2,0)</f>
        <v>Bela Francisco Pinto</v>
      </c>
      <c r="D946" s="4" t="str">
        <f>VLOOKUP(B946,Clientes!A:D,4,0)</f>
        <v>Santarém</v>
      </c>
      <c r="E946" s="9" t="s">
        <v>50</v>
      </c>
      <c r="F946" s="4" t="str">
        <f>INDEX('Lista Aloj'!B:C,MATCH(E946,'Lista Aloj'!C:C,0),1)</f>
        <v>R.M.G.S. - ALOJAMENTOS DE PORTUGAL - TURISMO RURAL E ALOJAMENTO LOCAL, UNIPESSOAL, LDA</v>
      </c>
      <c r="G946" s="4" t="str">
        <f>VLOOKUP(E946,'Lista Aloj'!C:F,4,0)</f>
        <v>Porto</v>
      </c>
      <c r="H946" s="19">
        <v>43846</v>
      </c>
      <c r="I946" s="22">
        <v>8</v>
      </c>
      <c r="J946" s="6">
        <f>VLOOKUP(E946,'Lista Aloj'!C:F,2,0)*I946</f>
        <v>400</v>
      </c>
      <c r="K946" s="6">
        <f t="shared" si="14"/>
        <v>360</v>
      </c>
    </row>
    <row r="947" spans="2:11" ht="16.5" x14ac:dyDescent="0.25">
      <c r="B947" s="3" t="s">
        <v>200</v>
      </c>
      <c r="C947" s="4" t="str">
        <f>VLOOKUP(B947,Clientes!A:B,2,0)</f>
        <v xml:space="preserve">Duarte Guimarães </v>
      </c>
      <c r="D947" s="4" t="str">
        <f>VLOOKUP(B947,Clientes!A:D,4,0)</f>
        <v>Faro</v>
      </c>
      <c r="E947" s="9" t="s">
        <v>62</v>
      </c>
      <c r="F947" s="4" t="str">
        <f>INDEX('Lista Aloj'!B:C,MATCH(E947,'Lista Aloj'!C:C,0),1)</f>
        <v>ENTREGARSONHOS - ALOJAMENTO LOCAL, LDA</v>
      </c>
      <c r="G947" s="4" t="str">
        <f>VLOOKUP(E947,'Lista Aloj'!C:F,4,0)</f>
        <v>Região Autónoma dos Açores</v>
      </c>
      <c r="H947" s="19">
        <v>43846</v>
      </c>
      <c r="I947" s="22">
        <v>3</v>
      </c>
      <c r="J947" s="6">
        <f>VLOOKUP(E947,'Lista Aloj'!C:F,2,0)*I947</f>
        <v>210</v>
      </c>
      <c r="K947" s="6">
        <f t="shared" si="14"/>
        <v>199.5</v>
      </c>
    </row>
    <row r="948" spans="2:11" ht="16.5" x14ac:dyDescent="0.25">
      <c r="B948" s="3" t="s">
        <v>166</v>
      </c>
      <c r="C948" s="4" t="str">
        <f>VLOOKUP(B948,Clientes!A:B,2,0)</f>
        <v>Carlos Lopes Magalhães</v>
      </c>
      <c r="D948" s="4" t="str">
        <f>VLOOKUP(B948,Clientes!A:D,4,0)</f>
        <v>Castelo Branco</v>
      </c>
      <c r="E948" s="9" t="s">
        <v>37</v>
      </c>
      <c r="F948" s="4" t="str">
        <f>INDEX('Lista Aloj'!B:C,MATCH(E948,'Lista Aloj'!C:C,0),1)</f>
        <v>AHSLG - SOCIEDADE DE GESTÃO DE EMPREENDIMENTOS TURÍSTICOS E DE ALOJAMENTO LOCAL, LDA</v>
      </c>
      <c r="G948" s="4" t="str">
        <f>VLOOKUP(E948,'Lista Aloj'!C:F,4,0)</f>
        <v>Braga</v>
      </c>
      <c r="H948" s="19">
        <v>43847</v>
      </c>
      <c r="I948" s="22">
        <v>6</v>
      </c>
      <c r="J948" s="6">
        <f>VLOOKUP(E948,'Lista Aloj'!C:F,2,0)*I948</f>
        <v>300</v>
      </c>
      <c r="K948" s="6">
        <f t="shared" si="14"/>
        <v>270</v>
      </c>
    </row>
    <row r="949" spans="2:11" ht="16.5" x14ac:dyDescent="0.25">
      <c r="B949" s="3" t="s">
        <v>143</v>
      </c>
      <c r="C949" s="4" t="str">
        <f>VLOOKUP(B949,Clientes!A:B,2,0)</f>
        <v>João Alexandre Araújo</v>
      </c>
      <c r="D949" s="4" t="str">
        <f>VLOOKUP(B949,Clientes!A:D,4,0)</f>
        <v>Leiria</v>
      </c>
      <c r="E949" s="9" t="s">
        <v>49</v>
      </c>
      <c r="F949" s="4" t="str">
        <f>INDEX('Lista Aloj'!B:C,MATCH(E949,'Lista Aloj'!C:C,0),1)</f>
        <v>GERES ALBUFEIRA - ALDEIA TURISTICA, LDA</v>
      </c>
      <c r="G949" s="4" t="str">
        <f>VLOOKUP(E949,'Lista Aloj'!C:F,4,0)</f>
        <v>Aveiro</v>
      </c>
      <c r="H949" s="19">
        <v>43847</v>
      </c>
      <c r="I949" s="22">
        <v>5</v>
      </c>
      <c r="J949" s="6">
        <f>VLOOKUP(E949,'Lista Aloj'!C:F,2,0)*I949</f>
        <v>350</v>
      </c>
      <c r="K949" s="6">
        <f t="shared" si="14"/>
        <v>332.5</v>
      </c>
    </row>
    <row r="950" spans="2:11" ht="16.5" x14ac:dyDescent="0.25">
      <c r="B950" s="3" t="s">
        <v>75</v>
      </c>
      <c r="C950" s="4" t="str">
        <f>VLOOKUP(B950,Clientes!A:B,2,0)</f>
        <v xml:space="preserve">Maria Miguel </v>
      </c>
      <c r="D950" s="4" t="str">
        <f>VLOOKUP(B950,Clientes!A:D,4,0)</f>
        <v>Viana do Castelo</v>
      </c>
      <c r="E950" s="9" t="s">
        <v>53</v>
      </c>
      <c r="F950" s="4" t="str">
        <f>INDEX('Lista Aloj'!B:C,MATCH(E950,'Lista Aloj'!C:C,0),1)</f>
        <v>LOCAL GÁS, UNIPESSOAL, LDA</v>
      </c>
      <c r="G950" s="4" t="str">
        <f>VLOOKUP(E950,'Lista Aloj'!C:F,4,0)</f>
        <v>Setúbal</v>
      </c>
      <c r="H950" s="19">
        <v>43847</v>
      </c>
      <c r="I950" s="22">
        <v>9</v>
      </c>
      <c r="J950" s="6">
        <f>VLOOKUP(E950,'Lista Aloj'!C:F,2,0)*I950</f>
        <v>630</v>
      </c>
      <c r="K950" s="6">
        <f t="shared" si="14"/>
        <v>567</v>
      </c>
    </row>
    <row r="951" spans="2:11" ht="16.5" x14ac:dyDescent="0.25">
      <c r="B951" s="3" t="s">
        <v>97</v>
      </c>
      <c r="C951" s="4" t="str">
        <f>VLOOKUP(B951,Clientes!A:B,2,0)</f>
        <v>Diogo Torres Pinheiro</v>
      </c>
      <c r="D951" s="4" t="str">
        <f>VLOOKUP(B951,Clientes!A:D,4,0)</f>
        <v>Santarém</v>
      </c>
      <c r="E951" s="9" t="s">
        <v>59</v>
      </c>
      <c r="F951" s="4" t="str">
        <f>INDEX('Lista Aloj'!B:C,MATCH(E951,'Lista Aloj'!C:C,0),1)</f>
        <v>ENIGMAGARDEN - ALOJAMENTO LOCAL, UNIPESSOAL, LDA</v>
      </c>
      <c r="G951" s="4" t="str">
        <f>VLOOKUP(E951,'Lista Aloj'!C:F,4,0)</f>
        <v>Viana do Castelo</v>
      </c>
      <c r="H951" s="19">
        <v>43848</v>
      </c>
      <c r="I951" s="22">
        <v>6</v>
      </c>
      <c r="J951" s="6">
        <f>VLOOKUP(E951,'Lista Aloj'!C:F,2,0)*I951</f>
        <v>360</v>
      </c>
      <c r="K951" s="6">
        <f t="shared" si="14"/>
        <v>324</v>
      </c>
    </row>
    <row r="952" spans="2:11" ht="16.5" x14ac:dyDescent="0.25">
      <c r="B952" s="3" t="s">
        <v>84</v>
      </c>
      <c r="C952" s="4" t="str">
        <f>VLOOKUP(B952,Clientes!A:B,2,0)</f>
        <v>Maria José Fernandes</v>
      </c>
      <c r="D952" s="4" t="str">
        <f>VLOOKUP(B952,Clientes!A:D,4,0)</f>
        <v>Beja</v>
      </c>
      <c r="E952" s="9" t="s">
        <v>39</v>
      </c>
      <c r="F952" s="4" t="str">
        <f>INDEX('Lista Aloj'!B:C,MATCH(E952,'Lista Aloj'!C:C,0),1)</f>
        <v>ÍNDICEFRASE COMPRA E VENDA DE BENS IMOBILIÁRIOS, TURISMO E ALOJAMENTO LOCAL, LDA</v>
      </c>
      <c r="G952" s="4" t="str">
        <f>VLOOKUP(E952,'Lista Aloj'!C:F,4,0)</f>
        <v>Portalegre</v>
      </c>
      <c r="H952" s="19">
        <v>43849</v>
      </c>
      <c r="I952" s="22">
        <v>9</v>
      </c>
      <c r="J952" s="6">
        <f>VLOOKUP(E952,'Lista Aloj'!C:F,2,0)*I952</f>
        <v>540</v>
      </c>
      <c r="K952" s="6">
        <f t="shared" si="14"/>
        <v>486</v>
      </c>
    </row>
    <row r="953" spans="2:11" ht="16.5" x14ac:dyDescent="0.25">
      <c r="B953" s="3" t="s">
        <v>219</v>
      </c>
      <c r="C953" s="4" t="str">
        <f>VLOOKUP(B953,Clientes!A:B,2,0)</f>
        <v>Alexandre Moreira Grande</v>
      </c>
      <c r="D953" s="4" t="str">
        <f>VLOOKUP(B953,Clientes!A:D,4,0)</f>
        <v>Braga</v>
      </c>
      <c r="E953" s="9" t="s">
        <v>34</v>
      </c>
      <c r="F953" s="4" t="str">
        <f>INDEX('Lista Aloj'!B:C,MATCH(E953,'Lista Aloj'!C:C,0),1)</f>
        <v>ALOJAMENTO DO ÓSCAR, UNIPESSOAL, LDA</v>
      </c>
      <c r="G953" s="4" t="str">
        <f>VLOOKUP(E953,'Lista Aloj'!C:F,4,0)</f>
        <v>Região Autónoma da Madeira</v>
      </c>
      <c r="H953" s="19">
        <v>43850</v>
      </c>
      <c r="I953" s="22">
        <v>9</v>
      </c>
      <c r="J953" s="6">
        <f>VLOOKUP(E953,'Lista Aloj'!C:F,2,0)*I953</f>
        <v>630</v>
      </c>
      <c r="K953" s="6">
        <f t="shared" si="14"/>
        <v>567</v>
      </c>
    </row>
    <row r="954" spans="2:11" ht="16.5" x14ac:dyDescent="0.25">
      <c r="B954" s="3" t="s">
        <v>148</v>
      </c>
      <c r="C954" s="4" t="str">
        <f>VLOOKUP(B954,Clientes!A:B,2,0)</f>
        <v>Bruno Baía Silva</v>
      </c>
      <c r="D954" s="4" t="str">
        <f>VLOOKUP(B954,Clientes!A:D,4,0)</f>
        <v>Região Autónoma dos Açores</v>
      </c>
      <c r="E954" s="9" t="s">
        <v>62</v>
      </c>
      <c r="F954" s="4" t="str">
        <f>INDEX('Lista Aloj'!B:C,MATCH(E954,'Lista Aloj'!C:C,0),1)</f>
        <v>ENTREGARSONHOS - ALOJAMENTO LOCAL, LDA</v>
      </c>
      <c r="G954" s="4" t="str">
        <f>VLOOKUP(E954,'Lista Aloj'!C:F,4,0)</f>
        <v>Região Autónoma dos Açores</v>
      </c>
      <c r="H954" s="19">
        <v>43851</v>
      </c>
      <c r="I954" s="22">
        <v>3</v>
      </c>
      <c r="J954" s="6">
        <f>VLOOKUP(E954,'Lista Aloj'!C:F,2,0)*I954</f>
        <v>210</v>
      </c>
      <c r="K954" s="6">
        <f t="shared" si="14"/>
        <v>199.5</v>
      </c>
    </row>
    <row r="955" spans="2:11" ht="16.5" x14ac:dyDescent="0.25">
      <c r="B955" s="3" t="s">
        <v>202</v>
      </c>
      <c r="C955" s="4" t="str">
        <f>VLOOKUP(B955,Clientes!A:B,2,0)</f>
        <v>Mariana Miguel Santos</v>
      </c>
      <c r="D955" s="4" t="str">
        <f>VLOOKUP(B955,Clientes!A:D,4,0)</f>
        <v>Santarém</v>
      </c>
      <c r="E955" s="9" t="s">
        <v>43</v>
      </c>
      <c r="F955" s="4" t="str">
        <f>INDEX('Lista Aloj'!B:C,MATCH(E955,'Lista Aloj'!C:C,0),1)</f>
        <v>AZEVEDO, ANTÓNIO DA SILVA</v>
      </c>
      <c r="G955" s="4" t="str">
        <f>VLOOKUP(E955,'Lista Aloj'!C:F,4,0)</f>
        <v>Porto</v>
      </c>
      <c r="H955" s="19">
        <v>43852</v>
      </c>
      <c r="I955" s="22">
        <v>2</v>
      </c>
      <c r="J955" s="6">
        <f>VLOOKUP(E955,'Lista Aloj'!C:F,2,0)*I955</f>
        <v>160</v>
      </c>
      <c r="K955" s="6">
        <f t="shared" si="14"/>
        <v>152</v>
      </c>
    </row>
    <row r="956" spans="2:11" ht="16.5" x14ac:dyDescent="0.25">
      <c r="B956" s="3" t="s">
        <v>92</v>
      </c>
      <c r="C956" s="4" t="str">
        <f>VLOOKUP(B956,Clientes!A:B,2,0)</f>
        <v>Marina Manuel Duarte</v>
      </c>
      <c r="D956" s="4" t="str">
        <f>VLOOKUP(B956,Clientes!A:D,4,0)</f>
        <v>Portalegre</v>
      </c>
      <c r="E956" s="9" t="s">
        <v>59</v>
      </c>
      <c r="F956" s="4" t="str">
        <f>INDEX('Lista Aloj'!B:C,MATCH(E956,'Lista Aloj'!C:C,0),1)</f>
        <v>ENIGMAGARDEN - ALOJAMENTO LOCAL, UNIPESSOAL, LDA</v>
      </c>
      <c r="G956" s="4" t="str">
        <f>VLOOKUP(E956,'Lista Aloj'!C:F,4,0)</f>
        <v>Viana do Castelo</v>
      </c>
      <c r="H956" s="19">
        <v>43853</v>
      </c>
      <c r="I956" s="22">
        <v>3</v>
      </c>
      <c r="J956" s="6">
        <f>VLOOKUP(E956,'Lista Aloj'!C:F,2,0)*I956</f>
        <v>180</v>
      </c>
      <c r="K956" s="6">
        <f t="shared" si="14"/>
        <v>171</v>
      </c>
    </row>
    <row r="957" spans="2:11" ht="16.5" x14ac:dyDescent="0.25">
      <c r="B957" s="3" t="s">
        <v>181</v>
      </c>
      <c r="C957" s="4" t="str">
        <f>VLOOKUP(B957,Clientes!A:B,2,0)</f>
        <v>Ana Alexandra Sousa</v>
      </c>
      <c r="D957" s="4" t="str">
        <f>VLOOKUP(B957,Clientes!A:D,4,0)</f>
        <v>Santarém</v>
      </c>
      <c r="E957" s="9" t="s">
        <v>46</v>
      </c>
      <c r="F957" s="4" t="str">
        <f>INDEX('Lista Aloj'!B:C,MATCH(E957,'Lista Aloj'!C:C,0),1)</f>
        <v>LOCALEASY, LDA</v>
      </c>
      <c r="G957" s="4" t="str">
        <f>VLOOKUP(E957,'Lista Aloj'!C:F,4,0)</f>
        <v>Região Autónoma da Madeira</v>
      </c>
      <c r="H957" s="19">
        <v>43854</v>
      </c>
      <c r="I957" s="22">
        <v>3</v>
      </c>
      <c r="J957" s="6">
        <f>VLOOKUP(E957,'Lista Aloj'!C:F,2,0)*I957</f>
        <v>240</v>
      </c>
      <c r="K957" s="6">
        <f t="shared" si="14"/>
        <v>228</v>
      </c>
    </row>
    <row r="958" spans="2:11" ht="16.5" x14ac:dyDescent="0.25">
      <c r="B958" s="3" t="s">
        <v>95</v>
      </c>
      <c r="C958" s="4" t="str">
        <f>VLOOKUP(B958,Clientes!A:B,2,0)</f>
        <v xml:space="preserve">Diogo Teresa </v>
      </c>
      <c r="D958" s="4" t="str">
        <f>VLOOKUP(B958,Clientes!A:D,4,0)</f>
        <v>Setúbal</v>
      </c>
      <c r="E958" s="9" t="s">
        <v>49</v>
      </c>
      <c r="F958" s="4" t="str">
        <f>INDEX('Lista Aloj'!B:C,MATCH(E958,'Lista Aloj'!C:C,0),1)</f>
        <v>GERES ALBUFEIRA - ALDEIA TURISTICA, LDA</v>
      </c>
      <c r="G958" s="4" t="str">
        <f>VLOOKUP(E958,'Lista Aloj'!C:F,4,0)</f>
        <v>Aveiro</v>
      </c>
      <c r="H958" s="19">
        <v>43855</v>
      </c>
      <c r="I958" s="22">
        <v>7</v>
      </c>
      <c r="J958" s="6">
        <f>VLOOKUP(E958,'Lista Aloj'!C:F,2,0)*I958</f>
        <v>490</v>
      </c>
      <c r="K958" s="6">
        <f t="shared" si="14"/>
        <v>441</v>
      </c>
    </row>
    <row r="959" spans="2:11" ht="16.5" x14ac:dyDescent="0.25">
      <c r="B959" s="3" t="s">
        <v>105</v>
      </c>
      <c r="C959" s="4" t="str">
        <f>VLOOKUP(B959,Clientes!A:B,2,0)</f>
        <v>Licinio Macedo Rocha</v>
      </c>
      <c r="D959" s="4" t="str">
        <f>VLOOKUP(B959,Clientes!A:D,4,0)</f>
        <v>Castelo Branco</v>
      </c>
      <c r="E959" s="9" t="s">
        <v>58</v>
      </c>
      <c r="F959" s="4" t="str">
        <f>INDEX('Lista Aloj'!B:C,MATCH(E959,'Lista Aloj'!C:C,0),1)</f>
        <v>NORVERDE - INVESTIMENTOS IMOBILIÁRIOS, S.A.</v>
      </c>
      <c r="G959" s="4" t="str">
        <f>VLOOKUP(E959,'Lista Aloj'!C:F,4,0)</f>
        <v>Portalegre</v>
      </c>
      <c r="H959" s="19">
        <v>43855</v>
      </c>
      <c r="I959" s="22">
        <v>4</v>
      </c>
      <c r="J959" s="6">
        <f>VLOOKUP(E959,'Lista Aloj'!C:F,2,0)*I959</f>
        <v>200</v>
      </c>
      <c r="K959" s="6">
        <f t="shared" si="14"/>
        <v>190</v>
      </c>
    </row>
    <row r="960" spans="2:11" ht="16.5" x14ac:dyDescent="0.25">
      <c r="B960" s="3" t="s">
        <v>221</v>
      </c>
      <c r="C960" s="4" t="str">
        <f>VLOOKUP(B960,Clientes!A:B,2,0)</f>
        <v xml:space="preserve">Manuel Tkachenko </v>
      </c>
      <c r="D960" s="4" t="str">
        <f>VLOOKUP(B960,Clientes!A:D,4,0)</f>
        <v>Viseu</v>
      </c>
      <c r="E960" s="9" t="s">
        <v>41</v>
      </c>
      <c r="F960" s="4" t="str">
        <f>INDEX('Lista Aloj'!B:C,MATCH(E960,'Lista Aloj'!C:C,0),1)</f>
        <v>CAMPO AVENTURA - PROGRAMAS DE LAZER, S.A.</v>
      </c>
      <c r="G960" s="4" t="str">
        <f>VLOOKUP(E960,'Lista Aloj'!C:F,4,0)</f>
        <v>Castelo Branco</v>
      </c>
      <c r="H960" s="19">
        <v>43855</v>
      </c>
      <c r="I960" s="22">
        <v>8</v>
      </c>
      <c r="J960" s="6">
        <f>VLOOKUP(E960,'Lista Aloj'!C:F,2,0)*I960</f>
        <v>720</v>
      </c>
      <c r="K960" s="6">
        <f t="shared" si="14"/>
        <v>648</v>
      </c>
    </row>
    <row r="961" spans="2:11" ht="16.5" x14ac:dyDescent="0.25">
      <c r="B961" s="3" t="s">
        <v>139</v>
      </c>
      <c r="C961" s="4" t="str">
        <f>VLOOKUP(B961,Clientes!A:B,2,0)</f>
        <v>Daniel Filipe Sousa</v>
      </c>
      <c r="D961" s="4" t="str">
        <f>VLOOKUP(B961,Clientes!A:D,4,0)</f>
        <v>Beja</v>
      </c>
      <c r="E961" s="9" t="s">
        <v>42</v>
      </c>
      <c r="F961" s="4" t="str">
        <f>INDEX('Lista Aloj'!B:C,MATCH(E961,'Lista Aloj'!C:C,0),1)</f>
        <v>FEELPORTO - ALOJAMENTO LOCAL E SERVIÇOS TURISTICOS, LDA</v>
      </c>
      <c r="G961" s="4" t="str">
        <f>VLOOKUP(E961,'Lista Aloj'!C:F,4,0)</f>
        <v>Porto</v>
      </c>
      <c r="H961" s="19">
        <v>43856</v>
      </c>
      <c r="I961" s="22">
        <v>2</v>
      </c>
      <c r="J961" s="6">
        <f>VLOOKUP(E961,'Lista Aloj'!C:F,2,0)*I961</f>
        <v>140</v>
      </c>
      <c r="K961" s="6">
        <f t="shared" si="14"/>
        <v>133</v>
      </c>
    </row>
    <row r="962" spans="2:11" ht="16.5" x14ac:dyDescent="0.25">
      <c r="B962" s="3" t="s">
        <v>206</v>
      </c>
      <c r="C962" s="4" t="str">
        <f>VLOOKUP(B962,Clientes!A:B,2,0)</f>
        <v xml:space="preserve">Diogo Cristina </v>
      </c>
      <c r="D962" s="4" t="str">
        <f>VLOOKUP(B962,Clientes!A:D,4,0)</f>
        <v>Região Autónoma dos Açores</v>
      </c>
      <c r="E962" s="9" t="s">
        <v>56</v>
      </c>
      <c r="F962" s="4" t="str">
        <f>INDEX('Lista Aloj'!B:C,MATCH(E962,'Lista Aloj'!C:C,0),1)</f>
        <v>CONVERSA SIMÉTRICA ALOJAMENTO LOCAL, LDA</v>
      </c>
      <c r="G962" s="4" t="str">
        <f>VLOOKUP(E962,'Lista Aloj'!C:F,4,0)</f>
        <v>Viana do Castelo</v>
      </c>
      <c r="H962" s="19">
        <v>43856</v>
      </c>
      <c r="I962" s="22">
        <v>5</v>
      </c>
      <c r="J962" s="6">
        <f>VLOOKUP(E962,'Lista Aloj'!C:F,2,0)*I962</f>
        <v>450</v>
      </c>
      <c r="K962" s="6">
        <f t="shared" si="14"/>
        <v>427.5</v>
      </c>
    </row>
    <row r="963" spans="2:11" ht="16.5" x14ac:dyDescent="0.25">
      <c r="B963" s="3" t="s">
        <v>133</v>
      </c>
      <c r="C963" s="4" t="str">
        <f>VLOOKUP(B963,Clientes!A:B,2,0)</f>
        <v>Eduardo Rafael Sousa</v>
      </c>
      <c r="D963" s="4" t="str">
        <f>VLOOKUP(B963,Clientes!A:D,4,0)</f>
        <v>Região Autónoma dos Açores</v>
      </c>
      <c r="E963" s="9" t="s">
        <v>42</v>
      </c>
      <c r="F963" s="4" t="str">
        <f>INDEX('Lista Aloj'!B:C,MATCH(E963,'Lista Aloj'!C:C,0),1)</f>
        <v>FEELPORTO - ALOJAMENTO LOCAL E SERVIÇOS TURISTICOS, LDA</v>
      </c>
      <c r="G963" s="4" t="str">
        <f>VLOOKUP(E963,'Lista Aloj'!C:F,4,0)</f>
        <v>Porto</v>
      </c>
      <c r="H963" s="19">
        <v>43856</v>
      </c>
      <c r="I963" s="22">
        <v>4</v>
      </c>
      <c r="J963" s="6">
        <f>VLOOKUP(E963,'Lista Aloj'!C:F,2,0)*I963</f>
        <v>280</v>
      </c>
      <c r="K963" s="6">
        <f t="shared" si="14"/>
        <v>266</v>
      </c>
    </row>
    <row r="964" spans="2:11" ht="16.5" x14ac:dyDescent="0.25">
      <c r="B964" s="3" t="s">
        <v>73</v>
      </c>
      <c r="C964" s="4" t="str">
        <f>VLOOKUP(B964,Clientes!A:B,2,0)</f>
        <v>João Cudell Aguiar</v>
      </c>
      <c r="D964" s="4" t="str">
        <f>VLOOKUP(B964,Clientes!A:D,4,0)</f>
        <v>Lisboa</v>
      </c>
      <c r="E964" s="9" t="s">
        <v>49</v>
      </c>
      <c r="F964" s="4" t="str">
        <f>INDEX('Lista Aloj'!B:C,MATCH(E964,'Lista Aloj'!C:C,0),1)</f>
        <v>GERES ALBUFEIRA - ALDEIA TURISTICA, LDA</v>
      </c>
      <c r="G964" s="4" t="str">
        <f>VLOOKUP(E964,'Lista Aloj'!C:F,4,0)</f>
        <v>Aveiro</v>
      </c>
      <c r="H964" s="19">
        <v>43856</v>
      </c>
      <c r="I964" s="22">
        <v>3</v>
      </c>
      <c r="J964" s="6">
        <f>VLOOKUP(E964,'Lista Aloj'!C:F,2,0)*I964</f>
        <v>210</v>
      </c>
      <c r="K964" s="6">
        <f t="shared" si="14"/>
        <v>199.5</v>
      </c>
    </row>
    <row r="965" spans="2:11" ht="16.5" x14ac:dyDescent="0.25">
      <c r="B965" s="3" t="s">
        <v>167</v>
      </c>
      <c r="C965" s="4" t="str">
        <f>VLOOKUP(B965,Clientes!A:B,2,0)</f>
        <v xml:space="preserve">Viktoriia Xavier </v>
      </c>
      <c r="D965" s="4" t="str">
        <f>VLOOKUP(B965,Clientes!A:D,4,0)</f>
        <v>Viana do Castelo</v>
      </c>
      <c r="E965" s="9" t="s">
        <v>39</v>
      </c>
      <c r="F965" s="4" t="str">
        <f>INDEX('Lista Aloj'!B:C,MATCH(E965,'Lista Aloj'!C:C,0),1)</f>
        <v>ÍNDICEFRASE COMPRA E VENDA DE BENS IMOBILIÁRIOS, TURISMO E ALOJAMENTO LOCAL, LDA</v>
      </c>
      <c r="G965" s="4" t="str">
        <f>VLOOKUP(E965,'Lista Aloj'!C:F,4,0)</f>
        <v>Portalegre</v>
      </c>
      <c r="H965" s="19">
        <v>43859</v>
      </c>
      <c r="I965" s="22">
        <v>5</v>
      </c>
      <c r="J965" s="6">
        <f>VLOOKUP(E965,'Lista Aloj'!C:F,2,0)*I965</f>
        <v>300</v>
      </c>
      <c r="K965" s="6">
        <f t="shared" si="14"/>
        <v>285</v>
      </c>
    </row>
    <row r="966" spans="2:11" ht="16.5" x14ac:dyDescent="0.25">
      <c r="B966" s="3" t="s">
        <v>207</v>
      </c>
      <c r="C966" s="4" t="str">
        <f>VLOOKUP(B966,Clientes!A:B,2,0)</f>
        <v>José Pedro Carvalho</v>
      </c>
      <c r="D966" s="4" t="str">
        <f>VLOOKUP(B966,Clientes!A:D,4,0)</f>
        <v>Viana do Castelo</v>
      </c>
      <c r="E966" s="9" t="s">
        <v>51</v>
      </c>
      <c r="F966" s="4" t="str">
        <f>INDEX('Lista Aloj'!B:C,MATCH(E966,'Lista Aloj'!C:C,0),1)</f>
        <v>BIRDS &amp; BOARDS - ALOJAMENTO LOCAL, LDA</v>
      </c>
      <c r="G966" s="4" t="str">
        <f>VLOOKUP(E966,'Lista Aloj'!C:F,4,0)</f>
        <v>Lisboa</v>
      </c>
      <c r="H966" s="19">
        <v>43860</v>
      </c>
      <c r="I966" s="22">
        <v>4</v>
      </c>
      <c r="J966" s="6">
        <f>VLOOKUP(E966,'Lista Aloj'!C:F,2,0)*I966</f>
        <v>360</v>
      </c>
      <c r="K966" s="6">
        <f t="shared" si="14"/>
        <v>342</v>
      </c>
    </row>
    <row r="967" spans="2:11" ht="16.5" x14ac:dyDescent="0.25">
      <c r="B967" s="3" t="s">
        <v>89</v>
      </c>
      <c r="C967" s="4" t="str">
        <f>VLOOKUP(B967,Clientes!A:B,2,0)</f>
        <v>Marco Pedro Suarez</v>
      </c>
      <c r="D967" s="4" t="str">
        <f>VLOOKUP(B967,Clientes!A:D,4,0)</f>
        <v>Porto</v>
      </c>
      <c r="E967" s="9" t="s">
        <v>45</v>
      </c>
      <c r="F967" s="4" t="str">
        <f>INDEX('Lista Aloj'!B:C,MATCH(E967,'Lista Aloj'!C:C,0),1)</f>
        <v>LOCAL - IT, LDA</v>
      </c>
      <c r="G967" s="4" t="str">
        <f>VLOOKUP(E967,'Lista Aloj'!C:F,4,0)</f>
        <v>Santarém</v>
      </c>
      <c r="H967" s="19">
        <v>43860</v>
      </c>
      <c r="I967" s="22">
        <v>7</v>
      </c>
      <c r="J967" s="6">
        <f>VLOOKUP(E967,'Lista Aloj'!C:F,2,0)*I967</f>
        <v>630</v>
      </c>
      <c r="K967" s="6">
        <f t="shared" si="14"/>
        <v>567</v>
      </c>
    </row>
    <row r="968" spans="2:11" ht="16.5" x14ac:dyDescent="0.25">
      <c r="B968" s="3" t="s">
        <v>126</v>
      </c>
      <c r="C968" s="4" t="str">
        <f>VLOOKUP(B968,Clientes!A:B,2,0)</f>
        <v>José Miguel Amorim</v>
      </c>
      <c r="D968" s="4" t="str">
        <f>VLOOKUP(B968,Clientes!A:D,4,0)</f>
        <v>Guarda</v>
      </c>
      <c r="E968" s="9" t="s">
        <v>52</v>
      </c>
      <c r="F968" s="4" t="str">
        <f>INDEX('Lista Aloj'!B:C,MATCH(E968,'Lista Aloj'!C:C,0),1)</f>
        <v>CASA DO RIO VEZ - TURISMO E ALOJAMENTO, LDA</v>
      </c>
      <c r="G968" s="4" t="str">
        <f>VLOOKUP(E968,'Lista Aloj'!C:F,4,0)</f>
        <v>Leiria</v>
      </c>
      <c r="H968" s="19">
        <v>43863</v>
      </c>
      <c r="I968" s="22">
        <v>4</v>
      </c>
      <c r="J968" s="6">
        <f>VLOOKUP(E968,'Lista Aloj'!C:F,2,0)*I968</f>
        <v>280</v>
      </c>
      <c r="K968" s="6">
        <f t="shared" si="14"/>
        <v>266</v>
      </c>
    </row>
    <row r="969" spans="2:11" ht="16.5" x14ac:dyDescent="0.25">
      <c r="B969" s="3" t="s">
        <v>123</v>
      </c>
      <c r="C969" s="4" t="str">
        <f>VLOOKUP(B969,Clientes!A:B,2,0)</f>
        <v>Leonardo Manuel Marrana</v>
      </c>
      <c r="D969" s="4" t="str">
        <f>VLOOKUP(B969,Clientes!A:D,4,0)</f>
        <v>Guarda</v>
      </c>
      <c r="E969" s="9" t="s">
        <v>62</v>
      </c>
      <c r="F969" s="4" t="str">
        <f>INDEX('Lista Aloj'!B:C,MATCH(E969,'Lista Aloj'!C:C,0),1)</f>
        <v>ENTREGARSONHOS - ALOJAMENTO LOCAL, LDA</v>
      </c>
      <c r="G969" s="4" t="str">
        <f>VLOOKUP(E969,'Lista Aloj'!C:F,4,0)</f>
        <v>Região Autónoma dos Açores</v>
      </c>
      <c r="H969" s="19">
        <v>43863</v>
      </c>
      <c r="I969" s="22">
        <v>6</v>
      </c>
      <c r="J969" s="6">
        <f>VLOOKUP(E969,'Lista Aloj'!C:F,2,0)*I969</f>
        <v>420</v>
      </c>
      <c r="K969" s="6">
        <f t="shared" si="14"/>
        <v>378</v>
      </c>
    </row>
    <row r="970" spans="2:11" ht="16.5" x14ac:dyDescent="0.25">
      <c r="B970" s="3" t="s">
        <v>174</v>
      </c>
      <c r="C970" s="4" t="str">
        <f>VLOOKUP(B970,Clientes!A:B,2,0)</f>
        <v>André Martina Dias</v>
      </c>
      <c r="D970" s="4" t="str">
        <f>VLOOKUP(B970,Clientes!A:D,4,0)</f>
        <v>Vila Real</v>
      </c>
      <c r="E970" s="9" t="s">
        <v>48</v>
      </c>
      <c r="F970" s="4" t="str">
        <f>INDEX('Lista Aloj'!B:C,MATCH(E970,'Lista Aloj'!C:C,0),1)</f>
        <v>BEACHCOMBER - ALOJAMENTO LOCAL, UNIPESSOAL, LDA</v>
      </c>
      <c r="G970" s="4" t="str">
        <f>VLOOKUP(E970,'Lista Aloj'!C:F,4,0)</f>
        <v>Beja</v>
      </c>
      <c r="H970" s="19">
        <v>43864</v>
      </c>
      <c r="I970" s="22">
        <v>4</v>
      </c>
      <c r="J970" s="6">
        <f>VLOOKUP(E970,'Lista Aloj'!C:F,2,0)*I970</f>
        <v>200</v>
      </c>
      <c r="K970" s="6">
        <f t="shared" ref="K970:K1033" si="15">J970- VLOOKUP(I970,$H$2:$J$6,3,TRUE)*J970</f>
        <v>190</v>
      </c>
    </row>
    <row r="971" spans="2:11" ht="16.5" x14ac:dyDescent="0.25">
      <c r="B971" s="3" t="s">
        <v>214</v>
      </c>
      <c r="C971" s="4" t="str">
        <f>VLOOKUP(B971,Clientes!A:B,2,0)</f>
        <v>José Silva Pereira</v>
      </c>
      <c r="D971" s="4" t="str">
        <f>VLOOKUP(B971,Clientes!A:D,4,0)</f>
        <v>Évora</v>
      </c>
      <c r="E971" s="9" t="s">
        <v>45</v>
      </c>
      <c r="F971" s="4" t="str">
        <f>INDEX('Lista Aloj'!B:C,MATCH(E971,'Lista Aloj'!C:C,0),1)</f>
        <v>LOCAL - IT, LDA</v>
      </c>
      <c r="G971" s="4" t="str">
        <f>VLOOKUP(E971,'Lista Aloj'!C:F,4,0)</f>
        <v>Santarém</v>
      </c>
      <c r="H971" s="19">
        <v>43864</v>
      </c>
      <c r="I971" s="22">
        <v>8</v>
      </c>
      <c r="J971" s="6">
        <f>VLOOKUP(E971,'Lista Aloj'!C:F,2,0)*I971</f>
        <v>720</v>
      </c>
      <c r="K971" s="6">
        <f t="shared" si="15"/>
        <v>648</v>
      </c>
    </row>
    <row r="972" spans="2:11" ht="16.5" x14ac:dyDescent="0.25">
      <c r="B972" s="3" t="s">
        <v>200</v>
      </c>
      <c r="C972" s="4" t="str">
        <f>VLOOKUP(B972,Clientes!A:B,2,0)</f>
        <v xml:space="preserve">Duarte Guimarães </v>
      </c>
      <c r="D972" s="4" t="str">
        <f>VLOOKUP(B972,Clientes!A:D,4,0)</f>
        <v>Faro</v>
      </c>
      <c r="E972" s="9" t="s">
        <v>48</v>
      </c>
      <c r="F972" s="4" t="str">
        <f>INDEX('Lista Aloj'!B:C,MATCH(E972,'Lista Aloj'!C:C,0),1)</f>
        <v>BEACHCOMBER - ALOJAMENTO LOCAL, UNIPESSOAL, LDA</v>
      </c>
      <c r="G972" s="4" t="str">
        <f>VLOOKUP(E972,'Lista Aloj'!C:F,4,0)</f>
        <v>Beja</v>
      </c>
      <c r="H972" s="19">
        <v>43865</v>
      </c>
      <c r="I972" s="22">
        <v>8</v>
      </c>
      <c r="J972" s="6">
        <f>VLOOKUP(E972,'Lista Aloj'!C:F,2,0)*I972</f>
        <v>400</v>
      </c>
      <c r="K972" s="6">
        <f t="shared" si="15"/>
        <v>360</v>
      </c>
    </row>
    <row r="973" spans="2:11" ht="16.5" x14ac:dyDescent="0.25">
      <c r="B973" s="3" t="s">
        <v>178</v>
      </c>
      <c r="C973" s="4" t="str">
        <f>VLOOKUP(B973,Clientes!A:B,2,0)</f>
        <v>Francisca Rodrigues Rocha</v>
      </c>
      <c r="D973" s="4" t="str">
        <f>VLOOKUP(B973,Clientes!A:D,4,0)</f>
        <v>Bragança</v>
      </c>
      <c r="E973" s="9" t="s">
        <v>52</v>
      </c>
      <c r="F973" s="4" t="str">
        <f>INDEX('Lista Aloj'!B:C,MATCH(E973,'Lista Aloj'!C:C,0),1)</f>
        <v>CASA DO RIO VEZ - TURISMO E ALOJAMENTO, LDA</v>
      </c>
      <c r="G973" s="4" t="str">
        <f>VLOOKUP(E973,'Lista Aloj'!C:F,4,0)</f>
        <v>Leiria</v>
      </c>
      <c r="H973" s="19">
        <v>43865</v>
      </c>
      <c r="I973" s="22">
        <v>2</v>
      </c>
      <c r="J973" s="6">
        <f>VLOOKUP(E973,'Lista Aloj'!C:F,2,0)*I973</f>
        <v>140</v>
      </c>
      <c r="K973" s="6">
        <f t="shared" si="15"/>
        <v>133</v>
      </c>
    </row>
    <row r="974" spans="2:11" ht="16.5" x14ac:dyDescent="0.25">
      <c r="B974" s="3" t="s">
        <v>153</v>
      </c>
      <c r="C974" s="4" t="str">
        <f>VLOOKUP(B974,Clientes!A:B,2,0)</f>
        <v>Henrique Coelho Branco</v>
      </c>
      <c r="D974" s="4" t="str">
        <f>VLOOKUP(B974,Clientes!A:D,4,0)</f>
        <v>Região Autónoma dos Açores</v>
      </c>
      <c r="E974" s="9" t="s">
        <v>45</v>
      </c>
      <c r="F974" s="4" t="str">
        <f>INDEX('Lista Aloj'!B:C,MATCH(E974,'Lista Aloj'!C:C,0),1)</f>
        <v>LOCAL - IT, LDA</v>
      </c>
      <c r="G974" s="4" t="str">
        <f>VLOOKUP(E974,'Lista Aloj'!C:F,4,0)</f>
        <v>Santarém</v>
      </c>
      <c r="H974" s="19">
        <v>43865</v>
      </c>
      <c r="I974" s="22">
        <v>1</v>
      </c>
      <c r="J974" s="6">
        <f>VLOOKUP(E974,'Lista Aloj'!C:F,2,0)*I974</f>
        <v>90</v>
      </c>
      <c r="K974" s="6">
        <f t="shared" si="15"/>
        <v>90</v>
      </c>
    </row>
    <row r="975" spans="2:11" ht="16.5" x14ac:dyDescent="0.25">
      <c r="B975" s="3" t="s">
        <v>195</v>
      </c>
      <c r="C975" s="4" t="str">
        <f>VLOOKUP(B975,Clientes!A:B,2,0)</f>
        <v>Isabel Miguel Santos</v>
      </c>
      <c r="D975" s="4" t="str">
        <f>VLOOKUP(B975,Clientes!A:D,4,0)</f>
        <v>Beja</v>
      </c>
      <c r="E975" s="9" t="s">
        <v>52</v>
      </c>
      <c r="F975" s="4" t="str">
        <f>INDEX('Lista Aloj'!B:C,MATCH(E975,'Lista Aloj'!C:C,0),1)</f>
        <v>CASA DO RIO VEZ - TURISMO E ALOJAMENTO, LDA</v>
      </c>
      <c r="G975" s="4" t="str">
        <f>VLOOKUP(E975,'Lista Aloj'!C:F,4,0)</f>
        <v>Leiria</v>
      </c>
      <c r="H975" s="19">
        <v>43865</v>
      </c>
      <c r="I975" s="22">
        <v>8</v>
      </c>
      <c r="J975" s="6">
        <f>VLOOKUP(E975,'Lista Aloj'!C:F,2,0)*I975</f>
        <v>560</v>
      </c>
      <c r="K975" s="6">
        <f t="shared" si="15"/>
        <v>504</v>
      </c>
    </row>
    <row r="976" spans="2:11" ht="16.5" x14ac:dyDescent="0.25">
      <c r="B976" s="3" t="s">
        <v>229</v>
      </c>
      <c r="C976" s="4" t="str">
        <f>VLOOKUP(B976,Clientes!A:B,2,0)</f>
        <v>Mariana Alexandre Martins</v>
      </c>
      <c r="D976" s="4" t="str">
        <f>VLOOKUP(B976,Clientes!A:D,4,0)</f>
        <v>Setúbal</v>
      </c>
      <c r="E976" s="9" t="s">
        <v>55</v>
      </c>
      <c r="F976" s="4" t="str">
        <f>INDEX('Lista Aloj'!B:C,MATCH(E976,'Lista Aloj'!C:C,0),1)</f>
        <v>ALOJAMENTO LOCAL M. ZÍDIA, LDA</v>
      </c>
      <c r="G976" s="4" t="str">
        <f>VLOOKUP(E976,'Lista Aloj'!C:F,4,0)</f>
        <v>Região Autónoma da Madeira</v>
      </c>
      <c r="H976" s="19">
        <v>43865</v>
      </c>
      <c r="I976" s="22">
        <v>6</v>
      </c>
      <c r="J976" s="6">
        <f>VLOOKUP(E976,'Lista Aloj'!C:F,2,0)*I976</f>
        <v>300</v>
      </c>
      <c r="K976" s="6">
        <f t="shared" si="15"/>
        <v>270</v>
      </c>
    </row>
    <row r="977" spans="2:11" ht="16.5" x14ac:dyDescent="0.25">
      <c r="B977" s="3" t="s">
        <v>132</v>
      </c>
      <c r="C977" s="4" t="str">
        <f>VLOOKUP(B977,Clientes!A:B,2,0)</f>
        <v>José Brandão Fernandes</v>
      </c>
      <c r="D977" s="4" t="str">
        <f>VLOOKUP(B977,Clientes!A:D,4,0)</f>
        <v>Região Autónoma dos Açores</v>
      </c>
      <c r="E977" s="9" t="s">
        <v>57</v>
      </c>
      <c r="F977" s="4" t="str">
        <f>INDEX('Lista Aloj'!B:C,MATCH(E977,'Lista Aloj'!C:C,0),1)</f>
        <v>LOCALSIGN, UNIPESSOAL, LDA</v>
      </c>
      <c r="G977" s="4" t="str">
        <f>VLOOKUP(E977,'Lista Aloj'!C:F,4,0)</f>
        <v>Portalegre</v>
      </c>
      <c r="H977" s="19">
        <v>43866</v>
      </c>
      <c r="I977" s="22">
        <v>2</v>
      </c>
      <c r="J977" s="6">
        <f>VLOOKUP(E977,'Lista Aloj'!C:F,2,0)*I977</f>
        <v>140</v>
      </c>
      <c r="K977" s="6">
        <f t="shared" si="15"/>
        <v>133</v>
      </c>
    </row>
    <row r="978" spans="2:11" ht="16.5" x14ac:dyDescent="0.25">
      <c r="B978" s="3" t="s">
        <v>105</v>
      </c>
      <c r="C978" s="4" t="str">
        <f>VLOOKUP(B978,Clientes!A:B,2,0)</f>
        <v>Licinio Macedo Rocha</v>
      </c>
      <c r="D978" s="4" t="str">
        <f>VLOOKUP(B978,Clientes!A:D,4,0)</f>
        <v>Castelo Branco</v>
      </c>
      <c r="E978" s="9" t="s">
        <v>45</v>
      </c>
      <c r="F978" s="4" t="str">
        <f>INDEX('Lista Aloj'!B:C,MATCH(E978,'Lista Aloj'!C:C,0),1)</f>
        <v>LOCAL - IT, LDA</v>
      </c>
      <c r="G978" s="4" t="str">
        <f>VLOOKUP(E978,'Lista Aloj'!C:F,4,0)</f>
        <v>Santarém</v>
      </c>
      <c r="H978" s="19">
        <v>43866</v>
      </c>
      <c r="I978" s="22">
        <v>2</v>
      </c>
      <c r="J978" s="6">
        <f>VLOOKUP(E978,'Lista Aloj'!C:F,2,0)*I978</f>
        <v>180</v>
      </c>
      <c r="K978" s="6">
        <f t="shared" si="15"/>
        <v>171</v>
      </c>
    </row>
    <row r="979" spans="2:11" ht="16.5" x14ac:dyDescent="0.25">
      <c r="B979" s="3" t="s">
        <v>141</v>
      </c>
      <c r="C979" s="4" t="str">
        <f>VLOOKUP(B979,Clientes!A:B,2,0)</f>
        <v>Mariana Nuno Faustino</v>
      </c>
      <c r="D979" s="4" t="str">
        <f>VLOOKUP(B979,Clientes!A:D,4,0)</f>
        <v>Coimbra</v>
      </c>
      <c r="E979" s="9" t="s">
        <v>39</v>
      </c>
      <c r="F979" s="4" t="str">
        <f>INDEX('Lista Aloj'!B:C,MATCH(E979,'Lista Aloj'!C:C,0),1)</f>
        <v>ÍNDICEFRASE COMPRA E VENDA DE BENS IMOBILIÁRIOS, TURISMO E ALOJAMENTO LOCAL, LDA</v>
      </c>
      <c r="G979" s="4" t="str">
        <f>VLOOKUP(E979,'Lista Aloj'!C:F,4,0)</f>
        <v>Portalegre</v>
      </c>
      <c r="H979" s="19">
        <v>43867</v>
      </c>
      <c r="I979" s="22">
        <v>5</v>
      </c>
      <c r="J979" s="6">
        <f>VLOOKUP(E979,'Lista Aloj'!C:F,2,0)*I979</f>
        <v>300</v>
      </c>
      <c r="K979" s="6">
        <f t="shared" si="15"/>
        <v>285</v>
      </c>
    </row>
    <row r="980" spans="2:11" ht="16.5" x14ac:dyDescent="0.25">
      <c r="B980" s="3" t="s">
        <v>118</v>
      </c>
      <c r="C980" s="4" t="str">
        <f>VLOOKUP(B980,Clientes!A:B,2,0)</f>
        <v>Daniel da Araújo</v>
      </c>
      <c r="D980" s="4" t="str">
        <f>VLOOKUP(B980,Clientes!A:D,4,0)</f>
        <v>Portalegre</v>
      </c>
      <c r="E980" s="9" t="s">
        <v>45</v>
      </c>
      <c r="F980" s="4" t="str">
        <f>INDEX('Lista Aloj'!B:C,MATCH(E980,'Lista Aloj'!C:C,0),1)</f>
        <v>LOCAL - IT, LDA</v>
      </c>
      <c r="G980" s="4" t="str">
        <f>VLOOKUP(E980,'Lista Aloj'!C:F,4,0)</f>
        <v>Santarém</v>
      </c>
      <c r="H980" s="19">
        <v>43868</v>
      </c>
      <c r="I980" s="22">
        <v>5</v>
      </c>
      <c r="J980" s="6">
        <f>VLOOKUP(E980,'Lista Aloj'!C:F,2,0)*I980</f>
        <v>450</v>
      </c>
      <c r="K980" s="6">
        <f t="shared" si="15"/>
        <v>427.5</v>
      </c>
    </row>
    <row r="981" spans="2:11" ht="16.5" x14ac:dyDescent="0.25">
      <c r="B981" s="3" t="s">
        <v>146</v>
      </c>
      <c r="C981" s="4" t="str">
        <f>VLOOKUP(B981,Clientes!A:B,2,0)</f>
        <v>Gonçalo Alessandra Pinto</v>
      </c>
      <c r="D981" s="4" t="str">
        <f>VLOOKUP(B981,Clientes!A:D,4,0)</f>
        <v>Guarda</v>
      </c>
      <c r="E981" s="9" t="s">
        <v>46</v>
      </c>
      <c r="F981" s="4" t="str">
        <f>INDEX('Lista Aloj'!B:C,MATCH(E981,'Lista Aloj'!C:C,0),1)</f>
        <v>LOCALEASY, LDA</v>
      </c>
      <c r="G981" s="4" t="str">
        <f>VLOOKUP(E981,'Lista Aloj'!C:F,4,0)</f>
        <v>Região Autónoma da Madeira</v>
      </c>
      <c r="H981" s="19">
        <v>43868</v>
      </c>
      <c r="I981" s="22">
        <v>9</v>
      </c>
      <c r="J981" s="6">
        <f>VLOOKUP(E981,'Lista Aloj'!C:F,2,0)*I981</f>
        <v>720</v>
      </c>
      <c r="K981" s="6">
        <f t="shared" si="15"/>
        <v>648</v>
      </c>
    </row>
    <row r="982" spans="2:11" ht="16.5" x14ac:dyDescent="0.25">
      <c r="B982" s="3" t="s">
        <v>109</v>
      </c>
      <c r="C982" s="4" t="str">
        <f>VLOOKUP(B982,Clientes!A:B,2,0)</f>
        <v>Leonor Pedro Santos</v>
      </c>
      <c r="D982" s="4" t="str">
        <f>VLOOKUP(B982,Clientes!A:D,4,0)</f>
        <v>Beja</v>
      </c>
      <c r="E982" s="9" t="s">
        <v>54</v>
      </c>
      <c r="F982" s="4" t="str">
        <f>INDEX('Lista Aloj'!B:C,MATCH(E982,'Lista Aloj'!C:C,0),1)</f>
        <v>LOCALMAIS, UNIPESSOAL, LDA</v>
      </c>
      <c r="G982" s="4" t="str">
        <f>VLOOKUP(E982,'Lista Aloj'!C:F,4,0)</f>
        <v>Guarda</v>
      </c>
      <c r="H982" s="19">
        <v>43868</v>
      </c>
      <c r="I982" s="22">
        <v>2</v>
      </c>
      <c r="J982" s="6">
        <f>VLOOKUP(E982,'Lista Aloj'!C:F,2,0)*I982</f>
        <v>180</v>
      </c>
      <c r="K982" s="6">
        <f t="shared" si="15"/>
        <v>171</v>
      </c>
    </row>
    <row r="983" spans="2:11" ht="16.5" x14ac:dyDescent="0.25">
      <c r="B983" s="3" t="s">
        <v>102</v>
      </c>
      <c r="C983" s="4" t="str">
        <f>VLOOKUP(B983,Clientes!A:B,2,0)</f>
        <v>Pedro Miguel Pinto</v>
      </c>
      <c r="D983" s="4" t="str">
        <f>VLOOKUP(B983,Clientes!A:D,4,0)</f>
        <v>Aveiro</v>
      </c>
      <c r="E983" s="9" t="s">
        <v>49</v>
      </c>
      <c r="F983" s="4" t="str">
        <f>INDEX('Lista Aloj'!B:C,MATCH(E983,'Lista Aloj'!C:C,0),1)</f>
        <v>GERES ALBUFEIRA - ALDEIA TURISTICA, LDA</v>
      </c>
      <c r="G983" s="4" t="str">
        <f>VLOOKUP(E983,'Lista Aloj'!C:F,4,0)</f>
        <v>Aveiro</v>
      </c>
      <c r="H983" s="19">
        <v>43868</v>
      </c>
      <c r="I983" s="22">
        <v>4</v>
      </c>
      <c r="J983" s="6">
        <f>VLOOKUP(E983,'Lista Aloj'!C:F,2,0)*I983</f>
        <v>280</v>
      </c>
      <c r="K983" s="6">
        <f t="shared" si="15"/>
        <v>266</v>
      </c>
    </row>
    <row r="984" spans="2:11" ht="16.5" x14ac:dyDescent="0.25">
      <c r="B984" s="3" t="s">
        <v>205</v>
      </c>
      <c r="C984" s="4" t="str">
        <f>VLOOKUP(B984,Clientes!A:B,2,0)</f>
        <v>Francisca João Sousa</v>
      </c>
      <c r="D984" s="4" t="str">
        <f>VLOOKUP(B984,Clientes!A:D,4,0)</f>
        <v>Lisboa</v>
      </c>
      <c r="E984" s="9" t="s">
        <v>51</v>
      </c>
      <c r="F984" s="4" t="str">
        <f>INDEX('Lista Aloj'!B:C,MATCH(E984,'Lista Aloj'!C:C,0),1)</f>
        <v>BIRDS &amp; BOARDS - ALOJAMENTO LOCAL, LDA</v>
      </c>
      <c r="G984" s="4" t="str">
        <f>VLOOKUP(E984,'Lista Aloj'!C:F,4,0)</f>
        <v>Lisboa</v>
      </c>
      <c r="H984" s="19">
        <v>43869</v>
      </c>
      <c r="I984" s="22">
        <v>6</v>
      </c>
      <c r="J984" s="6">
        <f>VLOOKUP(E984,'Lista Aloj'!C:F,2,0)*I984</f>
        <v>540</v>
      </c>
      <c r="K984" s="6">
        <f t="shared" si="15"/>
        <v>486</v>
      </c>
    </row>
    <row r="985" spans="2:11" ht="16.5" x14ac:dyDescent="0.25">
      <c r="B985" s="3" t="s">
        <v>218</v>
      </c>
      <c r="C985" s="4" t="str">
        <f>VLOOKUP(B985,Clientes!A:B,2,0)</f>
        <v>Alícia Luís Castro</v>
      </c>
      <c r="D985" s="4" t="str">
        <f>VLOOKUP(B985,Clientes!A:D,4,0)</f>
        <v>Aveiro</v>
      </c>
      <c r="E985" s="9" t="s">
        <v>55</v>
      </c>
      <c r="F985" s="4" t="str">
        <f>INDEX('Lista Aloj'!B:C,MATCH(E985,'Lista Aloj'!C:C,0),1)</f>
        <v>ALOJAMENTO LOCAL M. ZÍDIA, LDA</v>
      </c>
      <c r="G985" s="4" t="str">
        <f>VLOOKUP(E985,'Lista Aloj'!C:F,4,0)</f>
        <v>Região Autónoma da Madeira</v>
      </c>
      <c r="H985" s="19">
        <v>43870</v>
      </c>
      <c r="I985" s="22">
        <v>7</v>
      </c>
      <c r="J985" s="6">
        <f>VLOOKUP(E985,'Lista Aloj'!C:F,2,0)*I985</f>
        <v>350</v>
      </c>
      <c r="K985" s="6">
        <f t="shared" si="15"/>
        <v>315</v>
      </c>
    </row>
    <row r="986" spans="2:11" ht="16.5" x14ac:dyDescent="0.25">
      <c r="B986" s="3" t="s">
        <v>173</v>
      </c>
      <c r="C986" s="4" t="str">
        <f>VLOOKUP(B986,Clientes!A:B,2,0)</f>
        <v xml:space="preserve">Matilde Vasco </v>
      </c>
      <c r="D986" s="4" t="str">
        <f>VLOOKUP(B986,Clientes!A:D,4,0)</f>
        <v>Castelo Branco</v>
      </c>
      <c r="E986" s="9" t="s">
        <v>35</v>
      </c>
      <c r="F986" s="4" t="str">
        <f>INDEX('Lista Aloj'!B:C,MATCH(E986,'Lista Aloj'!C:C,0),1)</f>
        <v>ALOJAMENTO LOCAL "TUGAPLACE", UNIPESSOAL, LDA</v>
      </c>
      <c r="G986" s="4" t="str">
        <f>VLOOKUP(E986,'Lista Aloj'!C:F,4,0)</f>
        <v>Porto</v>
      </c>
      <c r="H986" s="19">
        <v>43870</v>
      </c>
      <c r="I986" s="22">
        <v>7</v>
      </c>
      <c r="J986" s="6">
        <f>VLOOKUP(E986,'Lista Aloj'!C:F,2,0)*I986</f>
        <v>490</v>
      </c>
      <c r="K986" s="6">
        <f t="shared" si="15"/>
        <v>441</v>
      </c>
    </row>
    <row r="987" spans="2:11" ht="16.5" x14ac:dyDescent="0.25">
      <c r="B987" s="3" t="s">
        <v>193</v>
      </c>
      <c r="C987" s="4" t="str">
        <f>VLOOKUP(B987,Clientes!A:B,2,0)</f>
        <v>Paulo Pedro Pereira</v>
      </c>
      <c r="D987" s="4" t="str">
        <f>VLOOKUP(B987,Clientes!A:D,4,0)</f>
        <v>Beja</v>
      </c>
      <c r="E987" s="9" t="s">
        <v>58</v>
      </c>
      <c r="F987" s="4" t="str">
        <f>INDEX('Lista Aloj'!B:C,MATCH(E987,'Lista Aloj'!C:C,0),1)</f>
        <v>NORVERDE - INVESTIMENTOS IMOBILIÁRIOS, S.A.</v>
      </c>
      <c r="G987" s="4" t="str">
        <f>VLOOKUP(E987,'Lista Aloj'!C:F,4,0)</f>
        <v>Portalegre</v>
      </c>
      <c r="H987" s="19">
        <v>43870</v>
      </c>
      <c r="I987" s="22">
        <v>3</v>
      </c>
      <c r="J987" s="6">
        <f>VLOOKUP(E987,'Lista Aloj'!C:F,2,0)*I987</f>
        <v>150</v>
      </c>
      <c r="K987" s="6">
        <f t="shared" si="15"/>
        <v>142.5</v>
      </c>
    </row>
    <row r="988" spans="2:11" ht="16.5" x14ac:dyDescent="0.25">
      <c r="B988" s="3" t="s">
        <v>120</v>
      </c>
      <c r="C988" s="4" t="str">
        <f>VLOOKUP(B988,Clientes!A:B,2,0)</f>
        <v>Mariana Miguel Borges</v>
      </c>
      <c r="D988" s="4" t="str">
        <f>VLOOKUP(B988,Clientes!A:D,4,0)</f>
        <v>Região Autónoma dos Açores</v>
      </c>
      <c r="E988" s="9" t="s">
        <v>54</v>
      </c>
      <c r="F988" s="4" t="str">
        <f>INDEX('Lista Aloj'!B:C,MATCH(E988,'Lista Aloj'!C:C,0),1)</f>
        <v>LOCALMAIS, UNIPESSOAL, LDA</v>
      </c>
      <c r="G988" s="4" t="str">
        <f>VLOOKUP(E988,'Lista Aloj'!C:F,4,0)</f>
        <v>Guarda</v>
      </c>
      <c r="H988" s="19">
        <v>43871</v>
      </c>
      <c r="I988" s="22">
        <v>9</v>
      </c>
      <c r="J988" s="6">
        <f>VLOOKUP(E988,'Lista Aloj'!C:F,2,0)*I988</f>
        <v>810</v>
      </c>
      <c r="K988" s="6">
        <f t="shared" si="15"/>
        <v>729</v>
      </c>
    </row>
    <row r="989" spans="2:11" ht="16.5" x14ac:dyDescent="0.25">
      <c r="B989" s="3" t="s">
        <v>179</v>
      </c>
      <c r="C989" s="4" t="str">
        <f>VLOOKUP(B989,Clientes!A:B,2,0)</f>
        <v>Ana Miguel Silva</v>
      </c>
      <c r="D989" s="4" t="str">
        <f>VLOOKUP(B989,Clientes!A:D,4,0)</f>
        <v>Porto</v>
      </c>
      <c r="E989" s="9" t="s">
        <v>47</v>
      </c>
      <c r="F989" s="4" t="str">
        <f>INDEX('Lista Aloj'!B:C,MATCH(E989,'Lista Aloj'!C:C,0),1)</f>
        <v>ADER-SOUSA - ASSOCIAÇÃO DE DESENVOLVIMENTO RURAL DAS TERRAS DO SOUSA</v>
      </c>
      <c r="G989" s="4" t="str">
        <f>VLOOKUP(E989,'Lista Aloj'!C:F,4,0)</f>
        <v>Região Autónoma dos Açores</v>
      </c>
      <c r="H989" s="19">
        <v>43873</v>
      </c>
      <c r="I989" s="22">
        <v>1</v>
      </c>
      <c r="J989" s="6">
        <f>VLOOKUP(E989,'Lista Aloj'!C:F,2,0)*I989</f>
        <v>70</v>
      </c>
      <c r="K989" s="6">
        <f t="shared" si="15"/>
        <v>70</v>
      </c>
    </row>
    <row r="990" spans="2:11" ht="16.5" x14ac:dyDescent="0.25">
      <c r="B990" s="3" t="s">
        <v>170</v>
      </c>
      <c r="C990" s="4" t="str">
        <f>VLOOKUP(B990,Clientes!A:B,2,0)</f>
        <v xml:space="preserve">Caroline Gonzalez </v>
      </c>
      <c r="D990" s="4" t="str">
        <f>VLOOKUP(B990,Clientes!A:D,4,0)</f>
        <v>Faro</v>
      </c>
      <c r="E990" s="9" t="s">
        <v>51</v>
      </c>
      <c r="F990" s="4" t="str">
        <f>INDEX('Lista Aloj'!B:C,MATCH(E990,'Lista Aloj'!C:C,0),1)</f>
        <v>BIRDS &amp; BOARDS - ALOJAMENTO LOCAL, LDA</v>
      </c>
      <c r="G990" s="4" t="str">
        <f>VLOOKUP(E990,'Lista Aloj'!C:F,4,0)</f>
        <v>Lisboa</v>
      </c>
      <c r="H990" s="19">
        <v>43873</v>
      </c>
      <c r="I990" s="22">
        <v>2</v>
      </c>
      <c r="J990" s="6">
        <f>VLOOKUP(E990,'Lista Aloj'!C:F,2,0)*I990</f>
        <v>180</v>
      </c>
      <c r="K990" s="6">
        <f t="shared" si="15"/>
        <v>171</v>
      </c>
    </row>
    <row r="991" spans="2:11" ht="16.5" x14ac:dyDescent="0.25">
      <c r="B991" s="3" t="s">
        <v>124</v>
      </c>
      <c r="C991" s="4" t="str">
        <f>VLOOKUP(B991,Clientes!A:B,2,0)</f>
        <v>João Filipe Carneiro</v>
      </c>
      <c r="D991" s="4" t="str">
        <f>VLOOKUP(B991,Clientes!A:D,4,0)</f>
        <v>Portalegre</v>
      </c>
      <c r="E991" s="9" t="s">
        <v>53</v>
      </c>
      <c r="F991" s="4" t="str">
        <f>INDEX('Lista Aloj'!B:C,MATCH(E991,'Lista Aloj'!C:C,0),1)</f>
        <v>LOCAL GÁS, UNIPESSOAL, LDA</v>
      </c>
      <c r="G991" s="4" t="str">
        <f>VLOOKUP(E991,'Lista Aloj'!C:F,4,0)</f>
        <v>Setúbal</v>
      </c>
      <c r="H991" s="19">
        <v>43874</v>
      </c>
      <c r="I991" s="22">
        <v>2</v>
      </c>
      <c r="J991" s="6">
        <f>VLOOKUP(E991,'Lista Aloj'!C:F,2,0)*I991</f>
        <v>140</v>
      </c>
      <c r="K991" s="6">
        <f t="shared" si="15"/>
        <v>133</v>
      </c>
    </row>
    <row r="992" spans="2:11" ht="16.5" x14ac:dyDescent="0.25">
      <c r="B992" s="3" t="s">
        <v>222</v>
      </c>
      <c r="C992" s="4" t="str">
        <f>VLOOKUP(B992,Clientes!A:B,2,0)</f>
        <v>Paulo Beatriz Araújo</v>
      </c>
      <c r="D992" s="4" t="str">
        <f>VLOOKUP(B992,Clientes!A:D,4,0)</f>
        <v>Guarda</v>
      </c>
      <c r="E992" s="9" t="s">
        <v>41</v>
      </c>
      <c r="F992" s="4" t="str">
        <f>INDEX('Lista Aloj'!B:C,MATCH(E992,'Lista Aloj'!C:C,0),1)</f>
        <v>CAMPO AVENTURA - PROGRAMAS DE LAZER, S.A.</v>
      </c>
      <c r="G992" s="4" t="str">
        <f>VLOOKUP(E992,'Lista Aloj'!C:F,4,0)</f>
        <v>Castelo Branco</v>
      </c>
      <c r="H992" s="19">
        <v>43875</v>
      </c>
      <c r="I992" s="22">
        <v>9</v>
      </c>
      <c r="J992" s="6">
        <f>VLOOKUP(E992,'Lista Aloj'!C:F,2,0)*I992</f>
        <v>810</v>
      </c>
      <c r="K992" s="6">
        <f t="shared" si="15"/>
        <v>729</v>
      </c>
    </row>
    <row r="993" spans="2:11" ht="16.5" x14ac:dyDescent="0.25">
      <c r="B993" s="3" t="s">
        <v>177</v>
      </c>
      <c r="C993" s="4" t="str">
        <f>VLOOKUP(B993,Clientes!A:B,2,0)</f>
        <v xml:space="preserve">Rennan Rapuano </v>
      </c>
      <c r="D993" s="4" t="str">
        <f>VLOOKUP(B993,Clientes!A:D,4,0)</f>
        <v>Viseu</v>
      </c>
      <c r="E993" s="9" t="s">
        <v>45</v>
      </c>
      <c r="F993" s="4" t="str">
        <f>INDEX('Lista Aloj'!B:C,MATCH(E993,'Lista Aloj'!C:C,0),1)</f>
        <v>LOCAL - IT, LDA</v>
      </c>
      <c r="G993" s="4" t="str">
        <f>VLOOKUP(E993,'Lista Aloj'!C:F,4,0)</f>
        <v>Santarém</v>
      </c>
      <c r="H993" s="19">
        <v>43876</v>
      </c>
      <c r="I993" s="22">
        <v>9</v>
      </c>
      <c r="J993" s="6">
        <f>VLOOKUP(E993,'Lista Aloj'!C:F,2,0)*I993</f>
        <v>810</v>
      </c>
      <c r="K993" s="6">
        <f t="shared" si="15"/>
        <v>729</v>
      </c>
    </row>
    <row r="994" spans="2:11" ht="16.5" x14ac:dyDescent="0.25">
      <c r="B994" s="3" t="s">
        <v>114</v>
      </c>
      <c r="C994" s="4" t="str">
        <f>VLOOKUP(B994,Clientes!A:B,2,0)</f>
        <v>Pedro Cardoso Cebola</v>
      </c>
      <c r="D994" s="4" t="str">
        <f>VLOOKUP(B994,Clientes!A:D,4,0)</f>
        <v>Santarém</v>
      </c>
      <c r="E994" s="9" t="s">
        <v>42</v>
      </c>
      <c r="F994" s="4" t="str">
        <f>INDEX('Lista Aloj'!B:C,MATCH(E994,'Lista Aloj'!C:C,0),1)</f>
        <v>FEELPORTO - ALOJAMENTO LOCAL E SERVIÇOS TURISTICOS, LDA</v>
      </c>
      <c r="G994" s="4" t="str">
        <f>VLOOKUP(E994,'Lista Aloj'!C:F,4,0)</f>
        <v>Porto</v>
      </c>
      <c r="H994" s="19">
        <v>43878</v>
      </c>
      <c r="I994" s="22">
        <v>4</v>
      </c>
      <c r="J994" s="6">
        <f>VLOOKUP(E994,'Lista Aloj'!C:F,2,0)*I994</f>
        <v>280</v>
      </c>
      <c r="K994" s="6">
        <f t="shared" si="15"/>
        <v>266</v>
      </c>
    </row>
    <row r="995" spans="2:11" ht="16.5" x14ac:dyDescent="0.25">
      <c r="B995" s="3" t="s">
        <v>148</v>
      </c>
      <c r="C995" s="4" t="str">
        <f>VLOOKUP(B995,Clientes!A:B,2,0)</f>
        <v>Bruno Baía Silva</v>
      </c>
      <c r="D995" s="4" t="str">
        <f>VLOOKUP(B995,Clientes!A:D,4,0)</f>
        <v>Região Autónoma dos Açores</v>
      </c>
      <c r="E995" s="9" t="s">
        <v>43</v>
      </c>
      <c r="F995" s="4" t="str">
        <f>INDEX('Lista Aloj'!B:C,MATCH(E995,'Lista Aloj'!C:C,0),1)</f>
        <v>AZEVEDO, ANTÓNIO DA SILVA</v>
      </c>
      <c r="G995" s="4" t="str">
        <f>VLOOKUP(E995,'Lista Aloj'!C:F,4,0)</f>
        <v>Porto</v>
      </c>
      <c r="H995" s="19">
        <v>43879</v>
      </c>
      <c r="I995" s="22">
        <v>1</v>
      </c>
      <c r="J995" s="6">
        <f>VLOOKUP(E995,'Lista Aloj'!C:F,2,0)*I995</f>
        <v>80</v>
      </c>
      <c r="K995" s="6">
        <f t="shared" si="15"/>
        <v>80</v>
      </c>
    </row>
    <row r="996" spans="2:11" ht="16.5" x14ac:dyDescent="0.25">
      <c r="B996" s="3" t="s">
        <v>215</v>
      </c>
      <c r="C996" s="4" t="str">
        <f>VLOOKUP(B996,Clientes!A:B,2,0)</f>
        <v>Maria Gonçalo Silva</v>
      </c>
      <c r="D996" s="4" t="str">
        <f>VLOOKUP(B996,Clientes!A:D,4,0)</f>
        <v>Região Autónoma da Madeira</v>
      </c>
      <c r="E996" s="9" t="s">
        <v>62</v>
      </c>
      <c r="F996" s="4" t="str">
        <f>INDEX('Lista Aloj'!B:C,MATCH(E996,'Lista Aloj'!C:C,0),1)</f>
        <v>ENTREGARSONHOS - ALOJAMENTO LOCAL, LDA</v>
      </c>
      <c r="G996" s="4" t="str">
        <f>VLOOKUP(E996,'Lista Aloj'!C:F,4,0)</f>
        <v>Região Autónoma dos Açores</v>
      </c>
      <c r="H996" s="19">
        <v>43879</v>
      </c>
      <c r="I996" s="22">
        <v>2</v>
      </c>
      <c r="J996" s="6">
        <f>VLOOKUP(E996,'Lista Aloj'!C:F,2,0)*I996</f>
        <v>140</v>
      </c>
      <c r="K996" s="6">
        <f t="shared" si="15"/>
        <v>133</v>
      </c>
    </row>
    <row r="997" spans="2:11" ht="16.5" x14ac:dyDescent="0.25">
      <c r="B997" s="3" t="s">
        <v>168</v>
      </c>
      <c r="C997" s="4" t="str">
        <f>VLOOKUP(B997,Clientes!A:B,2,0)</f>
        <v>Ana Catarina Maia</v>
      </c>
      <c r="D997" s="4" t="str">
        <f>VLOOKUP(B997,Clientes!A:D,4,0)</f>
        <v>Beja</v>
      </c>
      <c r="E997" s="9" t="s">
        <v>44</v>
      </c>
      <c r="F997" s="4" t="str">
        <f>INDEX('Lista Aloj'!B:C,MATCH(E997,'Lista Aloj'!C:C,0),1)</f>
        <v>DELIRECORDAÇÕES - ALOJAMENTO LOCAL, UNIPESSOAL, LDA</v>
      </c>
      <c r="G997" s="4" t="str">
        <f>VLOOKUP(E997,'Lista Aloj'!C:F,4,0)</f>
        <v>Porto</v>
      </c>
      <c r="H997" s="19">
        <v>43880</v>
      </c>
      <c r="I997" s="22">
        <v>4</v>
      </c>
      <c r="J997" s="6">
        <f>VLOOKUP(E997,'Lista Aloj'!C:F,2,0)*I997</f>
        <v>320</v>
      </c>
      <c r="K997" s="6">
        <f t="shared" si="15"/>
        <v>304</v>
      </c>
    </row>
    <row r="998" spans="2:11" ht="16.5" x14ac:dyDescent="0.25">
      <c r="B998" s="3" t="s">
        <v>144</v>
      </c>
      <c r="C998" s="4" t="str">
        <f>VLOOKUP(B998,Clientes!A:B,2,0)</f>
        <v>João Sofia Cunha</v>
      </c>
      <c r="D998" s="4" t="str">
        <f>VLOOKUP(B998,Clientes!A:D,4,0)</f>
        <v>Lisboa</v>
      </c>
      <c r="E998" s="9" t="s">
        <v>59</v>
      </c>
      <c r="F998" s="4" t="str">
        <f>INDEX('Lista Aloj'!B:C,MATCH(E998,'Lista Aloj'!C:C,0),1)</f>
        <v>ENIGMAGARDEN - ALOJAMENTO LOCAL, UNIPESSOAL, LDA</v>
      </c>
      <c r="G998" s="4" t="str">
        <f>VLOOKUP(E998,'Lista Aloj'!C:F,4,0)</f>
        <v>Viana do Castelo</v>
      </c>
      <c r="H998" s="19">
        <v>43880</v>
      </c>
      <c r="I998" s="22">
        <v>8</v>
      </c>
      <c r="J998" s="6">
        <f>VLOOKUP(E998,'Lista Aloj'!C:F,2,0)*I998</f>
        <v>480</v>
      </c>
      <c r="K998" s="6">
        <f t="shared" si="15"/>
        <v>432</v>
      </c>
    </row>
    <row r="999" spans="2:11" ht="16.5" x14ac:dyDescent="0.25">
      <c r="B999" s="3" t="s">
        <v>221</v>
      </c>
      <c r="C999" s="4" t="str">
        <f>VLOOKUP(B999,Clientes!A:B,2,0)</f>
        <v xml:space="preserve">Manuel Tkachenko </v>
      </c>
      <c r="D999" s="4" t="str">
        <f>VLOOKUP(B999,Clientes!A:D,4,0)</f>
        <v>Viseu</v>
      </c>
      <c r="E999" s="9" t="s">
        <v>51</v>
      </c>
      <c r="F999" s="4" t="str">
        <f>INDEX('Lista Aloj'!B:C,MATCH(E999,'Lista Aloj'!C:C,0),1)</f>
        <v>BIRDS &amp; BOARDS - ALOJAMENTO LOCAL, LDA</v>
      </c>
      <c r="G999" s="4" t="str">
        <f>VLOOKUP(E999,'Lista Aloj'!C:F,4,0)</f>
        <v>Lisboa</v>
      </c>
      <c r="H999" s="19">
        <v>43880</v>
      </c>
      <c r="I999" s="22">
        <v>2</v>
      </c>
      <c r="J999" s="6">
        <f>VLOOKUP(E999,'Lista Aloj'!C:F,2,0)*I999</f>
        <v>180</v>
      </c>
      <c r="K999" s="6">
        <f t="shared" si="15"/>
        <v>171</v>
      </c>
    </row>
    <row r="1000" spans="2:11" ht="16.5" x14ac:dyDescent="0.25">
      <c r="B1000" s="3" t="s">
        <v>135</v>
      </c>
      <c r="C1000" s="4" t="str">
        <f>VLOOKUP(B1000,Clientes!A:B,2,0)</f>
        <v>Mariana Miguel Sousa</v>
      </c>
      <c r="D1000" s="4" t="str">
        <f>VLOOKUP(B1000,Clientes!A:D,4,0)</f>
        <v>Faro</v>
      </c>
      <c r="E1000" s="9" t="s">
        <v>42</v>
      </c>
      <c r="F1000" s="4" t="str">
        <f>INDEX('Lista Aloj'!B:C,MATCH(E1000,'Lista Aloj'!C:C,0),1)</f>
        <v>FEELPORTO - ALOJAMENTO LOCAL E SERVIÇOS TURISTICOS, LDA</v>
      </c>
      <c r="G1000" s="4" t="str">
        <f>VLOOKUP(E1000,'Lista Aloj'!C:F,4,0)</f>
        <v>Porto</v>
      </c>
      <c r="H1000" s="19">
        <v>43882</v>
      </c>
      <c r="I1000" s="22">
        <v>8</v>
      </c>
      <c r="J1000" s="6">
        <f>VLOOKUP(E1000,'Lista Aloj'!C:F,2,0)*I1000</f>
        <v>560</v>
      </c>
      <c r="K1000" s="6">
        <f t="shared" si="15"/>
        <v>504</v>
      </c>
    </row>
    <row r="1001" spans="2:11" ht="16.5" x14ac:dyDescent="0.25">
      <c r="B1001" s="3" t="s">
        <v>155</v>
      </c>
      <c r="C1001" s="4" t="str">
        <f>VLOOKUP(B1001,Clientes!A:B,2,0)</f>
        <v>Pedro Eduardo Oliveira</v>
      </c>
      <c r="D1001" s="4" t="str">
        <f>VLOOKUP(B1001,Clientes!A:D,4,0)</f>
        <v>Lisboa</v>
      </c>
      <c r="E1001" s="9" t="s">
        <v>58</v>
      </c>
      <c r="F1001" s="4" t="str">
        <f>INDEX('Lista Aloj'!B:C,MATCH(E1001,'Lista Aloj'!C:C,0),1)</f>
        <v>NORVERDE - INVESTIMENTOS IMOBILIÁRIOS, S.A.</v>
      </c>
      <c r="G1001" s="4" t="str">
        <f>VLOOKUP(E1001,'Lista Aloj'!C:F,4,0)</f>
        <v>Portalegre</v>
      </c>
      <c r="H1001" s="19">
        <v>43882</v>
      </c>
      <c r="I1001" s="22">
        <v>6</v>
      </c>
      <c r="J1001" s="6">
        <f>VLOOKUP(E1001,'Lista Aloj'!C:F,2,0)*I1001</f>
        <v>300</v>
      </c>
      <c r="K1001" s="6">
        <f t="shared" si="15"/>
        <v>270</v>
      </c>
    </row>
    <row r="1002" spans="2:11" ht="16.5" x14ac:dyDescent="0.25">
      <c r="B1002" s="3" t="s">
        <v>226</v>
      </c>
      <c r="C1002" s="4" t="str">
        <f>VLOOKUP(B1002,Clientes!A:B,2,0)</f>
        <v>Francisca Vasconcelos Gonçalves</v>
      </c>
      <c r="D1002" s="4" t="str">
        <f>VLOOKUP(B1002,Clientes!A:D,4,0)</f>
        <v>Região Autónoma da Madeira</v>
      </c>
      <c r="E1002" s="9" t="s">
        <v>55</v>
      </c>
      <c r="F1002" s="4" t="str">
        <f>INDEX('Lista Aloj'!B:C,MATCH(E1002,'Lista Aloj'!C:C,0),1)</f>
        <v>ALOJAMENTO LOCAL M. ZÍDIA, LDA</v>
      </c>
      <c r="G1002" s="4" t="str">
        <f>VLOOKUP(E1002,'Lista Aloj'!C:F,4,0)</f>
        <v>Região Autónoma da Madeira</v>
      </c>
      <c r="H1002" s="19">
        <v>43883</v>
      </c>
      <c r="I1002" s="22">
        <v>9</v>
      </c>
      <c r="J1002" s="6">
        <f>VLOOKUP(E1002,'Lista Aloj'!C:F,2,0)*I1002</f>
        <v>450</v>
      </c>
      <c r="K1002" s="6">
        <f t="shared" si="15"/>
        <v>405</v>
      </c>
    </row>
    <row r="1003" spans="2:11" ht="16.5" x14ac:dyDescent="0.25">
      <c r="B1003" s="3" t="s">
        <v>94</v>
      </c>
      <c r="C1003" s="4" t="str">
        <f>VLOOKUP(B1003,Clientes!A:B,2,0)</f>
        <v xml:space="preserve">Paula Ramos </v>
      </c>
      <c r="D1003" s="4" t="str">
        <f>VLOOKUP(B1003,Clientes!A:D,4,0)</f>
        <v>Viana do Castelo</v>
      </c>
      <c r="E1003" s="9" t="s">
        <v>49</v>
      </c>
      <c r="F1003" s="4" t="str">
        <f>INDEX('Lista Aloj'!B:C,MATCH(E1003,'Lista Aloj'!C:C,0),1)</f>
        <v>GERES ALBUFEIRA - ALDEIA TURISTICA, LDA</v>
      </c>
      <c r="G1003" s="4" t="str">
        <f>VLOOKUP(E1003,'Lista Aloj'!C:F,4,0)</f>
        <v>Aveiro</v>
      </c>
      <c r="H1003" s="19">
        <v>43884</v>
      </c>
      <c r="I1003" s="22">
        <v>3</v>
      </c>
      <c r="J1003" s="6">
        <f>VLOOKUP(E1003,'Lista Aloj'!C:F,2,0)*I1003</f>
        <v>210</v>
      </c>
      <c r="K1003" s="6">
        <f t="shared" si="15"/>
        <v>199.5</v>
      </c>
    </row>
    <row r="1004" spans="2:11" ht="16.5" x14ac:dyDescent="0.25">
      <c r="B1004" s="3" t="s">
        <v>168</v>
      </c>
      <c r="C1004" s="4" t="str">
        <f>VLOOKUP(B1004,Clientes!A:B,2,0)</f>
        <v>Ana Catarina Maia</v>
      </c>
      <c r="D1004" s="4" t="str">
        <f>VLOOKUP(B1004,Clientes!A:D,4,0)</f>
        <v>Beja</v>
      </c>
      <c r="E1004" s="9" t="s">
        <v>51</v>
      </c>
      <c r="F1004" s="4" t="str">
        <f>INDEX('Lista Aloj'!B:C,MATCH(E1004,'Lista Aloj'!C:C,0),1)</f>
        <v>BIRDS &amp; BOARDS - ALOJAMENTO LOCAL, LDA</v>
      </c>
      <c r="G1004" s="4" t="str">
        <f>VLOOKUP(E1004,'Lista Aloj'!C:F,4,0)</f>
        <v>Lisboa</v>
      </c>
      <c r="H1004" s="19">
        <v>43886</v>
      </c>
      <c r="I1004" s="22">
        <v>7</v>
      </c>
      <c r="J1004" s="6">
        <f>VLOOKUP(E1004,'Lista Aloj'!C:F,2,0)*I1004</f>
        <v>630</v>
      </c>
      <c r="K1004" s="6">
        <f t="shared" si="15"/>
        <v>567</v>
      </c>
    </row>
    <row r="1005" spans="2:11" ht="16.5" x14ac:dyDescent="0.25">
      <c r="B1005" s="3" t="s">
        <v>197</v>
      </c>
      <c r="C1005" s="4" t="str">
        <f>VLOOKUP(B1005,Clientes!A:B,2,0)</f>
        <v>Luísa Viamonte Carvalho</v>
      </c>
      <c r="D1005" s="4" t="str">
        <f>VLOOKUP(B1005,Clientes!A:D,4,0)</f>
        <v>Bragança</v>
      </c>
      <c r="E1005" s="9" t="s">
        <v>52</v>
      </c>
      <c r="F1005" s="4" t="str">
        <f>INDEX('Lista Aloj'!B:C,MATCH(E1005,'Lista Aloj'!C:C,0),1)</f>
        <v>CASA DO RIO VEZ - TURISMO E ALOJAMENTO, LDA</v>
      </c>
      <c r="G1005" s="4" t="str">
        <f>VLOOKUP(E1005,'Lista Aloj'!C:F,4,0)</f>
        <v>Leiria</v>
      </c>
      <c r="H1005" s="19">
        <v>43886</v>
      </c>
      <c r="I1005" s="22">
        <v>7</v>
      </c>
      <c r="J1005" s="6">
        <f>VLOOKUP(E1005,'Lista Aloj'!C:F,2,0)*I1005</f>
        <v>490</v>
      </c>
      <c r="K1005" s="6">
        <f t="shared" si="15"/>
        <v>441</v>
      </c>
    </row>
    <row r="1006" spans="2:11" ht="16.5" x14ac:dyDescent="0.25">
      <c r="B1006" s="3" t="s">
        <v>217</v>
      </c>
      <c r="C1006" s="4" t="str">
        <f>VLOOKUP(B1006,Clientes!A:B,2,0)</f>
        <v>Bárbara Costa Teixeira</v>
      </c>
      <c r="D1006" s="4" t="str">
        <f>VLOOKUP(B1006,Clientes!A:D,4,0)</f>
        <v>Bragança</v>
      </c>
      <c r="E1006" s="9" t="s">
        <v>41</v>
      </c>
      <c r="F1006" s="4" t="str">
        <f>INDEX('Lista Aloj'!B:C,MATCH(E1006,'Lista Aloj'!C:C,0),1)</f>
        <v>CAMPO AVENTURA - PROGRAMAS DE LAZER, S.A.</v>
      </c>
      <c r="G1006" s="4" t="str">
        <f>VLOOKUP(E1006,'Lista Aloj'!C:F,4,0)</f>
        <v>Castelo Branco</v>
      </c>
      <c r="H1006" s="19">
        <v>43887</v>
      </c>
      <c r="I1006" s="22">
        <v>5</v>
      </c>
      <c r="J1006" s="6">
        <f>VLOOKUP(E1006,'Lista Aloj'!C:F,2,0)*I1006</f>
        <v>450</v>
      </c>
      <c r="K1006" s="6">
        <f t="shared" si="15"/>
        <v>427.5</v>
      </c>
    </row>
    <row r="1007" spans="2:11" ht="16.5" x14ac:dyDescent="0.25">
      <c r="B1007" s="3" t="s">
        <v>210</v>
      </c>
      <c r="C1007" s="4" t="str">
        <f>VLOOKUP(B1007,Clientes!A:B,2,0)</f>
        <v>Diogo Jaime Santos</v>
      </c>
      <c r="D1007" s="4" t="str">
        <f>VLOOKUP(B1007,Clientes!A:D,4,0)</f>
        <v>Castelo Branco</v>
      </c>
      <c r="E1007" s="9" t="s">
        <v>56</v>
      </c>
      <c r="F1007" s="4" t="str">
        <f>INDEX('Lista Aloj'!B:C,MATCH(E1007,'Lista Aloj'!C:C,0),1)</f>
        <v>CONVERSA SIMÉTRICA ALOJAMENTO LOCAL, LDA</v>
      </c>
      <c r="G1007" s="4" t="str">
        <f>VLOOKUP(E1007,'Lista Aloj'!C:F,4,0)</f>
        <v>Viana do Castelo</v>
      </c>
      <c r="H1007" s="19">
        <v>43889</v>
      </c>
      <c r="I1007" s="22">
        <v>1</v>
      </c>
      <c r="J1007" s="6">
        <f>VLOOKUP(E1007,'Lista Aloj'!C:F,2,0)*I1007</f>
        <v>90</v>
      </c>
      <c r="K1007" s="6">
        <f t="shared" si="15"/>
        <v>90</v>
      </c>
    </row>
    <row r="1008" spans="2:11" ht="16.5" x14ac:dyDescent="0.25">
      <c r="B1008" s="3" t="s">
        <v>163</v>
      </c>
      <c r="C1008" s="4" t="str">
        <f>VLOOKUP(B1008,Clientes!A:B,2,0)</f>
        <v>Leonor Pedro Queirós</v>
      </c>
      <c r="D1008" s="4" t="str">
        <f>VLOOKUP(B1008,Clientes!A:D,4,0)</f>
        <v>Viseu</v>
      </c>
      <c r="E1008" s="9" t="s">
        <v>35</v>
      </c>
      <c r="F1008" s="4" t="str">
        <f>INDEX('Lista Aloj'!B:C,MATCH(E1008,'Lista Aloj'!C:C,0),1)</f>
        <v>ALOJAMENTO LOCAL "TUGAPLACE", UNIPESSOAL, LDA</v>
      </c>
      <c r="G1008" s="4" t="str">
        <f>VLOOKUP(E1008,'Lista Aloj'!C:F,4,0)</f>
        <v>Porto</v>
      </c>
      <c r="H1008" s="19">
        <v>43889</v>
      </c>
      <c r="I1008" s="22">
        <v>6</v>
      </c>
      <c r="J1008" s="6">
        <f>VLOOKUP(E1008,'Lista Aloj'!C:F,2,0)*I1008</f>
        <v>420</v>
      </c>
      <c r="K1008" s="6">
        <f t="shared" si="15"/>
        <v>378</v>
      </c>
    </row>
    <row r="1009" spans="2:11" ht="16.5" x14ac:dyDescent="0.25">
      <c r="B1009" s="3" t="s">
        <v>198</v>
      </c>
      <c r="C1009" s="4" t="str">
        <f>VLOOKUP(B1009,Clientes!A:B,2,0)</f>
        <v>Maria Daniela Lopes</v>
      </c>
      <c r="D1009" s="4" t="str">
        <f>VLOOKUP(B1009,Clientes!A:D,4,0)</f>
        <v>Évora</v>
      </c>
      <c r="E1009" s="9" t="s">
        <v>39</v>
      </c>
      <c r="F1009" s="4" t="str">
        <f>INDEX('Lista Aloj'!B:C,MATCH(E1009,'Lista Aloj'!C:C,0),1)</f>
        <v>ÍNDICEFRASE COMPRA E VENDA DE BENS IMOBILIÁRIOS, TURISMO E ALOJAMENTO LOCAL, LDA</v>
      </c>
      <c r="G1009" s="4" t="str">
        <f>VLOOKUP(E1009,'Lista Aloj'!C:F,4,0)</f>
        <v>Portalegre</v>
      </c>
      <c r="H1009" s="19">
        <v>43890</v>
      </c>
      <c r="I1009" s="22">
        <v>9</v>
      </c>
      <c r="J1009" s="6">
        <f>VLOOKUP(E1009,'Lista Aloj'!C:F,2,0)*I1009</f>
        <v>540</v>
      </c>
      <c r="K1009" s="6">
        <f t="shared" si="15"/>
        <v>486</v>
      </c>
    </row>
    <row r="1010" spans="2:11" ht="16.5" x14ac:dyDescent="0.25">
      <c r="B1010" s="3" t="s">
        <v>223</v>
      </c>
      <c r="C1010" s="4" t="str">
        <f>VLOOKUP(B1010,Clientes!A:B,2,0)</f>
        <v>Alexandra Catarina Sousa</v>
      </c>
      <c r="D1010" s="4" t="str">
        <f>VLOOKUP(B1010,Clientes!A:D,4,0)</f>
        <v>Coimbra</v>
      </c>
      <c r="E1010" s="9" t="s">
        <v>39</v>
      </c>
      <c r="F1010" s="4" t="str">
        <f>INDEX('Lista Aloj'!B:C,MATCH(E1010,'Lista Aloj'!C:C,0),1)</f>
        <v>ÍNDICEFRASE COMPRA E VENDA DE BENS IMOBILIÁRIOS, TURISMO E ALOJAMENTO LOCAL, LDA</v>
      </c>
      <c r="G1010" s="4" t="str">
        <f>VLOOKUP(E1010,'Lista Aloj'!C:F,4,0)</f>
        <v>Portalegre</v>
      </c>
      <c r="H1010" s="19">
        <v>43891</v>
      </c>
      <c r="I1010" s="22">
        <v>6</v>
      </c>
      <c r="J1010" s="6">
        <f>VLOOKUP(E1010,'Lista Aloj'!C:F,2,0)*I1010</f>
        <v>360</v>
      </c>
      <c r="K1010" s="6">
        <f t="shared" si="15"/>
        <v>324</v>
      </c>
    </row>
    <row r="1011" spans="2:11" ht="16.5" x14ac:dyDescent="0.25">
      <c r="B1011" s="3" t="s">
        <v>78</v>
      </c>
      <c r="C1011" s="4" t="str">
        <f>VLOOKUP(B1011,Clientes!A:B,2,0)</f>
        <v>Ana Maria Silva</v>
      </c>
      <c r="D1011" s="4" t="str">
        <f>VLOOKUP(B1011,Clientes!A:D,4,0)</f>
        <v>Santarém</v>
      </c>
      <c r="E1011" s="9" t="s">
        <v>39</v>
      </c>
      <c r="F1011" s="4" t="str">
        <f>INDEX('Lista Aloj'!B:C,MATCH(E1011,'Lista Aloj'!C:C,0),1)</f>
        <v>ÍNDICEFRASE COMPRA E VENDA DE BENS IMOBILIÁRIOS, TURISMO E ALOJAMENTO LOCAL, LDA</v>
      </c>
      <c r="G1011" s="4" t="str">
        <f>VLOOKUP(E1011,'Lista Aloj'!C:F,4,0)</f>
        <v>Portalegre</v>
      </c>
      <c r="H1011" s="19">
        <v>43891</v>
      </c>
      <c r="I1011" s="22">
        <v>8</v>
      </c>
      <c r="J1011" s="6">
        <f>VLOOKUP(E1011,'Lista Aloj'!C:F,2,0)*I1011</f>
        <v>480</v>
      </c>
      <c r="K1011" s="6">
        <f t="shared" si="15"/>
        <v>432</v>
      </c>
    </row>
    <row r="1012" spans="2:11" ht="16.5" x14ac:dyDescent="0.25">
      <c r="B1012" s="3" t="s">
        <v>206</v>
      </c>
      <c r="C1012" s="4" t="str">
        <f>VLOOKUP(B1012,Clientes!A:B,2,0)</f>
        <v xml:space="preserve">Diogo Cristina </v>
      </c>
      <c r="D1012" s="4" t="str">
        <f>VLOOKUP(B1012,Clientes!A:D,4,0)</f>
        <v>Região Autónoma dos Açores</v>
      </c>
      <c r="E1012" s="9" t="s">
        <v>52</v>
      </c>
      <c r="F1012" s="4" t="str">
        <f>INDEX('Lista Aloj'!B:C,MATCH(E1012,'Lista Aloj'!C:C,0),1)</f>
        <v>CASA DO RIO VEZ - TURISMO E ALOJAMENTO, LDA</v>
      </c>
      <c r="G1012" s="4" t="str">
        <f>VLOOKUP(E1012,'Lista Aloj'!C:F,4,0)</f>
        <v>Leiria</v>
      </c>
      <c r="H1012" s="19">
        <v>43891</v>
      </c>
      <c r="I1012" s="22">
        <v>7</v>
      </c>
      <c r="J1012" s="6">
        <f>VLOOKUP(E1012,'Lista Aloj'!C:F,2,0)*I1012</f>
        <v>490</v>
      </c>
      <c r="K1012" s="6">
        <f t="shared" si="15"/>
        <v>441</v>
      </c>
    </row>
    <row r="1013" spans="2:11" ht="16.5" x14ac:dyDescent="0.25">
      <c r="B1013" s="3" t="s">
        <v>94</v>
      </c>
      <c r="C1013" s="4" t="str">
        <f>VLOOKUP(B1013,Clientes!A:B,2,0)</f>
        <v xml:space="preserve">Paula Ramos </v>
      </c>
      <c r="D1013" s="4" t="str">
        <f>VLOOKUP(B1013,Clientes!A:D,4,0)</f>
        <v>Viana do Castelo</v>
      </c>
      <c r="E1013" s="9" t="s">
        <v>42</v>
      </c>
      <c r="F1013" s="4" t="str">
        <f>INDEX('Lista Aloj'!B:C,MATCH(E1013,'Lista Aloj'!C:C,0),1)</f>
        <v>FEELPORTO - ALOJAMENTO LOCAL E SERVIÇOS TURISTICOS, LDA</v>
      </c>
      <c r="G1013" s="4" t="str">
        <f>VLOOKUP(E1013,'Lista Aloj'!C:F,4,0)</f>
        <v>Porto</v>
      </c>
      <c r="H1013" s="19">
        <v>43891</v>
      </c>
      <c r="I1013" s="22">
        <v>5</v>
      </c>
      <c r="J1013" s="6">
        <f>VLOOKUP(E1013,'Lista Aloj'!C:F,2,0)*I1013</f>
        <v>350</v>
      </c>
      <c r="K1013" s="6">
        <f t="shared" si="15"/>
        <v>332.5</v>
      </c>
    </row>
    <row r="1014" spans="2:11" ht="16.5" x14ac:dyDescent="0.25">
      <c r="B1014" s="3" t="s">
        <v>122</v>
      </c>
      <c r="C1014" s="4" t="str">
        <f>VLOOKUP(B1014,Clientes!A:B,2,0)</f>
        <v>Juliana José Ferreira</v>
      </c>
      <c r="D1014" s="4" t="str">
        <f>VLOOKUP(B1014,Clientes!A:D,4,0)</f>
        <v>Porto</v>
      </c>
      <c r="E1014" s="9" t="s">
        <v>44</v>
      </c>
      <c r="F1014" s="4" t="str">
        <f>INDEX('Lista Aloj'!B:C,MATCH(E1014,'Lista Aloj'!C:C,0),1)</f>
        <v>DELIRECORDAÇÕES - ALOJAMENTO LOCAL, UNIPESSOAL, LDA</v>
      </c>
      <c r="G1014" s="4" t="str">
        <f>VLOOKUP(E1014,'Lista Aloj'!C:F,4,0)</f>
        <v>Porto</v>
      </c>
      <c r="H1014" s="19">
        <v>43893</v>
      </c>
      <c r="I1014" s="22">
        <v>4</v>
      </c>
      <c r="J1014" s="6">
        <f>VLOOKUP(E1014,'Lista Aloj'!C:F,2,0)*I1014</f>
        <v>320</v>
      </c>
      <c r="K1014" s="6">
        <f t="shared" si="15"/>
        <v>304</v>
      </c>
    </row>
    <row r="1015" spans="2:11" ht="16.5" x14ac:dyDescent="0.25">
      <c r="B1015" s="3" t="s">
        <v>130</v>
      </c>
      <c r="C1015" s="4" t="str">
        <f>VLOOKUP(B1015,Clientes!A:B,2,0)</f>
        <v>Rui de Correia</v>
      </c>
      <c r="D1015" s="4" t="str">
        <f>VLOOKUP(B1015,Clientes!A:D,4,0)</f>
        <v>Vila Real</v>
      </c>
      <c r="E1015" s="9" t="s">
        <v>48</v>
      </c>
      <c r="F1015" s="4" t="str">
        <f>INDEX('Lista Aloj'!B:C,MATCH(E1015,'Lista Aloj'!C:C,0),1)</f>
        <v>BEACHCOMBER - ALOJAMENTO LOCAL, UNIPESSOAL, LDA</v>
      </c>
      <c r="G1015" s="4" t="str">
        <f>VLOOKUP(E1015,'Lista Aloj'!C:F,4,0)</f>
        <v>Beja</v>
      </c>
      <c r="H1015" s="19">
        <v>43893</v>
      </c>
      <c r="I1015" s="22">
        <v>8</v>
      </c>
      <c r="J1015" s="6">
        <f>VLOOKUP(E1015,'Lista Aloj'!C:F,2,0)*I1015</f>
        <v>400</v>
      </c>
      <c r="K1015" s="6">
        <f t="shared" si="15"/>
        <v>360</v>
      </c>
    </row>
    <row r="1016" spans="2:11" ht="16.5" x14ac:dyDescent="0.25">
      <c r="B1016" s="3" t="s">
        <v>86</v>
      </c>
      <c r="C1016" s="4" t="str">
        <f>VLOOKUP(B1016,Clientes!A:B,2,0)</f>
        <v>Bárbara de Pimenta</v>
      </c>
      <c r="D1016" s="4" t="str">
        <f>VLOOKUP(B1016,Clientes!A:D,4,0)</f>
        <v>Porto</v>
      </c>
      <c r="E1016" s="9" t="s">
        <v>59</v>
      </c>
      <c r="F1016" s="4" t="str">
        <f>INDEX('Lista Aloj'!B:C,MATCH(E1016,'Lista Aloj'!C:C,0),1)</f>
        <v>ENIGMAGARDEN - ALOJAMENTO LOCAL, UNIPESSOAL, LDA</v>
      </c>
      <c r="G1016" s="4" t="str">
        <f>VLOOKUP(E1016,'Lista Aloj'!C:F,4,0)</f>
        <v>Viana do Castelo</v>
      </c>
      <c r="H1016" s="19">
        <v>43894</v>
      </c>
      <c r="I1016" s="22">
        <v>2</v>
      </c>
      <c r="J1016" s="6">
        <f>VLOOKUP(E1016,'Lista Aloj'!C:F,2,0)*I1016</f>
        <v>120</v>
      </c>
      <c r="K1016" s="6">
        <f t="shared" si="15"/>
        <v>114</v>
      </c>
    </row>
    <row r="1017" spans="2:11" ht="16.5" x14ac:dyDescent="0.25">
      <c r="B1017" s="3" t="s">
        <v>110</v>
      </c>
      <c r="C1017" s="4" t="str">
        <f>VLOOKUP(B1017,Clientes!A:B,2,0)</f>
        <v>Luís Filipe Carvalho</v>
      </c>
      <c r="D1017" s="4" t="str">
        <f>VLOOKUP(B1017,Clientes!A:D,4,0)</f>
        <v>Porto</v>
      </c>
      <c r="E1017" s="9" t="s">
        <v>49</v>
      </c>
      <c r="F1017" s="4" t="str">
        <f>INDEX('Lista Aloj'!B:C,MATCH(E1017,'Lista Aloj'!C:C,0),1)</f>
        <v>GERES ALBUFEIRA - ALDEIA TURISTICA, LDA</v>
      </c>
      <c r="G1017" s="4" t="str">
        <f>VLOOKUP(E1017,'Lista Aloj'!C:F,4,0)</f>
        <v>Aveiro</v>
      </c>
      <c r="H1017" s="19">
        <v>43894</v>
      </c>
      <c r="I1017" s="22">
        <v>6</v>
      </c>
      <c r="J1017" s="6">
        <f>VLOOKUP(E1017,'Lista Aloj'!C:F,2,0)*I1017</f>
        <v>420</v>
      </c>
      <c r="K1017" s="6">
        <f t="shared" si="15"/>
        <v>378</v>
      </c>
    </row>
    <row r="1018" spans="2:11" ht="16.5" x14ac:dyDescent="0.25">
      <c r="B1018" s="3" t="s">
        <v>161</v>
      </c>
      <c r="C1018" s="4" t="str">
        <f>VLOOKUP(B1018,Clientes!A:B,2,0)</f>
        <v>Francisco Afonso Caldeira</v>
      </c>
      <c r="D1018" s="4" t="str">
        <f>VLOOKUP(B1018,Clientes!A:D,4,0)</f>
        <v>Faro</v>
      </c>
      <c r="E1018" s="9" t="s">
        <v>42</v>
      </c>
      <c r="F1018" s="4" t="str">
        <f>INDEX('Lista Aloj'!B:C,MATCH(E1018,'Lista Aloj'!C:C,0),1)</f>
        <v>FEELPORTO - ALOJAMENTO LOCAL E SERVIÇOS TURISTICOS, LDA</v>
      </c>
      <c r="G1018" s="4" t="str">
        <f>VLOOKUP(E1018,'Lista Aloj'!C:F,4,0)</f>
        <v>Porto</v>
      </c>
      <c r="H1018" s="19">
        <v>43895</v>
      </c>
      <c r="I1018" s="22">
        <v>1</v>
      </c>
      <c r="J1018" s="6">
        <f>VLOOKUP(E1018,'Lista Aloj'!C:F,2,0)*I1018</f>
        <v>70</v>
      </c>
      <c r="K1018" s="6">
        <f t="shared" si="15"/>
        <v>70</v>
      </c>
    </row>
    <row r="1019" spans="2:11" ht="16.5" x14ac:dyDescent="0.25">
      <c r="B1019" s="3" t="s">
        <v>144</v>
      </c>
      <c r="C1019" s="4" t="str">
        <f>VLOOKUP(B1019,Clientes!A:B,2,0)</f>
        <v>João Sofia Cunha</v>
      </c>
      <c r="D1019" s="4" t="str">
        <f>VLOOKUP(B1019,Clientes!A:D,4,0)</f>
        <v>Lisboa</v>
      </c>
      <c r="E1019" s="9" t="s">
        <v>59</v>
      </c>
      <c r="F1019" s="4" t="str">
        <f>INDEX('Lista Aloj'!B:C,MATCH(E1019,'Lista Aloj'!C:C,0),1)</f>
        <v>ENIGMAGARDEN - ALOJAMENTO LOCAL, UNIPESSOAL, LDA</v>
      </c>
      <c r="G1019" s="4" t="str">
        <f>VLOOKUP(E1019,'Lista Aloj'!C:F,4,0)</f>
        <v>Viana do Castelo</v>
      </c>
      <c r="H1019" s="19">
        <v>43896</v>
      </c>
      <c r="I1019" s="22">
        <v>5</v>
      </c>
      <c r="J1019" s="6">
        <f>VLOOKUP(E1019,'Lista Aloj'!C:F,2,0)*I1019</f>
        <v>300</v>
      </c>
      <c r="K1019" s="6">
        <f t="shared" si="15"/>
        <v>285</v>
      </c>
    </row>
    <row r="1020" spans="2:11" ht="16.5" x14ac:dyDescent="0.25">
      <c r="B1020" s="3" t="s">
        <v>143</v>
      </c>
      <c r="C1020" s="4" t="str">
        <f>VLOOKUP(B1020,Clientes!A:B,2,0)</f>
        <v>João Alexandre Araújo</v>
      </c>
      <c r="D1020" s="4" t="str">
        <f>VLOOKUP(B1020,Clientes!A:D,4,0)</f>
        <v>Leiria</v>
      </c>
      <c r="E1020" s="9" t="s">
        <v>42</v>
      </c>
      <c r="F1020" s="4" t="str">
        <f>INDEX('Lista Aloj'!B:C,MATCH(E1020,'Lista Aloj'!C:C,0),1)</f>
        <v>FEELPORTO - ALOJAMENTO LOCAL E SERVIÇOS TURISTICOS, LDA</v>
      </c>
      <c r="G1020" s="4" t="str">
        <f>VLOOKUP(E1020,'Lista Aloj'!C:F,4,0)</f>
        <v>Porto</v>
      </c>
      <c r="H1020" s="19">
        <v>43898</v>
      </c>
      <c r="I1020" s="22">
        <v>2</v>
      </c>
      <c r="J1020" s="6">
        <f>VLOOKUP(E1020,'Lista Aloj'!C:F,2,0)*I1020</f>
        <v>140</v>
      </c>
      <c r="K1020" s="6">
        <f t="shared" si="15"/>
        <v>133</v>
      </c>
    </row>
    <row r="1021" spans="2:11" ht="16.5" x14ac:dyDescent="0.25">
      <c r="B1021" s="3" t="s">
        <v>80</v>
      </c>
      <c r="C1021" s="4" t="str">
        <f>VLOOKUP(B1021,Clientes!A:B,2,0)</f>
        <v>João Vieira Santos</v>
      </c>
      <c r="D1021" s="4" t="str">
        <f>VLOOKUP(B1021,Clientes!A:D,4,0)</f>
        <v>Setúbal</v>
      </c>
      <c r="E1021" s="9" t="s">
        <v>54</v>
      </c>
      <c r="F1021" s="4" t="str">
        <f>INDEX('Lista Aloj'!B:C,MATCH(E1021,'Lista Aloj'!C:C,0),1)</f>
        <v>LOCALMAIS, UNIPESSOAL, LDA</v>
      </c>
      <c r="G1021" s="4" t="str">
        <f>VLOOKUP(E1021,'Lista Aloj'!C:F,4,0)</f>
        <v>Guarda</v>
      </c>
      <c r="H1021" s="19">
        <v>43900</v>
      </c>
      <c r="I1021" s="22">
        <v>1</v>
      </c>
      <c r="J1021" s="6">
        <f>VLOOKUP(E1021,'Lista Aloj'!C:F,2,0)*I1021</f>
        <v>90</v>
      </c>
      <c r="K1021" s="6">
        <f t="shared" si="15"/>
        <v>90</v>
      </c>
    </row>
    <row r="1022" spans="2:11" ht="16.5" x14ac:dyDescent="0.25">
      <c r="B1022" s="3" t="s">
        <v>183</v>
      </c>
      <c r="C1022" s="4" t="str">
        <f>VLOOKUP(B1022,Clientes!A:B,2,0)</f>
        <v>Pedro Diana Fonseca</v>
      </c>
      <c r="D1022" s="4" t="str">
        <f>VLOOKUP(B1022,Clientes!A:D,4,0)</f>
        <v>Portalegre</v>
      </c>
      <c r="E1022" s="9" t="s">
        <v>59</v>
      </c>
      <c r="F1022" s="4" t="str">
        <f>INDEX('Lista Aloj'!B:C,MATCH(E1022,'Lista Aloj'!C:C,0),1)</f>
        <v>ENIGMAGARDEN - ALOJAMENTO LOCAL, UNIPESSOAL, LDA</v>
      </c>
      <c r="G1022" s="4" t="str">
        <f>VLOOKUP(E1022,'Lista Aloj'!C:F,4,0)</f>
        <v>Viana do Castelo</v>
      </c>
      <c r="H1022" s="19">
        <v>43900</v>
      </c>
      <c r="I1022" s="22">
        <v>6</v>
      </c>
      <c r="J1022" s="6">
        <f>VLOOKUP(E1022,'Lista Aloj'!C:F,2,0)*I1022</f>
        <v>360</v>
      </c>
      <c r="K1022" s="6">
        <f t="shared" si="15"/>
        <v>324</v>
      </c>
    </row>
    <row r="1023" spans="2:11" ht="16.5" x14ac:dyDescent="0.25">
      <c r="B1023" s="3" t="s">
        <v>191</v>
      </c>
      <c r="C1023" s="4" t="str">
        <f>VLOOKUP(B1023,Clientes!A:B,2,0)</f>
        <v>João Mendes Simões</v>
      </c>
      <c r="D1023" s="4" t="str">
        <f>VLOOKUP(B1023,Clientes!A:D,4,0)</f>
        <v>Aveiro</v>
      </c>
      <c r="E1023" s="9" t="s">
        <v>52</v>
      </c>
      <c r="F1023" s="4" t="str">
        <f>INDEX('Lista Aloj'!B:C,MATCH(E1023,'Lista Aloj'!C:C,0),1)</f>
        <v>CASA DO RIO VEZ - TURISMO E ALOJAMENTO, LDA</v>
      </c>
      <c r="G1023" s="4" t="str">
        <f>VLOOKUP(E1023,'Lista Aloj'!C:F,4,0)</f>
        <v>Leiria</v>
      </c>
      <c r="H1023" s="19">
        <v>43901</v>
      </c>
      <c r="I1023" s="22">
        <v>1</v>
      </c>
      <c r="J1023" s="6">
        <f>VLOOKUP(E1023,'Lista Aloj'!C:F,2,0)*I1023</f>
        <v>70</v>
      </c>
      <c r="K1023" s="6">
        <f t="shared" si="15"/>
        <v>70</v>
      </c>
    </row>
    <row r="1024" spans="2:11" ht="16.5" x14ac:dyDescent="0.25">
      <c r="B1024" s="3" t="s">
        <v>112</v>
      </c>
      <c r="C1024" s="4" t="str">
        <f>VLOOKUP(B1024,Clientes!A:B,2,0)</f>
        <v>Marisa Paulo Cunha</v>
      </c>
      <c r="D1024" s="4" t="str">
        <f>VLOOKUP(B1024,Clientes!A:D,4,0)</f>
        <v>Porto</v>
      </c>
      <c r="E1024" s="9" t="s">
        <v>54</v>
      </c>
      <c r="F1024" s="4" t="str">
        <f>INDEX('Lista Aloj'!B:C,MATCH(E1024,'Lista Aloj'!C:C,0),1)</f>
        <v>LOCALMAIS, UNIPESSOAL, LDA</v>
      </c>
      <c r="G1024" s="4" t="str">
        <f>VLOOKUP(E1024,'Lista Aloj'!C:F,4,0)</f>
        <v>Guarda</v>
      </c>
      <c r="H1024" s="19">
        <v>43901</v>
      </c>
      <c r="I1024" s="22">
        <v>6</v>
      </c>
      <c r="J1024" s="6">
        <f>VLOOKUP(E1024,'Lista Aloj'!C:F,2,0)*I1024</f>
        <v>540</v>
      </c>
      <c r="K1024" s="6">
        <f t="shared" si="15"/>
        <v>486</v>
      </c>
    </row>
    <row r="1025" spans="2:11" ht="16.5" x14ac:dyDescent="0.25">
      <c r="B1025" s="3" t="s">
        <v>190</v>
      </c>
      <c r="C1025" s="4" t="str">
        <f>VLOOKUP(B1025,Clientes!A:B,2,0)</f>
        <v>Pedro Rua Levorato</v>
      </c>
      <c r="D1025" s="4" t="str">
        <f>VLOOKUP(B1025,Clientes!A:D,4,0)</f>
        <v>Faro</v>
      </c>
      <c r="E1025" s="9" t="s">
        <v>48</v>
      </c>
      <c r="F1025" s="4" t="str">
        <f>INDEX('Lista Aloj'!B:C,MATCH(E1025,'Lista Aloj'!C:C,0),1)</f>
        <v>BEACHCOMBER - ALOJAMENTO LOCAL, UNIPESSOAL, LDA</v>
      </c>
      <c r="G1025" s="4" t="str">
        <f>VLOOKUP(E1025,'Lista Aloj'!C:F,4,0)</f>
        <v>Beja</v>
      </c>
      <c r="H1025" s="19">
        <v>43901</v>
      </c>
      <c r="I1025" s="22">
        <v>9</v>
      </c>
      <c r="J1025" s="6">
        <f>VLOOKUP(E1025,'Lista Aloj'!C:F,2,0)*I1025</f>
        <v>450</v>
      </c>
      <c r="K1025" s="6">
        <f t="shared" si="15"/>
        <v>405</v>
      </c>
    </row>
    <row r="1026" spans="2:11" ht="16.5" x14ac:dyDescent="0.25">
      <c r="B1026" s="3" t="s">
        <v>99</v>
      </c>
      <c r="C1026" s="4" t="str">
        <f>VLOOKUP(B1026,Clientes!A:B,2,0)</f>
        <v>Tomé Miguel Silva</v>
      </c>
      <c r="D1026" s="4" t="str">
        <f>VLOOKUP(B1026,Clientes!A:D,4,0)</f>
        <v>Faro</v>
      </c>
      <c r="E1026" s="9" t="s">
        <v>49</v>
      </c>
      <c r="F1026" s="4" t="str">
        <f>INDEX('Lista Aloj'!B:C,MATCH(E1026,'Lista Aloj'!C:C,0),1)</f>
        <v>GERES ALBUFEIRA - ALDEIA TURISTICA, LDA</v>
      </c>
      <c r="G1026" s="4" t="str">
        <f>VLOOKUP(E1026,'Lista Aloj'!C:F,4,0)</f>
        <v>Aveiro</v>
      </c>
      <c r="H1026" s="19">
        <v>43901</v>
      </c>
      <c r="I1026" s="22">
        <v>4</v>
      </c>
      <c r="J1026" s="6">
        <f>VLOOKUP(E1026,'Lista Aloj'!C:F,2,0)*I1026</f>
        <v>280</v>
      </c>
      <c r="K1026" s="6">
        <f t="shared" si="15"/>
        <v>266</v>
      </c>
    </row>
    <row r="1027" spans="2:11" ht="16.5" x14ac:dyDescent="0.25">
      <c r="B1027" s="3" t="s">
        <v>116</v>
      </c>
      <c r="C1027" s="4" t="str">
        <f>VLOOKUP(B1027,Clientes!A:B,2,0)</f>
        <v>Alice Pinto Silva</v>
      </c>
      <c r="D1027" s="4" t="str">
        <f>VLOOKUP(B1027,Clientes!A:D,4,0)</f>
        <v>Beja</v>
      </c>
      <c r="E1027" s="9" t="s">
        <v>54</v>
      </c>
      <c r="F1027" s="4" t="str">
        <f>INDEX('Lista Aloj'!B:C,MATCH(E1027,'Lista Aloj'!C:C,0),1)</f>
        <v>LOCALMAIS, UNIPESSOAL, LDA</v>
      </c>
      <c r="G1027" s="4" t="str">
        <f>VLOOKUP(E1027,'Lista Aloj'!C:F,4,0)</f>
        <v>Guarda</v>
      </c>
      <c r="H1027" s="19">
        <v>43902</v>
      </c>
      <c r="I1027" s="22">
        <v>1</v>
      </c>
      <c r="J1027" s="6">
        <f>VLOOKUP(E1027,'Lista Aloj'!C:F,2,0)*I1027</f>
        <v>90</v>
      </c>
      <c r="K1027" s="6">
        <f t="shared" si="15"/>
        <v>90</v>
      </c>
    </row>
    <row r="1028" spans="2:11" ht="16.5" x14ac:dyDescent="0.25">
      <c r="B1028" s="3" t="s">
        <v>131</v>
      </c>
      <c r="C1028" s="4" t="str">
        <f>VLOOKUP(B1028,Clientes!A:B,2,0)</f>
        <v xml:space="preserve">João de </v>
      </c>
      <c r="D1028" s="4" t="str">
        <f>VLOOKUP(B1028,Clientes!A:D,4,0)</f>
        <v>Guarda</v>
      </c>
      <c r="E1028" s="9" t="s">
        <v>49</v>
      </c>
      <c r="F1028" s="4" t="str">
        <f>INDEX('Lista Aloj'!B:C,MATCH(E1028,'Lista Aloj'!C:C,0),1)</f>
        <v>GERES ALBUFEIRA - ALDEIA TURISTICA, LDA</v>
      </c>
      <c r="G1028" s="4" t="str">
        <f>VLOOKUP(E1028,'Lista Aloj'!C:F,4,0)</f>
        <v>Aveiro</v>
      </c>
      <c r="H1028" s="19">
        <v>43902</v>
      </c>
      <c r="I1028" s="22">
        <v>5</v>
      </c>
      <c r="J1028" s="6">
        <f>VLOOKUP(E1028,'Lista Aloj'!C:F,2,0)*I1028</f>
        <v>350</v>
      </c>
      <c r="K1028" s="6">
        <f t="shared" si="15"/>
        <v>332.5</v>
      </c>
    </row>
    <row r="1029" spans="2:11" ht="16.5" x14ac:dyDescent="0.25">
      <c r="B1029" s="3" t="s">
        <v>196</v>
      </c>
      <c r="C1029" s="4" t="str">
        <f>VLOOKUP(B1029,Clientes!A:B,2,0)</f>
        <v>Maria Carinhas Ribeiro</v>
      </c>
      <c r="D1029" s="4" t="str">
        <f>VLOOKUP(B1029,Clientes!A:D,4,0)</f>
        <v>Setúbal</v>
      </c>
      <c r="E1029" s="9" t="s">
        <v>52</v>
      </c>
      <c r="F1029" s="4" t="str">
        <f>INDEX('Lista Aloj'!B:C,MATCH(E1029,'Lista Aloj'!C:C,0),1)</f>
        <v>CASA DO RIO VEZ - TURISMO E ALOJAMENTO, LDA</v>
      </c>
      <c r="G1029" s="4" t="str">
        <f>VLOOKUP(E1029,'Lista Aloj'!C:F,4,0)</f>
        <v>Leiria</v>
      </c>
      <c r="H1029" s="19">
        <v>43902</v>
      </c>
      <c r="I1029" s="22">
        <v>3</v>
      </c>
      <c r="J1029" s="6">
        <f>VLOOKUP(E1029,'Lista Aloj'!C:F,2,0)*I1029</f>
        <v>210</v>
      </c>
      <c r="K1029" s="6">
        <f t="shared" si="15"/>
        <v>199.5</v>
      </c>
    </row>
    <row r="1030" spans="2:11" ht="16.5" x14ac:dyDescent="0.25">
      <c r="B1030" s="3" t="s">
        <v>202</v>
      </c>
      <c r="C1030" s="4" t="str">
        <f>VLOOKUP(B1030,Clientes!A:B,2,0)</f>
        <v>Mariana Miguel Santos</v>
      </c>
      <c r="D1030" s="4" t="str">
        <f>VLOOKUP(B1030,Clientes!A:D,4,0)</f>
        <v>Santarém</v>
      </c>
      <c r="E1030" s="9" t="s">
        <v>34</v>
      </c>
      <c r="F1030" s="4" t="str">
        <f>INDEX('Lista Aloj'!B:C,MATCH(E1030,'Lista Aloj'!C:C,0),1)</f>
        <v>ALOJAMENTO DO ÓSCAR, UNIPESSOAL, LDA</v>
      </c>
      <c r="G1030" s="4" t="str">
        <f>VLOOKUP(E1030,'Lista Aloj'!C:F,4,0)</f>
        <v>Região Autónoma da Madeira</v>
      </c>
      <c r="H1030" s="19">
        <v>43902</v>
      </c>
      <c r="I1030" s="22">
        <v>5</v>
      </c>
      <c r="J1030" s="6">
        <f>VLOOKUP(E1030,'Lista Aloj'!C:F,2,0)*I1030</f>
        <v>350</v>
      </c>
      <c r="K1030" s="6">
        <f t="shared" si="15"/>
        <v>332.5</v>
      </c>
    </row>
    <row r="1031" spans="2:11" ht="16.5" x14ac:dyDescent="0.25">
      <c r="B1031" s="3" t="s">
        <v>82</v>
      </c>
      <c r="C1031" s="4" t="str">
        <f>VLOOKUP(B1031,Clientes!A:B,2,0)</f>
        <v>Inês Pedro Marinho</v>
      </c>
      <c r="D1031" s="4" t="str">
        <f>VLOOKUP(B1031,Clientes!A:D,4,0)</f>
        <v>Coimbra</v>
      </c>
      <c r="E1031" s="9" t="s">
        <v>42</v>
      </c>
      <c r="F1031" s="4" t="str">
        <f>INDEX('Lista Aloj'!B:C,MATCH(E1031,'Lista Aloj'!C:C,0),1)</f>
        <v>FEELPORTO - ALOJAMENTO LOCAL E SERVIÇOS TURISTICOS, LDA</v>
      </c>
      <c r="G1031" s="4" t="str">
        <f>VLOOKUP(E1031,'Lista Aloj'!C:F,4,0)</f>
        <v>Porto</v>
      </c>
      <c r="H1031" s="19">
        <v>43904</v>
      </c>
      <c r="I1031" s="22">
        <v>1</v>
      </c>
      <c r="J1031" s="6">
        <f>VLOOKUP(E1031,'Lista Aloj'!C:F,2,0)*I1031</f>
        <v>70</v>
      </c>
      <c r="K1031" s="6">
        <f t="shared" si="15"/>
        <v>70</v>
      </c>
    </row>
    <row r="1032" spans="2:11" ht="16.5" x14ac:dyDescent="0.25">
      <c r="B1032" s="3" t="s">
        <v>92</v>
      </c>
      <c r="C1032" s="4" t="str">
        <f>VLOOKUP(B1032,Clientes!A:B,2,0)</f>
        <v>Marina Manuel Duarte</v>
      </c>
      <c r="D1032" s="4" t="str">
        <f>VLOOKUP(B1032,Clientes!A:D,4,0)</f>
        <v>Portalegre</v>
      </c>
      <c r="E1032" s="9" t="s">
        <v>44</v>
      </c>
      <c r="F1032" s="4" t="str">
        <f>INDEX('Lista Aloj'!B:C,MATCH(E1032,'Lista Aloj'!C:C,0),1)</f>
        <v>DELIRECORDAÇÕES - ALOJAMENTO LOCAL, UNIPESSOAL, LDA</v>
      </c>
      <c r="G1032" s="4" t="str">
        <f>VLOOKUP(E1032,'Lista Aloj'!C:F,4,0)</f>
        <v>Porto</v>
      </c>
      <c r="H1032" s="19">
        <v>43904</v>
      </c>
      <c r="I1032" s="22">
        <v>7</v>
      </c>
      <c r="J1032" s="6">
        <f>VLOOKUP(E1032,'Lista Aloj'!C:F,2,0)*I1032</f>
        <v>560</v>
      </c>
      <c r="K1032" s="6">
        <f t="shared" si="15"/>
        <v>504</v>
      </c>
    </row>
    <row r="1033" spans="2:11" ht="16.5" x14ac:dyDescent="0.25">
      <c r="B1033" s="3" t="s">
        <v>188</v>
      </c>
      <c r="C1033" s="4" t="str">
        <f>VLOOKUP(B1033,Clientes!A:B,2,0)</f>
        <v>Tiago Afonso Santos</v>
      </c>
      <c r="D1033" s="4" t="str">
        <f>VLOOKUP(B1033,Clientes!A:D,4,0)</f>
        <v>Vila Real</v>
      </c>
      <c r="E1033" s="9" t="s">
        <v>52</v>
      </c>
      <c r="F1033" s="4" t="str">
        <f>INDEX('Lista Aloj'!B:C,MATCH(E1033,'Lista Aloj'!C:C,0),1)</f>
        <v>CASA DO RIO VEZ - TURISMO E ALOJAMENTO, LDA</v>
      </c>
      <c r="G1033" s="4" t="str">
        <f>VLOOKUP(E1033,'Lista Aloj'!C:F,4,0)</f>
        <v>Leiria</v>
      </c>
      <c r="H1033" s="19">
        <v>43904</v>
      </c>
      <c r="I1033" s="22">
        <v>1</v>
      </c>
      <c r="J1033" s="6">
        <f>VLOOKUP(E1033,'Lista Aloj'!C:F,2,0)*I1033</f>
        <v>70</v>
      </c>
      <c r="K1033" s="6">
        <f t="shared" si="15"/>
        <v>70</v>
      </c>
    </row>
    <row r="1034" spans="2:11" ht="16.5" x14ac:dyDescent="0.25">
      <c r="B1034" s="3" t="s">
        <v>213</v>
      </c>
      <c r="C1034" s="4" t="str">
        <f>VLOOKUP(B1034,Clientes!A:B,2,0)</f>
        <v xml:space="preserve">Marta Sofia </v>
      </c>
      <c r="D1034" s="4" t="str">
        <f>VLOOKUP(B1034,Clientes!A:D,4,0)</f>
        <v>Leiria</v>
      </c>
      <c r="E1034" s="9" t="s">
        <v>41</v>
      </c>
      <c r="F1034" s="4" t="str">
        <f>INDEX('Lista Aloj'!B:C,MATCH(E1034,'Lista Aloj'!C:C,0),1)</f>
        <v>CAMPO AVENTURA - PROGRAMAS DE LAZER, S.A.</v>
      </c>
      <c r="G1034" s="4" t="str">
        <f>VLOOKUP(E1034,'Lista Aloj'!C:F,4,0)</f>
        <v>Castelo Branco</v>
      </c>
      <c r="H1034" s="19">
        <v>43905</v>
      </c>
      <c r="I1034" s="22">
        <v>5</v>
      </c>
      <c r="J1034" s="6">
        <f>VLOOKUP(E1034,'Lista Aloj'!C:F,2,0)*I1034</f>
        <v>450</v>
      </c>
      <c r="K1034" s="6">
        <f t="shared" ref="K1034:K1097" si="16">J1034- VLOOKUP(I1034,$H$2:$J$6,3,TRUE)*J1034</f>
        <v>427.5</v>
      </c>
    </row>
    <row r="1035" spans="2:11" ht="16.5" x14ac:dyDescent="0.25">
      <c r="B1035" s="3" t="s">
        <v>140</v>
      </c>
      <c r="C1035" s="4" t="str">
        <f>VLOOKUP(B1035,Clientes!A:B,2,0)</f>
        <v>Catarina Catarina Coelho</v>
      </c>
      <c r="D1035" s="4" t="str">
        <f>VLOOKUP(B1035,Clientes!A:D,4,0)</f>
        <v>Faro</v>
      </c>
      <c r="E1035" s="9" t="s">
        <v>45</v>
      </c>
      <c r="F1035" s="4" t="str">
        <f>INDEX('Lista Aloj'!B:C,MATCH(E1035,'Lista Aloj'!C:C,0),1)</f>
        <v>LOCAL - IT, LDA</v>
      </c>
      <c r="G1035" s="4" t="str">
        <f>VLOOKUP(E1035,'Lista Aloj'!C:F,4,0)</f>
        <v>Santarém</v>
      </c>
      <c r="H1035" s="19">
        <v>43907</v>
      </c>
      <c r="I1035" s="22">
        <v>2</v>
      </c>
      <c r="J1035" s="6">
        <f>VLOOKUP(E1035,'Lista Aloj'!C:F,2,0)*I1035</f>
        <v>180</v>
      </c>
      <c r="K1035" s="6">
        <f t="shared" si="16"/>
        <v>171</v>
      </c>
    </row>
    <row r="1036" spans="2:11" ht="16.5" x14ac:dyDescent="0.25">
      <c r="B1036" s="3" t="s">
        <v>229</v>
      </c>
      <c r="C1036" s="4" t="str">
        <f>VLOOKUP(B1036,Clientes!A:B,2,0)</f>
        <v>Mariana Alexandre Martins</v>
      </c>
      <c r="D1036" s="4" t="str">
        <f>VLOOKUP(B1036,Clientes!A:D,4,0)</f>
        <v>Setúbal</v>
      </c>
      <c r="E1036" s="9" t="s">
        <v>36</v>
      </c>
      <c r="F1036" s="4" t="str">
        <f>INDEX('Lista Aloj'!B:C,MATCH(E1036,'Lista Aloj'!C:C,0),1)</f>
        <v>A.N.E.A.L. - ASSOCIAÇÃO NACIONAL DE ESTABELECIMENTOS DE ALOJAMENTO LOCAL</v>
      </c>
      <c r="G1036" s="4" t="str">
        <f>VLOOKUP(E1036,'Lista Aloj'!C:F,4,0)</f>
        <v>Lisboa</v>
      </c>
      <c r="H1036" s="19">
        <v>43908</v>
      </c>
      <c r="I1036" s="22">
        <v>1</v>
      </c>
      <c r="J1036" s="6">
        <f>VLOOKUP(E1036,'Lista Aloj'!C:F,2,0)*I1036</f>
        <v>80</v>
      </c>
      <c r="K1036" s="6">
        <f t="shared" si="16"/>
        <v>80</v>
      </c>
    </row>
    <row r="1037" spans="2:11" ht="16.5" x14ac:dyDescent="0.25">
      <c r="B1037" s="3" t="s">
        <v>187</v>
      </c>
      <c r="C1037" s="4" t="str">
        <f>VLOOKUP(B1037,Clientes!A:B,2,0)</f>
        <v>Rodrigo da Gonçalves</v>
      </c>
      <c r="D1037" s="4" t="str">
        <f>VLOOKUP(B1037,Clientes!A:D,4,0)</f>
        <v>Vila Real</v>
      </c>
      <c r="E1037" s="9" t="s">
        <v>49</v>
      </c>
      <c r="F1037" s="4" t="str">
        <f>INDEX('Lista Aloj'!B:C,MATCH(E1037,'Lista Aloj'!C:C,0),1)</f>
        <v>GERES ALBUFEIRA - ALDEIA TURISTICA, LDA</v>
      </c>
      <c r="G1037" s="4" t="str">
        <f>VLOOKUP(E1037,'Lista Aloj'!C:F,4,0)</f>
        <v>Aveiro</v>
      </c>
      <c r="H1037" s="19">
        <v>43908</v>
      </c>
      <c r="I1037" s="22">
        <v>1</v>
      </c>
      <c r="J1037" s="6">
        <f>VLOOKUP(E1037,'Lista Aloj'!C:F,2,0)*I1037</f>
        <v>70</v>
      </c>
      <c r="K1037" s="6">
        <f t="shared" si="16"/>
        <v>70</v>
      </c>
    </row>
    <row r="1038" spans="2:11" ht="16.5" x14ac:dyDescent="0.25">
      <c r="B1038" s="3" t="s">
        <v>212</v>
      </c>
      <c r="C1038" s="4" t="str">
        <f>VLOOKUP(B1038,Clientes!A:B,2,0)</f>
        <v xml:space="preserve">Sanderson Leite </v>
      </c>
      <c r="D1038" s="4" t="str">
        <f>VLOOKUP(B1038,Clientes!A:D,4,0)</f>
        <v>Leiria</v>
      </c>
      <c r="E1038" s="9" t="s">
        <v>49</v>
      </c>
      <c r="F1038" s="4" t="str">
        <f>INDEX('Lista Aloj'!B:C,MATCH(E1038,'Lista Aloj'!C:C,0),1)</f>
        <v>GERES ALBUFEIRA - ALDEIA TURISTICA, LDA</v>
      </c>
      <c r="G1038" s="4" t="str">
        <f>VLOOKUP(E1038,'Lista Aloj'!C:F,4,0)</f>
        <v>Aveiro</v>
      </c>
      <c r="H1038" s="19">
        <v>43908</v>
      </c>
      <c r="I1038" s="22">
        <v>8</v>
      </c>
      <c r="J1038" s="6">
        <f>VLOOKUP(E1038,'Lista Aloj'!C:F,2,0)*I1038</f>
        <v>560</v>
      </c>
      <c r="K1038" s="6">
        <f t="shared" si="16"/>
        <v>504</v>
      </c>
    </row>
    <row r="1039" spans="2:11" ht="16.5" x14ac:dyDescent="0.25">
      <c r="B1039" s="3" t="s">
        <v>186</v>
      </c>
      <c r="C1039" s="4" t="str">
        <f>VLOOKUP(B1039,Clientes!A:B,2,0)</f>
        <v xml:space="preserve">João Gonçalo </v>
      </c>
      <c r="D1039" s="4" t="str">
        <f>VLOOKUP(B1039,Clientes!A:D,4,0)</f>
        <v>Bragança</v>
      </c>
      <c r="E1039" s="9" t="s">
        <v>49</v>
      </c>
      <c r="F1039" s="4" t="str">
        <f>INDEX('Lista Aloj'!B:C,MATCH(E1039,'Lista Aloj'!C:C,0),1)</f>
        <v>GERES ALBUFEIRA - ALDEIA TURISTICA, LDA</v>
      </c>
      <c r="G1039" s="4" t="str">
        <f>VLOOKUP(E1039,'Lista Aloj'!C:F,4,0)</f>
        <v>Aveiro</v>
      </c>
      <c r="H1039" s="19">
        <v>43909</v>
      </c>
      <c r="I1039" s="22">
        <v>3</v>
      </c>
      <c r="J1039" s="6">
        <f>VLOOKUP(E1039,'Lista Aloj'!C:F,2,0)*I1039</f>
        <v>210</v>
      </c>
      <c r="K1039" s="6">
        <f t="shared" si="16"/>
        <v>199.5</v>
      </c>
    </row>
    <row r="1040" spans="2:11" ht="16.5" x14ac:dyDescent="0.25">
      <c r="B1040" s="3" t="s">
        <v>210</v>
      </c>
      <c r="C1040" s="4" t="str">
        <f>VLOOKUP(B1040,Clientes!A:B,2,0)</f>
        <v>Diogo Jaime Santos</v>
      </c>
      <c r="D1040" s="4" t="str">
        <f>VLOOKUP(B1040,Clientes!A:D,4,0)</f>
        <v>Castelo Branco</v>
      </c>
      <c r="E1040" s="9" t="s">
        <v>52</v>
      </c>
      <c r="F1040" s="4" t="str">
        <f>INDEX('Lista Aloj'!B:C,MATCH(E1040,'Lista Aloj'!C:C,0),1)</f>
        <v>CASA DO RIO VEZ - TURISMO E ALOJAMENTO, LDA</v>
      </c>
      <c r="G1040" s="4" t="str">
        <f>VLOOKUP(E1040,'Lista Aloj'!C:F,4,0)</f>
        <v>Leiria</v>
      </c>
      <c r="H1040" s="19">
        <v>43910</v>
      </c>
      <c r="I1040" s="22">
        <v>4</v>
      </c>
      <c r="J1040" s="6">
        <f>VLOOKUP(E1040,'Lista Aloj'!C:F,2,0)*I1040</f>
        <v>280</v>
      </c>
      <c r="K1040" s="6">
        <f t="shared" si="16"/>
        <v>266</v>
      </c>
    </row>
    <row r="1041" spans="2:11" ht="16.5" x14ac:dyDescent="0.25">
      <c r="B1041" s="3" t="s">
        <v>151</v>
      </c>
      <c r="C1041" s="4" t="str">
        <f>VLOOKUP(B1041,Clientes!A:B,2,0)</f>
        <v xml:space="preserve">Inês Maria </v>
      </c>
      <c r="D1041" s="4" t="str">
        <f>VLOOKUP(B1041,Clientes!A:D,4,0)</f>
        <v>Aveiro</v>
      </c>
      <c r="E1041" s="9" t="s">
        <v>58</v>
      </c>
      <c r="F1041" s="4" t="str">
        <f>INDEX('Lista Aloj'!B:C,MATCH(E1041,'Lista Aloj'!C:C,0),1)</f>
        <v>NORVERDE - INVESTIMENTOS IMOBILIÁRIOS, S.A.</v>
      </c>
      <c r="G1041" s="4" t="str">
        <f>VLOOKUP(E1041,'Lista Aloj'!C:F,4,0)</f>
        <v>Portalegre</v>
      </c>
      <c r="H1041" s="19">
        <v>43910</v>
      </c>
      <c r="I1041" s="22">
        <v>3</v>
      </c>
      <c r="J1041" s="6">
        <f>VLOOKUP(E1041,'Lista Aloj'!C:F,2,0)*I1041</f>
        <v>150</v>
      </c>
      <c r="K1041" s="6">
        <f t="shared" si="16"/>
        <v>142.5</v>
      </c>
    </row>
    <row r="1042" spans="2:11" ht="16.5" x14ac:dyDescent="0.25">
      <c r="B1042" s="3" t="s">
        <v>75</v>
      </c>
      <c r="C1042" s="4" t="str">
        <f>VLOOKUP(B1042,Clientes!A:B,2,0)</f>
        <v xml:space="preserve">Maria Miguel </v>
      </c>
      <c r="D1042" s="4" t="str">
        <f>VLOOKUP(B1042,Clientes!A:D,4,0)</f>
        <v>Viana do Castelo</v>
      </c>
      <c r="E1042" s="9" t="s">
        <v>49</v>
      </c>
      <c r="F1042" s="4" t="str">
        <f>INDEX('Lista Aloj'!B:C,MATCH(E1042,'Lista Aloj'!C:C,0),1)</f>
        <v>GERES ALBUFEIRA - ALDEIA TURISTICA, LDA</v>
      </c>
      <c r="G1042" s="4" t="str">
        <f>VLOOKUP(E1042,'Lista Aloj'!C:F,4,0)</f>
        <v>Aveiro</v>
      </c>
      <c r="H1042" s="19">
        <v>43910</v>
      </c>
      <c r="I1042" s="22">
        <v>3</v>
      </c>
      <c r="J1042" s="6">
        <f>VLOOKUP(E1042,'Lista Aloj'!C:F,2,0)*I1042</f>
        <v>210</v>
      </c>
      <c r="K1042" s="6">
        <f t="shared" si="16"/>
        <v>199.5</v>
      </c>
    </row>
    <row r="1043" spans="2:11" ht="16.5" x14ac:dyDescent="0.25">
      <c r="B1043" s="3" t="s">
        <v>119</v>
      </c>
      <c r="C1043" s="4" t="str">
        <f>VLOOKUP(B1043,Clientes!A:B,2,0)</f>
        <v>Mariana Rafaela Costa</v>
      </c>
      <c r="D1043" s="4" t="str">
        <f>VLOOKUP(B1043,Clientes!A:D,4,0)</f>
        <v>Região Autónoma da Madeira</v>
      </c>
      <c r="E1043" s="9" t="s">
        <v>39</v>
      </c>
      <c r="F1043" s="4" t="str">
        <f>INDEX('Lista Aloj'!B:C,MATCH(E1043,'Lista Aloj'!C:C,0),1)</f>
        <v>ÍNDICEFRASE COMPRA E VENDA DE BENS IMOBILIÁRIOS, TURISMO E ALOJAMENTO LOCAL, LDA</v>
      </c>
      <c r="G1043" s="4" t="str">
        <f>VLOOKUP(E1043,'Lista Aloj'!C:F,4,0)</f>
        <v>Portalegre</v>
      </c>
      <c r="H1043" s="19">
        <v>43910</v>
      </c>
      <c r="I1043" s="22">
        <v>5</v>
      </c>
      <c r="J1043" s="6">
        <f>VLOOKUP(E1043,'Lista Aloj'!C:F,2,0)*I1043</f>
        <v>300</v>
      </c>
      <c r="K1043" s="6">
        <f t="shared" si="16"/>
        <v>285</v>
      </c>
    </row>
    <row r="1044" spans="2:11" ht="16.5" x14ac:dyDescent="0.25">
      <c r="B1044" s="3" t="s">
        <v>204</v>
      </c>
      <c r="C1044" s="4" t="str">
        <f>VLOOKUP(B1044,Clientes!A:B,2,0)</f>
        <v>João Caldas Gonçalves</v>
      </c>
      <c r="D1044" s="4" t="str">
        <f>VLOOKUP(B1044,Clientes!A:D,4,0)</f>
        <v>Lisboa</v>
      </c>
      <c r="E1044" s="9" t="s">
        <v>52</v>
      </c>
      <c r="F1044" s="4" t="str">
        <f>INDEX('Lista Aloj'!B:C,MATCH(E1044,'Lista Aloj'!C:C,0),1)</f>
        <v>CASA DO RIO VEZ - TURISMO E ALOJAMENTO, LDA</v>
      </c>
      <c r="G1044" s="4" t="str">
        <f>VLOOKUP(E1044,'Lista Aloj'!C:F,4,0)</f>
        <v>Leiria</v>
      </c>
      <c r="H1044" s="19">
        <v>43911</v>
      </c>
      <c r="I1044" s="22">
        <v>9</v>
      </c>
      <c r="J1044" s="6">
        <f>VLOOKUP(E1044,'Lista Aloj'!C:F,2,0)*I1044</f>
        <v>630</v>
      </c>
      <c r="K1044" s="6">
        <f t="shared" si="16"/>
        <v>567</v>
      </c>
    </row>
    <row r="1045" spans="2:11" ht="16.5" x14ac:dyDescent="0.25">
      <c r="B1045" s="3" t="s">
        <v>171</v>
      </c>
      <c r="C1045" s="4" t="str">
        <f>VLOOKUP(B1045,Clientes!A:B,2,0)</f>
        <v xml:space="preserve">Tomás Esteves </v>
      </c>
      <c r="D1045" s="4" t="str">
        <f>VLOOKUP(B1045,Clientes!A:D,4,0)</f>
        <v>Leiria</v>
      </c>
      <c r="E1045" s="9" t="s">
        <v>52</v>
      </c>
      <c r="F1045" s="4" t="str">
        <f>INDEX('Lista Aloj'!B:C,MATCH(E1045,'Lista Aloj'!C:C,0),1)</f>
        <v>CASA DO RIO VEZ - TURISMO E ALOJAMENTO, LDA</v>
      </c>
      <c r="G1045" s="4" t="str">
        <f>VLOOKUP(E1045,'Lista Aloj'!C:F,4,0)</f>
        <v>Leiria</v>
      </c>
      <c r="H1045" s="19">
        <v>43912</v>
      </c>
      <c r="I1045" s="22">
        <v>6</v>
      </c>
      <c r="J1045" s="6">
        <f>VLOOKUP(E1045,'Lista Aloj'!C:F,2,0)*I1045</f>
        <v>420</v>
      </c>
      <c r="K1045" s="6">
        <f t="shared" si="16"/>
        <v>378</v>
      </c>
    </row>
    <row r="1046" spans="2:11" ht="16.5" x14ac:dyDescent="0.25">
      <c r="B1046" s="3" t="s">
        <v>157</v>
      </c>
      <c r="C1046" s="4" t="str">
        <f>VLOOKUP(B1046,Clientes!A:B,2,0)</f>
        <v>Helena Miranda Sousa</v>
      </c>
      <c r="D1046" s="4" t="str">
        <f>VLOOKUP(B1046,Clientes!A:D,4,0)</f>
        <v>Porto</v>
      </c>
      <c r="E1046" s="9" t="s">
        <v>39</v>
      </c>
      <c r="F1046" s="4" t="str">
        <f>INDEX('Lista Aloj'!B:C,MATCH(E1046,'Lista Aloj'!C:C,0),1)</f>
        <v>ÍNDICEFRASE COMPRA E VENDA DE BENS IMOBILIÁRIOS, TURISMO E ALOJAMENTO LOCAL, LDA</v>
      </c>
      <c r="G1046" s="4" t="str">
        <f>VLOOKUP(E1046,'Lista Aloj'!C:F,4,0)</f>
        <v>Portalegre</v>
      </c>
      <c r="H1046" s="19">
        <v>43913</v>
      </c>
      <c r="I1046" s="22">
        <v>6</v>
      </c>
      <c r="J1046" s="6">
        <f>VLOOKUP(E1046,'Lista Aloj'!C:F,2,0)*I1046</f>
        <v>360</v>
      </c>
      <c r="K1046" s="6">
        <f t="shared" si="16"/>
        <v>324</v>
      </c>
    </row>
    <row r="1047" spans="2:11" ht="16.5" x14ac:dyDescent="0.25">
      <c r="B1047" s="3" t="s">
        <v>124</v>
      </c>
      <c r="C1047" s="4" t="str">
        <f>VLOOKUP(B1047,Clientes!A:B,2,0)</f>
        <v>João Filipe Carneiro</v>
      </c>
      <c r="D1047" s="4" t="str">
        <f>VLOOKUP(B1047,Clientes!A:D,4,0)</f>
        <v>Portalegre</v>
      </c>
      <c r="E1047" s="9" t="s">
        <v>53</v>
      </c>
      <c r="F1047" s="4" t="str">
        <f>INDEX('Lista Aloj'!B:C,MATCH(E1047,'Lista Aloj'!C:C,0),1)</f>
        <v>LOCAL GÁS, UNIPESSOAL, LDA</v>
      </c>
      <c r="G1047" s="4" t="str">
        <f>VLOOKUP(E1047,'Lista Aloj'!C:F,4,0)</f>
        <v>Setúbal</v>
      </c>
      <c r="H1047" s="19">
        <v>43913</v>
      </c>
      <c r="I1047" s="22">
        <v>4</v>
      </c>
      <c r="J1047" s="6">
        <f>VLOOKUP(E1047,'Lista Aloj'!C:F,2,0)*I1047</f>
        <v>280</v>
      </c>
      <c r="K1047" s="6">
        <f t="shared" si="16"/>
        <v>266</v>
      </c>
    </row>
    <row r="1048" spans="2:11" ht="16.5" x14ac:dyDescent="0.25">
      <c r="B1048" s="3" t="s">
        <v>107</v>
      </c>
      <c r="C1048" s="4" t="str">
        <f>VLOOKUP(B1048,Clientes!A:B,2,0)</f>
        <v>André Alexandre Cardoso</v>
      </c>
      <c r="D1048" s="4" t="str">
        <f>VLOOKUP(B1048,Clientes!A:D,4,0)</f>
        <v>Região Autónoma da Madeira</v>
      </c>
      <c r="E1048" s="9" t="s">
        <v>59</v>
      </c>
      <c r="F1048" s="4" t="str">
        <f>INDEX('Lista Aloj'!B:C,MATCH(E1048,'Lista Aloj'!C:C,0),1)</f>
        <v>ENIGMAGARDEN - ALOJAMENTO LOCAL, UNIPESSOAL, LDA</v>
      </c>
      <c r="G1048" s="4" t="str">
        <f>VLOOKUP(E1048,'Lista Aloj'!C:F,4,0)</f>
        <v>Viana do Castelo</v>
      </c>
      <c r="H1048" s="19">
        <v>43915</v>
      </c>
      <c r="I1048" s="22">
        <v>5</v>
      </c>
      <c r="J1048" s="6">
        <f>VLOOKUP(E1048,'Lista Aloj'!C:F,2,0)*I1048</f>
        <v>300</v>
      </c>
      <c r="K1048" s="6">
        <f t="shared" si="16"/>
        <v>285</v>
      </c>
    </row>
    <row r="1049" spans="2:11" ht="16.5" x14ac:dyDescent="0.25">
      <c r="B1049" s="3" t="s">
        <v>96</v>
      </c>
      <c r="C1049" s="4" t="str">
        <f>VLOOKUP(B1049,Clientes!A:B,2,0)</f>
        <v>João Catarina Mendes</v>
      </c>
      <c r="D1049" s="4" t="str">
        <f>VLOOKUP(B1049,Clientes!A:D,4,0)</f>
        <v>Lisboa</v>
      </c>
      <c r="E1049" s="9" t="s">
        <v>45</v>
      </c>
      <c r="F1049" s="4" t="str">
        <f>INDEX('Lista Aloj'!B:C,MATCH(E1049,'Lista Aloj'!C:C,0),1)</f>
        <v>LOCAL - IT, LDA</v>
      </c>
      <c r="G1049" s="4" t="str">
        <f>VLOOKUP(E1049,'Lista Aloj'!C:F,4,0)</f>
        <v>Santarém</v>
      </c>
      <c r="H1049" s="19">
        <v>43915</v>
      </c>
      <c r="I1049" s="22">
        <v>6</v>
      </c>
      <c r="J1049" s="6">
        <f>VLOOKUP(E1049,'Lista Aloj'!C:F,2,0)*I1049</f>
        <v>540</v>
      </c>
      <c r="K1049" s="6">
        <f t="shared" si="16"/>
        <v>486</v>
      </c>
    </row>
    <row r="1050" spans="2:11" ht="16.5" x14ac:dyDescent="0.25">
      <c r="B1050" s="3" t="s">
        <v>209</v>
      </c>
      <c r="C1050" s="4" t="str">
        <f>VLOOKUP(B1050,Clientes!A:B,2,0)</f>
        <v>Hélder Leonor Vasconcelos</v>
      </c>
      <c r="D1050" s="4" t="str">
        <f>VLOOKUP(B1050,Clientes!A:D,4,0)</f>
        <v>Faro</v>
      </c>
      <c r="E1050" s="9" t="s">
        <v>42</v>
      </c>
      <c r="F1050" s="4" t="str">
        <f>INDEX('Lista Aloj'!B:C,MATCH(E1050,'Lista Aloj'!C:C,0),1)</f>
        <v>FEELPORTO - ALOJAMENTO LOCAL E SERVIÇOS TURISTICOS, LDA</v>
      </c>
      <c r="G1050" s="4" t="str">
        <f>VLOOKUP(E1050,'Lista Aloj'!C:F,4,0)</f>
        <v>Porto</v>
      </c>
      <c r="H1050" s="19">
        <v>43916</v>
      </c>
      <c r="I1050" s="22">
        <v>6</v>
      </c>
      <c r="J1050" s="6">
        <f>VLOOKUP(E1050,'Lista Aloj'!C:F,2,0)*I1050</f>
        <v>420</v>
      </c>
      <c r="K1050" s="6">
        <f t="shared" si="16"/>
        <v>378</v>
      </c>
    </row>
    <row r="1051" spans="2:11" ht="16.5" x14ac:dyDescent="0.25">
      <c r="B1051" s="3" t="s">
        <v>150</v>
      </c>
      <c r="C1051" s="4" t="str">
        <f>VLOOKUP(B1051,Clientes!A:B,2,0)</f>
        <v>Jose Amadeu Faria</v>
      </c>
      <c r="D1051" s="4" t="str">
        <f>VLOOKUP(B1051,Clientes!A:D,4,0)</f>
        <v>Região Autónoma da Madeira</v>
      </c>
      <c r="E1051" s="9" t="s">
        <v>49</v>
      </c>
      <c r="F1051" s="4" t="str">
        <f>INDEX('Lista Aloj'!B:C,MATCH(E1051,'Lista Aloj'!C:C,0),1)</f>
        <v>GERES ALBUFEIRA - ALDEIA TURISTICA, LDA</v>
      </c>
      <c r="G1051" s="4" t="str">
        <f>VLOOKUP(E1051,'Lista Aloj'!C:F,4,0)</f>
        <v>Aveiro</v>
      </c>
      <c r="H1051" s="19">
        <v>43918</v>
      </c>
      <c r="I1051" s="22">
        <v>3</v>
      </c>
      <c r="J1051" s="6">
        <f>VLOOKUP(E1051,'Lista Aloj'!C:F,2,0)*I1051</f>
        <v>210</v>
      </c>
      <c r="K1051" s="6">
        <f t="shared" si="16"/>
        <v>199.5</v>
      </c>
    </row>
    <row r="1052" spans="2:11" ht="16.5" x14ac:dyDescent="0.25">
      <c r="B1052" s="3" t="s">
        <v>76</v>
      </c>
      <c r="C1052" s="4" t="str">
        <f>VLOOKUP(B1052,Clientes!A:B,2,0)</f>
        <v>Maria Bessa Costa</v>
      </c>
      <c r="D1052" s="4" t="str">
        <f>VLOOKUP(B1052,Clientes!A:D,4,0)</f>
        <v>Bragança</v>
      </c>
      <c r="E1052" s="9" t="s">
        <v>58</v>
      </c>
      <c r="F1052" s="4" t="str">
        <f>INDEX('Lista Aloj'!B:C,MATCH(E1052,'Lista Aloj'!C:C,0),1)</f>
        <v>NORVERDE - INVESTIMENTOS IMOBILIÁRIOS, S.A.</v>
      </c>
      <c r="G1052" s="4" t="str">
        <f>VLOOKUP(E1052,'Lista Aloj'!C:F,4,0)</f>
        <v>Portalegre</v>
      </c>
      <c r="H1052" s="19">
        <v>43918</v>
      </c>
      <c r="I1052" s="22">
        <v>5</v>
      </c>
      <c r="J1052" s="6">
        <f>VLOOKUP(E1052,'Lista Aloj'!C:F,2,0)*I1052</f>
        <v>250</v>
      </c>
      <c r="K1052" s="6">
        <f t="shared" si="16"/>
        <v>237.5</v>
      </c>
    </row>
    <row r="1053" spans="2:11" ht="16.5" x14ac:dyDescent="0.25">
      <c r="B1053" s="3" t="s">
        <v>159</v>
      </c>
      <c r="C1053" s="4" t="str">
        <f>VLOOKUP(B1053,Clientes!A:B,2,0)</f>
        <v>Bela Francisco Pinto</v>
      </c>
      <c r="D1053" s="4" t="str">
        <f>VLOOKUP(B1053,Clientes!A:D,4,0)</f>
        <v>Santarém</v>
      </c>
      <c r="E1053" s="9" t="s">
        <v>50</v>
      </c>
      <c r="F1053" s="4" t="str">
        <f>INDEX('Lista Aloj'!B:C,MATCH(E1053,'Lista Aloj'!C:C,0),1)</f>
        <v>R.M.G.S. - ALOJAMENTOS DE PORTUGAL - TURISMO RURAL E ALOJAMENTO LOCAL, UNIPESSOAL, LDA</v>
      </c>
      <c r="G1053" s="4" t="str">
        <f>VLOOKUP(E1053,'Lista Aloj'!C:F,4,0)</f>
        <v>Porto</v>
      </c>
      <c r="H1053" s="19">
        <v>43919</v>
      </c>
      <c r="I1053" s="22">
        <v>5</v>
      </c>
      <c r="J1053" s="6">
        <f>VLOOKUP(E1053,'Lista Aloj'!C:F,2,0)*I1053</f>
        <v>250</v>
      </c>
      <c r="K1053" s="6">
        <f t="shared" si="16"/>
        <v>237.5</v>
      </c>
    </row>
    <row r="1054" spans="2:11" ht="16.5" x14ac:dyDescent="0.25">
      <c r="B1054" s="3" t="s">
        <v>203</v>
      </c>
      <c r="C1054" s="4" t="str">
        <f>VLOOKUP(B1054,Clientes!A:B,2,0)</f>
        <v>Dalila Alexandre Reis</v>
      </c>
      <c r="D1054" s="4" t="str">
        <f>VLOOKUP(B1054,Clientes!A:D,4,0)</f>
        <v>Porto</v>
      </c>
      <c r="E1054" s="9" t="s">
        <v>44</v>
      </c>
      <c r="F1054" s="4" t="str">
        <f>INDEX('Lista Aloj'!B:C,MATCH(E1054,'Lista Aloj'!C:C,0),1)</f>
        <v>DELIRECORDAÇÕES - ALOJAMENTO LOCAL, UNIPESSOAL, LDA</v>
      </c>
      <c r="G1054" s="4" t="str">
        <f>VLOOKUP(E1054,'Lista Aloj'!C:F,4,0)</f>
        <v>Porto</v>
      </c>
      <c r="H1054" s="19">
        <v>43920</v>
      </c>
      <c r="I1054" s="22">
        <v>2</v>
      </c>
      <c r="J1054" s="6">
        <f>VLOOKUP(E1054,'Lista Aloj'!C:F,2,0)*I1054</f>
        <v>160</v>
      </c>
      <c r="K1054" s="6">
        <f t="shared" si="16"/>
        <v>152</v>
      </c>
    </row>
    <row r="1055" spans="2:11" ht="16.5" x14ac:dyDescent="0.25">
      <c r="B1055" s="3" t="s">
        <v>91</v>
      </c>
      <c r="C1055" s="4" t="str">
        <f>VLOOKUP(B1055,Clientes!A:B,2,0)</f>
        <v xml:space="preserve">Rafael Romera </v>
      </c>
      <c r="D1055" s="4" t="str">
        <f>VLOOKUP(B1055,Clientes!A:D,4,0)</f>
        <v>Coimbra</v>
      </c>
      <c r="E1055" s="9" t="s">
        <v>54</v>
      </c>
      <c r="F1055" s="4" t="str">
        <f>INDEX('Lista Aloj'!B:C,MATCH(E1055,'Lista Aloj'!C:C,0),1)</f>
        <v>LOCALMAIS, UNIPESSOAL, LDA</v>
      </c>
      <c r="G1055" s="4" t="str">
        <f>VLOOKUP(E1055,'Lista Aloj'!C:F,4,0)</f>
        <v>Guarda</v>
      </c>
      <c r="H1055" s="19">
        <v>43920</v>
      </c>
      <c r="I1055" s="22">
        <v>1</v>
      </c>
      <c r="J1055" s="6">
        <f>VLOOKUP(E1055,'Lista Aloj'!C:F,2,0)*I1055</f>
        <v>90</v>
      </c>
      <c r="K1055" s="6">
        <f t="shared" si="16"/>
        <v>90</v>
      </c>
    </row>
    <row r="1056" spans="2:11" ht="16.5" x14ac:dyDescent="0.25">
      <c r="B1056" s="3" t="s">
        <v>97</v>
      </c>
      <c r="C1056" s="4" t="str">
        <f>VLOOKUP(B1056,Clientes!A:B,2,0)</f>
        <v>Diogo Torres Pinheiro</v>
      </c>
      <c r="D1056" s="4" t="str">
        <f>VLOOKUP(B1056,Clientes!A:D,4,0)</f>
        <v>Santarém</v>
      </c>
      <c r="E1056" s="9" t="s">
        <v>44</v>
      </c>
      <c r="F1056" s="4" t="str">
        <f>INDEX('Lista Aloj'!B:C,MATCH(E1056,'Lista Aloj'!C:C,0),1)</f>
        <v>DELIRECORDAÇÕES - ALOJAMENTO LOCAL, UNIPESSOAL, LDA</v>
      </c>
      <c r="G1056" s="4" t="str">
        <f>VLOOKUP(E1056,'Lista Aloj'!C:F,4,0)</f>
        <v>Porto</v>
      </c>
      <c r="H1056" s="19">
        <v>43921</v>
      </c>
      <c r="I1056" s="22">
        <v>9</v>
      </c>
      <c r="J1056" s="6">
        <f>VLOOKUP(E1056,'Lista Aloj'!C:F,2,0)*I1056</f>
        <v>720</v>
      </c>
      <c r="K1056" s="6">
        <f t="shared" si="16"/>
        <v>648</v>
      </c>
    </row>
    <row r="1057" spans="2:11" ht="16.5" x14ac:dyDescent="0.25">
      <c r="B1057" s="3" t="s">
        <v>216</v>
      </c>
      <c r="C1057" s="4" t="str">
        <f>VLOOKUP(B1057,Clientes!A:B,2,0)</f>
        <v>Inês Luís Soares</v>
      </c>
      <c r="D1057" s="4" t="str">
        <f>VLOOKUP(B1057,Clientes!A:D,4,0)</f>
        <v>Santarém</v>
      </c>
      <c r="E1057" s="9" t="s">
        <v>55</v>
      </c>
      <c r="F1057" s="4" t="str">
        <f>INDEX('Lista Aloj'!B:C,MATCH(E1057,'Lista Aloj'!C:C,0),1)</f>
        <v>ALOJAMENTO LOCAL M. ZÍDIA, LDA</v>
      </c>
      <c r="G1057" s="4" t="str">
        <f>VLOOKUP(E1057,'Lista Aloj'!C:F,4,0)</f>
        <v>Região Autónoma da Madeira</v>
      </c>
      <c r="H1057" s="19">
        <v>43921</v>
      </c>
      <c r="I1057" s="22">
        <v>9</v>
      </c>
      <c r="J1057" s="6">
        <f>VLOOKUP(E1057,'Lista Aloj'!C:F,2,0)*I1057</f>
        <v>450</v>
      </c>
      <c r="K1057" s="6">
        <f t="shared" si="16"/>
        <v>405</v>
      </c>
    </row>
    <row r="1058" spans="2:11" ht="16.5" x14ac:dyDescent="0.25">
      <c r="B1058" s="3" t="s">
        <v>189</v>
      </c>
      <c r="C1058" s="4" t="str">
        <f>VLOOKUP(B1058,Clientes!A:B,2,0)</f>
        <v>Manuel Resende Alves</v>
      </c>
      <c r="D1058" s="4" t="str">
        <f>VLOOKUP(B1058,Clientes!A:D,4,0)</f>
        <v>Vila Real</v>
      </c>
      <c r="E1058" s="9" t="s">
        <v>41</v>
      </c>
      <c r="F1058" s="4" t="str">
        <f>INDEX('Lista Aloj'!B:C,MATCH(E1058,'Lista Aloj'!C:C,0),1)</f>
        <v>CAMPO AVENTURA - PROGRAMAS DE LAZER, S.A.</v>
      </c>
      <c r="G1058" s="4" t="str">
        <f>VLOOKUP(E1058,'Lista Aloj'!C:F,4,0)</f>
        <v>Castelo Branco</v>
      </c>
      <c r="H1058" s="19">
        <v>43922</v>
      </c>
      <c r="I1058" s="22">
        <v>5</v>
      </c>
      <c r="J1058" s="6">
        <f>VLOOKUP(E1058,'Lista Aloj'!C:F,2,0)*I1058</f>
        <v>450</v>
      </c>
      <c r="K1058" s="6">
        <f t="shared" si="16"/>
        <v>427.5</v>
      </c>
    </row>
    <row r="1059" spans="2:11" ht="16.5" x14ac:dyDescent="0.25">
      <c r="B1059" s="3" t="s">
        <v>227</v>
      </c>
      <c r="C1059" s="4" t="str">
        <f>VLOOKUP(B1059,Clientes!A:B,2,0)</f>
        <v>Rodrigo Carneiro França</v>
      </c>
      <c r="D1059" s="4" t="str">
        <f>VLOOKUP(B1059,Clientes!A:D,4,0)</f>
        <v>Coimbra</v>
      </c>
      <c r="E1059" s="9" t="s">
        <v>43</v>
      </c>
      <c r="F1059" s="4" t="str">
        <f>INDEX('Lista Aloj'!B:C,MATCH(E1059,'Lista Aloj'!C:C,0),1)</f>
        <v>AZEVEDO, ANTÓNIO DA SILVA</v>
      </c>
      <c r="G1059" s="4" t="str">
        <f>VLOOKUP(E1059,'Lista Aloj'!C:F,4,0)</f>
        <v>Porto</v>
      </c>
      <c r="H1059" s="19">
        <v>43923</v>
      </c>
      <c r="I1059" s="22">
        <v>7</v>
      </c>
      <c r="J1059" s="6">
        <f>VLOOKUP(E1059,'Lista Aloj'!C:F,2,0)*I1059</f>
        <v>560</v>
      </c>
      <c r="K1059" s="6">
        <f t="shared" si="16"/>
        <v>504</v>
      </c>
    </row>
    <row r="1060" spans="2:11" ht="16.5" x14ac:dyDescent="0.25">
      <c r="B1060" s="3" t="s">
        <v>74</v>
      </c>
      <c r="C1060" s="4" t="str">
        <f>VLOOKUP(B1060,Clientes!A:B,2,0)</f>
        <v>João Manuel Freitas</v>
      </c>
      <c r="D1060" s="4" t="str">
        <f>VLOOKUP(B1060,Clientes!A:D,4,0)</f>
        <v>Braga</v>
      </c>
      <c r="E1060" s="9" t="s">
        <v>44</v>
      </c>
      <c r="F1060" s="4" t="str">
        <f>INDEX('Lista Aloj'!B:C,MATCH(E1060,'Lista Aloj'!C:C,0),1)</f>
        <v>DELIRECORDAÇÕES - ALOJAMENTO LOCAL, UNIPESSOAL, LDA</v>
      </c>
      <c r="G1060" s="4" t="str">
        <f>VLOOKUP(E1060,'Lista Aloj'!C:F,4,0)</f>
        <v>Porto</v>
      </c>
      <c r="H1060" s="19">
        <v>43924</v>
      </c>
      <c r="I1060" s="22">
        <v>6</v>
      </c>
      <c r="J1060" s="6">
        <f>VLOOKUP(E1060,'Lista Aloj'!C:F,2,0)*I1060</f>
        <v>480</v>
      </c>
      <c r="K1060" s="6">
        <f t="shared" si="16"/>
        <v>432</v>
      </c>
    </row>
    <row r="1061" spans="2:11" ht="16.5" x14ac:dyDescent="0.25">
      <c r="B1061" s="3" t="s">
        <v>213</v>
      </c>
      <c r="C1061" s="4" t="str">
        <f>VLOOKUP(B1061,Clientes!A:B,2,0)</f>
        <v xml:space="preserve">Marta Sofia </v>
      </c>
      <c r="D1061" s="4" t="str">
        <f>VLOOKUP(B1061,Clientes!A:D,4,0)</f>
        <v>Leiria</v>
      </c>
      <c r="E1061" s="9" t="s">
        <v>43</v>
      </c>
      <c r="F1061" s="4" t="str">
        <f>INDEX('Lista Aloj'!B:C,MATCH(E1061,'Lista Aloj'!C:C,0),1)</f>
        <v>AZEVEDO, ANTÓNIO DA SILVA</v>
      </c>
      <c r="G1061" s="4" t="str">
        <f>VLOOKUP(E1061,'Lista Aloj'!C:F,4,0)</f>
        <v>Porto</v>
      </c>
      <c r="H1061" s="19">
        <v>43924</v>
      </c>
      <c r="I1061" s="22">
        <v>9</v>
      </c>
      <c r="J1061" s="6">
        <f>VLOOKUP(E1061,'Lista Aloj'!C:F,2,0)*I1061</f>
        <v>720</v>
      </c>
      <c r="K1061" s="6">
        <f t="shared" si="16"/>
        <v>648</v>
      </c>
    </row>
    <row r="1062" spans="2:11" ht="16.5" x14ac:dyDescent="0.25">
      <c r="B1062" s="3" t="s">
        <v>155</v>
      </c>
      <c r="C1062" s="4" t="str">
        <f>VLOOKUP(B1062,Clientes!A:B,2,0)</f>
        <v>Pedro Eduardo Oliveira</v>
      </c>
      <c r="D1062" s="4" t="str">
        <f>VLOOKUP(B1062,Clientes!A:D,4,0)</f>
        <v>Lisboa</v>
      </c>
      <c r="E1062" s="9" t="s">
        <v>58</v>
      </c>
      <c r="F1062" s="4" t="str">
        <f>INDEX('Lista Aloj'!B:C,MATCH(E1062,'Lista Aloj'!C:C,0),1)</f>
        <v>NORVERDE - INVESTIMENTOS IMOBILIÁRIOS, S.A.</v>
      </c>
      <c r="G1062" s="4" t="str">
        <f>VLOOKUP(E1062,'Lista Aloj'!C:F,4,0)</f>
        <v>Portalegre</v>
      </c>
      <c r="H1062" s="19">
        <v>43924</v>
      </c>
      <c r="I1062" s="22">
        <v>1</v>
      </c>
      <c r="J1062" s="6">
        <f>VLOOKUP(E1062,'Lista Aloj'!C:F,2,0)*I1062</f>
        <v>50</v>
      </c>
      <c r="K1062" s="6">
        <f t="shared" si="16"/>
        <v>50</v>
      </c>
    </row>
    <row r="1063" spans="2:11" ht="16.5" x14ac:dyDescent="0.25">
      <c r="B1063" s="3" t="s">
        <v>93</v>
      </c>
      <c r="C1063" s="4" t="str">
        <f>VLOOKUP(B1063,Clientes!A:B,2,0)</f>
        <v>Tomás Catarina Ferreira</v>
      </c>
      <c r="D1063" s="4" t="str">
        <f>VLOOKUP(B1063,Clientes!A:D,4,0)</f>
        <v>Vila Real</v>
      </c>
      <c r="E1063" s="9" t="s">
        <v>62</v>
      </c>
      <c r="F1063" s="4" t="str">
        <f>INDEX('Lista Aloj'!B:C,MATCH(E1063,'Lista Aloj'!C:C,0),1)</f>
        <v>ENTREGARSONHOS - ALOJAMENTO LOCAL, LDA</v>
      </c>
      <c r="G1063" s="4" t="str">
        <f>VLOOKUP(E1063,'Lista Aloj'!C:F,4,0)</f>
        <v>Região Autónoma dos Açores</v>
      </c>
      <c r="H1063" s="19">
        <v>43924</v>
      </c>
      <c r="I1063" s="22">
        <v>8</v>
      </c>
      <c r="J1063" s="6">
        <f>VLOOKUP(E1063,'Lista Aloj'!C:F,2,0)*I1063</f>
        <v>560</v>
      </c>
      <c r="K1063" s="6">
        <f t="shared" si="16"/>
        <v>504</v>
      </c>
    </row>
    <row r="1064" spans="2:11" ht="16.5" x14ac:dyDescent="0.25">
      <c r="B1064" s="3" t="s">
        <v>176</v>
      </c>
      <c r="C1064" s="4" t="str">
        <f>VLOOKUP(B1064,Clientes!A:B,2,0)</f>
        <v>João Filipe Costa</v>
      </c>
      <c r="D1064" s="4" t="str">
        <f>VLOOKUP(B1064,Clientes!A:D,4,0)</f>
        <v>Região Autónoma da Madeira</v>
      </c>
      <c r="E1064" s="9" t="s">
        <v>56</v>
      </c>
      <c r="F1064" s="4" t="str">
        <f>INDEX('Lista Aloj'!B:C,MATCH(E1064,'Lista Aloj'!C:C,0),1)</f>
        <v>CONVERSA SIMÉTRICA ALOJAMENTO LOCAL, LDA</v>
      </c>
      <c r="G1064" s="4" t="str">
        <f>VLOOKUP(E1064,'Lista Aloj'!C:F,4,0)</f>
        <v>Viana do Castelo</v>
      </c>
      <c r="H1064" s="19">
        <v>43925</v>
      </c>
      <c r="I1064" s="22">
        <v>2</v>
      </c>
      <c r="J1064" s="6">
        <f>VLOOKUP(E1064,'Lista Aloj'!C:F,2,0)*I1064</f>
        <v>180</v>
      </c>
      <c r="K1064" s="6">
        <f t="shared" si="16"/>
        <v>171</v>
      </c>
    </row>
    <row r="1065" spans="2:11" ht="16.5" x14ac:dyDescent="0.25">
      <c r="B1065" s="3" t="s">
        <v>138</v>
      </c>
      <c r="C1065" s="4" t="str">
        <f>VLOOKUP(B1065,Clientes!A:B,2,0)</f>
        <v>Nuno Sinde Silva</v>
      </c>
      <c r="D1065" s="4" t="str">
        <f>VLOOKUP(B1065,Clientes!A:D,4,0)</f>
        <v>Viseu</v>
      </c>
      <c r="E1065" s="9" t="s">
        <v>41</v>
      </c>
      <c r="F1065" s="4" t="str">
        <f>INDEX('Lista Aloj'!B:C,MATCH(E1065,'Lista Aloj'!C:C,0),1)</f>
        <v>CAMPO AVENTURA - PROGRAMAS DE LAZER, S.A.</v>
      </c>
      <c r="G1065" s="4" t="str">
        <f>VLOOKUP(E1065,'Lista Aloj'!C:F,4,0)</f>
        <v>Castelo Branco</v>
      </c>
      <c r="H1065" s="19">
        <v>43925</v>
      </c>
      <c r="I1065" s="22">
        <v>1</v>
      </c>
      <c r="J1065" s="6">
        <f>VLOOKUP(E1065,'Lista Aloj'!C:F,2,0)*I1065</f>
        <v>90</v>
      </c>
      <c r="K1065" s="6">
        <f t="shared" si="16"/>
        <v>90</v>
      </c>
    </row>
    <row r="1066" spans="2:11" ht="16.5" x14ac:dyDescent="0.25">
      <c r="B1066" s="3" t="s">
        <v>180</v>
      </c>
      <c r="C1066" s="4" t="str">
        <f>VLOOKUP(B1066,Clientes!A:B,2,0)</f>
        <v xml:space="preserve">Tomas César </v>
      </c>
      <c r="D1066" s="4" t="str">
        <f>VLOOKUP(B1066,Clientes!A:D,4,0)</f>
        <v>Évora</v>
      </c>
      <c r="E1066" s="9" t="s">
        <v>56</v>
      </c>
      <c r="F1066" s="4" t="str">
        <f>INDEX('Lista Aloj'!B:C,MATCH(E1066,'Lista Aloj'!C:C,0),1)</f>
        <v>CONVERSA SIMÉTRICA ALOJAMENTO LOCAL, LDA</v>
      </c>
      <c r="G1066" s="4" t="str">
        <f>VLOOKUP(E1066,'Lista Aloj'!C:F,4,0)</f>
        <v>Viana do Castelo</v>
      </c>
      <c r="H1066" s="19">
        <v>43925</v>
      </c>
      <c r="I1066" s="22">
        <v>6</v>
      </c>
      <c r="J1066" s="6">
        <f>VLOOKUP(E1066,'Lista Aloj'!C:F,2,0)*I1066</f>
        <v>540</v>
      </c>
      <c r="K1066" s="6">
        <f t="shared" si="16"/>
        <v>486</v>
      </c>
    </row>
    <row r="1067" spans="2:11" ht="16.5" x14ac:dyDescent="0.25">
      <c r="B1067" s="3" t="s">
        <v>229</v>
      </c>
      <c r="C1067" s="4" t="str">
        <f>VLOOKUP(B1067,Clientes!A:B,2,0)</f>
        <v>Mariana Alexandre Martins</v>
      </c>
      <c r="D1067" s="4" t="str">
        <f>VLOOKUP(B1067,Clientes!A:D,4,0)</f>
        <v>Setúbal</v>
      </c>
      <c r="E1067" s="9" t="s">
        <v>36</v>
      </c>
      <c r="F1067" s="4" t="str">
        <f>INDEX('Lista Aloj'!B:C,MATCH(E1067,'Lista Aloj'!C:C,0),1)</f>
        <v>A.N.E.A.L. - ASSOCIAÇÃO NACIONAL DE ESTABELECIMENTOS DE ALOJAMENTO LOCAL</v>
      </c>
      <c r="G1067" s="4" t="str">
        <f>VLOOKUP(E1067,'Lista Aloj'!C:F,4,0)</f>
        <v>Lisboa</v>
      </c>
      <c r="H1067" s="19">
        <v>43926</v>
      </c>
      <c r="I1067" s="22">
        <v>2</v>
      </c>
      <c r="J1067" s="6">
        <f>VLOOKUP(E1067,'Lista Aloj'!C:F,2,0)*I1067</f>
        <v>160</v>
      </c>
      <c r="K1067" s="6">
        <f t="shared" si="16"/>
        <v>152</v>
      </c>
    </row>
    <row r="1068" spans="2:11" ht="16.5" x14ac:dyDescent="0.25">
      <c r="B1068" s="3" t="s">
        <v>118</v>
      </c>
      <c r="C1068" s="4" t="str">
        <f>VLOOKUP(B1068,Clientes!A:B,2,0)</f>
        <v>Daniel da Araújo</v>
      </c>
      <c r="D1068" s="4" t="str">
        <f>VLOOKUP(B1068,Clientes!A:D,4,0)</f>
        <v>Portalegre</v>
      </c>
      <c r="E1068" s="9" t="s">
        <v>49</v>
      </c>
      <c r="F1068" s="4" t="str">
        <f>INDEX('Lista Aloj'!B:C,MATCH(E1068,'Lista Aloj'!C:C,0),1)</f>
        <v>GERES ALBUFEIRA - ALDEIA TURISTICA, LDA</v>
      </c>
      <c r="G1068" s="4" t="str">
        <f>VLOOKUP(E1068,'Lista Aloj'!C:F,4,0)</f>
        <v>Aveiro</v>
      </c>
      <c r="H1068" s="19">
        <v>43927</v>
      </c>
      <c r="I1068" s="22">
        <v>8</v>
      </c>
      <c r="J1068" s="6">
        <f>VLOOKUP(E1068,'Lista Aloj'!C:F,2,0)*I1068</f>
        <v>560</v>
      </c>
      <c r="K1068" s="6">
        <f t="shared" si="16"/>
        <v>504</v>
      </c>
    </row>
    <row r="1069" spans="2:11" ht="16.5" x14ac:dyDescent="0.25">
      <c r="B1069" s="3" t="s">
        <v>80</v>
      </c>
      <c r="C1069" s="4" t="str">
        <f>VLOOKUP(B1069,Clientes!A:B,2,0)</f>
        <v>João Vieira Santos</v>
      </c>
      <c r="D1069" s="4" t="str">
        <f>VLOOKUP(B1069,Clientes!A:D,4,0)</f>
        <v>Setúbal</v>
      </c>
      <c r="E1069" s="9" t="s">
        <v>54</v>
      </c>
      <c r="F1069" s="4" t="str">
        <f>INDEX('Lista Aloj'!B:C,MATCH(E1069,'Lista Aloj'!C:C,0),1)</f>
        <v>LOCALMAIS, UNIPESSOAL, LDA</v>
      </c>
      <c r="G1069" s="4" t="str">
        <f>VLOOKUP(E1069,'Lista Aloj'!C:F,4,0)</f>
        <v>Guarda</v>
      </c>
      <c r="H1069" s="19">
        <v>43927</v>
      </c>
      <c r="I1069" s="22">
        <v>9</v>
      </c>
      <c r="J1069" s="6">
        <f>VLOOKUP(E1069,'Lista Aloj'!C:F,2,0)*I1069</f>
        <v>810</v>
      </c>
      <c r="K1069" s="6">
        <f t="shared" si="16"/>
        <v>729</v>
      </c>
    </row>
    <row r="1070" spans="2:11" ht="16.5" x14ac:dyDescent="0.25">
      <c r="B1070" s="3" t="s">
        <v>196</v>
      </c>
      <c r="C1070" s="4" t="str">
        <f>VLOOKUP(B1070,Clientes!A:B,2,0)</f>
        <v>Maria Carinhas Ribeiro</v>
      </c>
      <c r="D1070" s="4" t="str">
        <f>VLOOKUP(B1070,Clientes!A:D,4,0)</f>
        <v>Setúbal</v>
      </c>
      <c r="E1070" s="9" t="s">
        <v>52</v>
      </c>
      <c r="F1070" s="4" t="str">
        <f>INDEX('Lista Aloj'!B:C,MATCH(E1070,'Lista Aloj'!C:C,0),1)</f>
        <v>CASA DO RIO VEZ - TURISMO E ALOJAMENTO, LDA</v>
      </c>
      <c r="G1070" s="4" t="str">
        <f>VLOOKUP(E1070,'Lista Aloj'!C:F,4,0)</f>
        <v>Leiria</v>
      </c>
      <c r="H1070" s="19">
        <v>43927</v>
      </c>
      <c r="I1070" s="22">
        <v>3</v>
      </c>
      <c r="J1070" s="6">
        <f>VLOOKUP(E1070,'Lista Aloj'!C:F,2,0)*I1070</f>
        <v>210</v>
      </c>
      <c r="K1070" s="6">
        <f t="shared" si="16"/>
        <v>199.5</v>
      </c>
    </row>
    <row r="1071" spans="2:11" ht="16.5" x14ac:dyDescent="0.25">
      <c r="B1071" s="3" t="s">
        <v>127</v>
      </c>
      <c r="C1071" s="4" t="str">
        <f>VLOOKUP(B1071,Clientes!A:B,2,0)</f>
        <v>Daniel Manuel Diaz-Arguelles</v>
      </c>
      <c r="D1071" s="4" t="str">
        <f>VLOOKUP(B1071,Clientes!A:D,4,0)</f>
        <v>Aveiro</v>
      </c>
      <c r="E1071" s="9" t="s">
        <v>56</v>
      </c>
      <c r="F1071" s="4" t="str">
        <f>INDEX('Lista Aloj'!B:C,MATCH(E1071,'Lista Aloj'!C:C,0),1)</f>
        <v>CONVERSA SIMÉTRICA ALOJAMENTO LOCAL, LDA</v>
      </c>
      <c r="G1071" s="4" t="str">
        <f>VLOOKUP(E1071,'Lista Aloj'!C:F,4,0)</f>
        <v>Viana do Castelo</v>
      </c>
      <c r="H1071" s="19">
        <v>43928</v>
      </c>
      <c r="I1071" s="22">
        <v>8</v>
      </c>
      <c r="J1071" s="6">
        <f>VLOOKUP(E1071,'Lista Aloj'!C:F,2,0)*I1071</f>
        <v>720</v>
      </c>
      <c r="K1071" s="6">
        <f t="shared" si="16"/>
        <v>648</v>
      </c>
    </row>
    <row r="1072" spans="2:11" ht="16.5" x14ac:dyDescent="0.25">
      <c r="B1072" s="3" t="s">
        <v>169</v>
      </c>
      <c r="C1072" s="4" t="str">
        <f>VLOOKUP(B1072,Clientes!A:B,2,0)</f>
        <v xml:space="preserve">Inês Carvalho </v>
      </c>
      <c r="D1072" s="4" t="str">
        <f>VLOOKUP(B1072,Clientes!A:D,4,0)</f>
        <v>Porto</v>
      </c>
      <c r="E1072" s="9" t="s">
        <v>59</v>
      </c>
      <c r="F1072" s="4" t="str">
        <f>INDEX('Lista Aloj'!B:C,MATCH(E1072,'Lista Aloj'!C:C,0),1)</f>
        <v>ENIGMAGARDEN - ALOJAMENTO LOCAL, UNIPESSOAL, LDA</v>
      </c>
      <c r="G1072" s="4" t="str">
        <f>VLOOKUP(E1072,'Lista Aloj'!C:F,4,0)</f>
        <v>Viana do Castelo</v>
      </c>
      <c r="H1072" s="19">
        <v>43928</v>
      </c>
      <c r="I1072" s="22">
        <v>7</v>
      </c>
      <c r="J1072" s="6">
        <f>VLOOKUP(E1072,'Lista Aloj'!C:F,2,0)*I1072</f>
        <v>420</v>
      </c>
      <c r="K1072" s="6">
        <f t="shared" si="16"/>
        <v>378</v>
      </c>
    </row>
    <row r="1073" spans="2:11" ht="16.5" x14ac:dyDescent="0.25">
      <c r="B1073" s="3" t="s">
        <v>101</v>
      </c>
      <c r="C1073" s="4" t="str">
        <f>VLOOKUP(B1073,Clientes!A:B,2,0)</f>
        <v>Raquel Tomas Grilo</v>
      </c>
      <c r="D1073" s="4" t="str">
        <f>VLOOKUP(B1073,Clientes!A:D,4,0)</f>
        <v>Viana do Castelo</v>
      </c>
      <c r="E1073" s="9" t="s">
        <v>39</v>
      </c>
      <c r="F1073" s="4" t="str">
        <f>INDEX('Lista Aloj'!B:C,MATCH(E1073,'Lista Aloj'!C:C,0),1)</f>
        <v>ÍNDICEFRASE COMPRA E VENDA DE BENS IMOBILIÁRIOS, TURISMO E ALOJAMENTO LOCAL, LDA</v>
      </c>
      <c r="G1073" s="4" t="str">
        <f>VLOOKUP(E1073,'Lista Aloj'!C:F,4,0)</f>
        <v>Portalegre</v>
      </c>
      <c r="H1073" s="19">
        <v>43929</v>
      </c>
      <c r="I1073" s="22">
        <v>1</v>
      </c>
      <c r="J1073" s="6">
        <f>VLOOKUP(E1073,'Lista Aloj'!C:F,2,0)*I1073</f>
        <v>60</v>
      </c>
      <c r="K1073" s="6">
        <f t="shared" si="16"/>
        <v>60</v>
      </c>
    </row>
    <row r="1074" spans="2:11" ht="16.5" x14ac:dyDescent="0.25">
      <c r="B1074" s="3" t="s">
        <v>90</v>
      </c>
      <c r="C1074" s="4" t="str">
        <f>VLOOKUP(B1074,Clientes!A:B,2,0)</f>
        <v>Rodrigo Marques Carvalho</v>
      </c>
      <c r="D1074" s="4" t="str">
        <f>VLOOKUP(B1074,Clientes!A:D,4,0)</f>
        <v>Évora</v>
      </c>
      <c r="E1074" s="9" t="s">
        <v>54</v>
      </c>
      <c r="F1074" s="4" t="str">
        <f>INDEX('Lista Aloj'!B:C,MATCH(E1074,'Lista Aloj'!C:C,0),1)</f>
        <v>LOCALMAIS, UNIPESSOAL, LDA</v>
      </c>
      <c r="G1074" s="4" t="str">
        <f>VLOOKUP(E1074,'Lista Aloj'!C:F,4,0)</f>
        <v>Guarda</v>
      </c>
      <c r="H1074" s="19">
        <v>43929</v>
      </c>
      <c r="I1074" s="22">
        <v>5</v>
      </c>
      <c r="J1074" s="6">
        <f>VLOOKUP(E1074,'Lista Aloj'!C:F,2,0)*I1074</f>
        <v>450</v>
      </c>
      <c r="K1074" s="6">
        <f t="shared" si="16"/>
        <v>427.5</v>
      </c>
    </row>
    <row r="1075" spans="2:11" ht="16.5" x14ac:dyDescent="0.25">
      <c r="B1075" s="3" t="s">
        <v>108</v>
      </c>
      <c r="C1075" s="4" t="str">
        <f>VLOOKUP(B1075,Clientes!A:B,2,0)</f>
        <v>Catarina Mendes Fernandes</v>
      </c>
      <c r="D1075" s="4" t="str">
        <f>VLOOKUP(B1075,Clientes!A:D,4,0)</f>
        <v>Guarda</v>
      </c>
      <c r="E1075" s="9" t="s">
        <v>50</v>
      </c>
      <c r="F1075" s="4" t="str">
        <f>INDEX('Lista Aloj'!B:C,MATCH(E1075,'Lista Aloj'!C:C,0),1)</f>
        <v>R.M.G.S. - ALOJAMENTOS DE PORTUGAL - TURISMO RURAL E ALOJAMENTO LOCAL, UNIPESSOAL, LDA</v>
      </c>
      <c r="G1075" s="4" t="str">
        <f>VLOOKUP(E1075,'Lista Aloj'!C:F,4,0)</f>
        <v>Porto</v>
      </c>
      <c r="H1075" s="19">
        <v>43931</v>
      </c>
      <c r="I1075" s="22">
        <v>5</v>
      </c>
      <c r="J1075" s="6">
        <f>VLOOKUP(E1075,'Lista Aloj'!C:F,2,0)*I1075</f>
        <v>250</v>
      </c>
      <c r="K1075" s="6">
        <f t="shared" si="16"/>
        <v>237.5</v>
      </c>
    </row>
    <row r="1076" spans="2:11" ht="16.5" x14ac:dyDescent="0.25">
      <c r="B1076" s="3" t="s">
        <v>149</v>
      </c>
      <c r="C1076" s="4" t="str">
        <f>VLOOKUP(B1076,Clientes!A:B,2,0)</f>
        <v>Tânia João Dias</v>
      </c>
      <c r="D1076" s="4" t="str">
        <f>VLOOKUP(B1076,Clientes!A:D,4,0)</f>
        <v>Bragança</v>
      </c>
      <c r="E1076" s="9" t="s">
        <v>42</v>
      </c>
      <c r="F1076" s="4" t="str">
        <f>INDEX('Lista Aloj'!B:C,MATCH(E1076,'Lista Aloj'!C:C,0),1)</f>
        <v>FEELPORTO - ALOJAMENTO LOCAL E SERVIÇOS TURISTICOS, LDA</v>
      </c>
      <c r="G1076" s="4" t="str">
        <f>VLOOKUP(E1076,'Lista Aloj'!C:F,4,0)</f>
        <v>Porto</v>
      </c>
      <c r="H1076" s="19">
        <v>43935</v>
      </c>
      <c r="I1076" s="22">
        <v>4</v>
      </c>
      <c r="J1076" s="6">
        <f>VLOOKUP(E1076,'Lista Aloj'!C:F,2,0)*I1076</f>
        <v>280</v>
      </c>
      <c r="K1076" s="6">
        <f t="shared" si="16"/>
        <v>266</v>
      </c>
    </row>
    <row r="1077" spans="2:11" ht="16.5" x14ac:dyDescent="0.25">
      <c r="B1077" s="3" t="s">
        <v>104</v>
      </c>
      <c r="C1077" s="4" t="str">
        <f>VLOOKUP(B1077,Clientes!A:B,2,0)</f>
        <v>André Oliveira Santos</v>
      </c>
      <c r="D1077" s="4" t="str">
        <f>VLOOKUP(B1077,Clientes!A:D,4,0)</f>
        <v>Braga</v>
      </c>
      <c r="E1077" s="9" t="s">
        <v>58</v>
      </c>
      <c r="F1077" s="4" t="str">
        <f>INDEX('Lista Aloj'!B:C,MATCH(E1077,'Lista Aloj'!C:C,0),1)</f>
        <v>NORVERDE - INVESTIMENTOS IMOBILIÁRIOS, S.A.</v>
      </c>
      <c r="G1077" s="4" t="str">
        <f>VLOOKUP(E1077,'Lista Aloj'!C:F,4,0)</f>
        <v>Portalegre</v>
      </c>
      <c r="H1077" s="19">
        <v>43936</v>
      </c>
      <c r="I1077" s="22">
        <v>3</v>
      </c>
      <c r="J1077" s="6">
        <f>VLOOKUP(E1077,'Lista Aloj'!C:F,2,0)*I1077</f>
        <v>150</v>
      </c>
      <c r="K1077" s="6">
        <f t="shared" si="16"/>
        <v>142.5</v>
      </c>
    </row>
    <row r="1078" spans="2:11" ht="16.5" x14ac:dyDescent="0.25">
      <c r="B1078" s="3" t="s">
        <v>147</v>
      </c>
      <c r="C1078" s="4" t="str">
        <f>VLOOKUP(B1078,Clientes!A:B,2,0)</f>
        <v>João Amaro Novais</v>
      </c>
      <c r="D1078" s="4" t="str">
        <f>VLOOKUP(B1078,Clientes!A:D,4,0)</f>
        <v>Coimbra</v>
      </c>
      <c r="E1078" s="9" t="s">
        <v>49</v>
      </c>
      <c r="F1078" s="4" t="str">
        <f>INDEX('Lista Aloj'!B:C,MATCH(E1078,'Lista Aloj'!C:C,0),1)</f>
        <v>GERES ALBUFEIRA - ALDEIA TURISTICA, LDA</v>
      </c>
      <c r="G1078" s="4" t="str">
        <f>VLOOKUP(E1078,'Lista Aloj'!C:F,4,0)</f>
        <v>Aveiro</v>
      </c>
      <c r="H1078" s="19">
        <v>43936</v>
      </c>
      <c r="I1078" s="22">
        <v>3</v>
      </c>
      <c r="J1078" s="6">
        <f>VLOOKUP(E1078,'Lista Aloj'!C:F,2,0)*I1078</f>
        <v>210</v>
      </c>
      <c r="K1078" s="6">
        <f t="shared" si="16"/>
        <v>199.5</v>
      </c>
    </row>
    <row r="1079" spans="2:11" ht="16.5" x14ac:dyDescent="0.25">
      <c r="B1079" s="3" t="s">
        <v>133</v>
      </c>
      <c r="C1079" s="4" t="str">
        <f>VLOOKUP(B1079,Clientes!A:B,2,0)</f>
        <v>Eduardo Rafael Sousa</v>
      </c>
      <c r="D1079" s="4" t="str">
        <f>VLOOKUP(B1079,Clientes!A:D,4,0)</f>
        <v>Região Autónoma dos Açores</v>
      </c>
      <c r="E1079" s="9" t="s">
        <v>59</v>
      </c>
      <c r="F1079" s="4" t="str">
        <f>INDEX('Lista Aloj'!B:C,MATCH(E1079,'Lista Aloj'!C:C,0),1)</f>
        <v>ENIGMAGARDEN - ALOJAMENTO LOCAL, UNIPESSOAL, LDA</v>
      </c>
      <c r="G1079" s="4" t="str">
        <f>VLOOKUP(E1079,'Lista Aloj'!C:F,4,0)</f>
        <v>Viana do Castelo</v>
      </c>
      <c r="H1079" s="19">
        <v>43937</v>
      </c>
      <c r="I1079" s="22">
        <v>2</v>
      </c>
      <c r="J1079" s="6">
        <f>VLOOKUP(E1079,'Lista Aloj'!C:F,2,0)*I1079</f>
        <v>120</v>
      </c>
      <c r="K1079" s="6">
        <f t="shared" si="16"/>
        <v>114</v>
      </c>
    </row>
    <row r="1080" spans="2:11" ht="16.5" x14ac:dyDescent="0.25">
      <c r="B1080" s="3" t="s">
        <v>217</v>
      </c>
      <c r="C1080" s="4" t="str">
        <f>VLOOKUP(B1080,Clientes!A:B,2,0)</f>
        <v>Bárbara Costa Teixeira</v>
      </c>
      <c r="D1080" s="4" t="str">
        <f>VLOOKUP(B1080,Clientes!A:D,4,0)</f>
        <v>Bragança</v>
      </c>
      <c r="E1080" s="9" t="s">
        <v>43</v>
      </c>
      <c r="F1080" s="4" t="str">
        <f>INDEX('Lista Aloj'!B:C,MATCH(E1080,'Lista Aloj'!C:C,0),1)</f>
        <v>AZEVEDO, ANTÓNIO DA SILVA</v>
      </c>
      <c r="G1080" s="4" t="str">
        <f>VLOOKUP(E1080,'Lista Aloj'!C:F,4,0)</f>
        <v>Porto</v>
      </c>
      <c r="H1080" s="19">
        <v>43939</v>
      </c>
      <c r="I1080" s="22">
        <v>1</v>
      </c>
      <c r="J1080" s="6">
        <f>VLOOKUP(E1080,'Lista Aloj'!C:F,2,0)*I1080</f>
        <v>80</v>
      </c>
      <c r="K1080" s="6">
        <f t="shared" si="16"/>
        <v>80</v>
      </c>
    </row>
    <row r="1081" spans="2:11" ht="16.5" x14ac:dyDescent="0.25">
      <c r="B1081" s="3" t="s">
        <v>156</v>
      </c>
      <c r="C1081" s="4" t="str">
        <f>VLOOKUP(B1081,Clientes!A:B,2,0)</f>
        <v>Ana Francisca Ferreira</v>
      </c>
      <c r="D1081" s="4" t="str">
        <f>VLOOKUP(B1081,Clientes!A:D,4,0)</f>
        <v>Região Autónoma da Madeira</v>
      </c>
      <c r="E1081" s="9" t="s">
        <v>54</v>
      </c>
      <c r="F1081" s="4" t="str">
        <f>INDEX('Lista Aloj'!B:C,MATCH(E1081,'Lista Aloj'!C:C,0),1)</f>
        <v>LOCALMAIS, UNIPESSOAL, LDA</v>
      </c>
      <c r="G1081" s="4" t="str">
        <f>VLOOKUP(E1081,'Lista Aloj'!C:F,4,0)</f>
        <v>Guarda</v>
      </c>
      <c r="H1081" s="19">
        <v>43940</v>
      </c>
      <c r="I1081" s="22">
        <v>1</v>
      </c>
      <c r="J1081" s="6">
        <f>VLOOKUP(E1081,'Lista Aloj'!C:F,2,0)*I1081</f>
        <v>90</v>
      </c>
      <c r="K1081" s="6">
        <f t="shared" si="16"/>
        <v>90</v>
      </c>
    </row>
    <row r="1082" spans="2:11" ht="16.5" x14ac:dyDescent="0.25">
      <c r="B1082" s="3" t="s">
        <v>80</v>
      </c>
      <c r="C1082" s="4" t="str">
        <f>VLOOKUP(B1082,Clientes!A:B,2,0)</f>
        <v>João Vieira Santos</v>
      </c>
      <c r="D1082" s="4" t="str">
        <f>VLOOKUP(B1082,Clientes!A:D,4,0)</f>
        <v>Setúbal</v>
      </c>
      <c r="E1082" s="9" t="s">
        <v>53</v>
      </c>
      <c r="F1082" s="4" t="str">
        <f>INDEX('Lista Aloj'!B:C,MATCH(E1082,'Lista Aloj'!C:C,0),1)</f>
        <v>LOCAL GÁS, UNIPESSOAL, LDA</v>
      </c>
      <c r="G1082" s="4" t="str">
        <f>VLOOKUP(E1082,'Lista Aloj'!C:F,4,0)</f>
        <v>Setúbal</v>
      </c>
      <c r="H1082" s="19">
        <v>43940</v>
      </c>
      <c r="I1082" s="22">
        <v>4</v>
      </c>
      <c r="J1082" s="6">
        <f>VLOOKUP(E1082,'Lista Aloj'!C:F,2,0)*I1082</f>
        <v>280</v>
      </c>
      <c r="K1082" s="6">
        <f t="shared" si="16"/>
        <v>266</v>
      </c>
    </row>
    <row r="1083" spans="2:11" ht="16.5" x14ac:dyDescent="0.25">
      <c r="B1083" s="3" t="s">
        <v>114</v>
      </c>
      <c r="C1083" s="4" t="str">
        <f>VLOOKUP(B1083,Clientes!A:B,2,0)</f>
        <v>Pedro Cardoso Cebola</v>
      </c>
      <c r="D1083" s="4" t="str">
        <f>VLOOKUP(B1083,Clientes!A:D,4,0)</f>
        <v>Santarém</v>
      </c>
      <c r="E1083" s="9" t="s">
        <v>62</v>
      </c>
      <c r="F1083" s="4" t="str">
        <f>INDEX('Lista Aloj'!B:C,MATCH(E1083,'Lista Aloj'!C:C,0),1)</f>
        <v>ENTREGARSONHOS - ALOJAMENTO LOCAL, LDA</v>
      </c>
      <c r="G1083" s="4" t="str">
        <f>VLOOKUP(E1083,'Lista Aloj'!C:F,4,0)</f>
        <v>Região Autónoma dos Açores</v>
      </c>
      <c r="H1083" s="19">
        <v>43941</v>
      </c>
      <c r="I1083" s="22">
        <v>5</v>
      </c>
      <c r="J1083" s="6">
        <f>VLOOKUP(E1083,'Lista Aloj'!C:F,2,0)*I1083</f>
        <v>350</v>
      </c>
      <c r="K1083" s="6">
        <f t="shared" si="16"/>
        <v>332.5</v>
      </c>
    </row>
    <row r="1084" spans="2:11" ht="16.5" x14ac:dyDescent="0.25">
      <c r="B1084" s="3" t="s">
        <v>113</v>
      </c>
      <c r="C1084" s="4" t="str">
        <f>VLOOKUP(B1084,Clientes!A:B,2,0)</f>
        <v>Ana Camões Alves</v>
      </c>
      <c r="D1084" s="4" t="str">
        <f>VLOOKUP(B1084,Clientes!A:D,4,0)</f>
        <v>Beja</v>
      </c>
      <c r="E1084" s="9" t="s">
        <v>45</v>
      </c>
      <c r="F1084" s="4" t="str">
        <f>INDEX('Lista Aloj'!B:C,MATCH(E1084,'Lista Aloj'!C:C,0),1)</f>
        <v>LOCAL - IT, LDA</v>
      </c>
      <c r="G1084" s="4" t="str">
        <f>VLOOKUP(E1084,'Lista Aloj'!C:F,4,0)</f>
        <v>Santarém</v>
      </c>
      <c r="H1084" s="19">
        <v>43942</v>
      </c>
      <c r="I1084" s="22">
        <v>3</v>
      </c>
      <c r="J1084" s="6">
        <f>VLOOKUP(E1084,'Lista Aloj'!C:F,2,0)*I1084</f>
        <v>270</v>
      </c>
      <c r="K1084" s="6">
        <f t="shared" si="16"/>
        <v>256.5</v>
      </c>
    </row>
    <row r="1085" spans="2:11" ht="16.5" x14ac:dyDescent="0.25">
      <c r="B1085" s="3" t="s">
        <v>78</v>
      </c>
      <c r="C1085" s="4" t="str">
        <f>VLOOKUP(B1085,Clientes!A:B,2,0)</f>
        <v>Ana Maria Silva</v>
      </c>
      <c r="D1085" s="4" t="str">
        <f>VLOOKUP(B1085,Clientes!A:D,4,0)</f>
        <v>Santarém</v>
      </c>
      <c r="E1085" s="9" t="s">
        <v>49</v>
      </c>
      <c r="F1085" s="4" t="str">
        <f>INDEX('Lista Aloj'!B:C,MATCH(E1085,'Lista Aloj'!C:C,0),1)</f>
        <v>GERES ALBUFEIRA - ALDEIA TURISTICA, LDA</v>
      </c>
      <c r="G1085" s="4" t="str">
        <f>VLOOKUP(E1085,'Lista Aloj'!C:F,4,0)</f>
        <v>Aveiro</v>
      </c>
      <c r="H1085" s="19">
        <v>43943</v>
      </c>
      <c r="I1085" s="22">
        <v>4</v>
      </c>
      <c r="J1085" s="6">
        <f>VLOOKUP(E1085,'Lista Aloj'!C:F,2,0)*I1085</f>
        <v>280</v>
      </c>
      <c r="K1085" s="6">
        <f t="shared" si="16"/>
        <v>266</v>
      </c>
    </row>
    <row r="1086" spans="2:11" ht="16.5" x14ac:dyDescent="0.25">
      <c r="B1086" s="3" t="s">
        <v>142</v>
      </c>
      <c r="C1086" s="4" t="str">
        <f>VLOOKUP(B1086,Clientes!A:B,2,0)</f>
        <v>Bruno Ribeiro Xavier</v>
      </c>
      <c r="D1086" s="4" t="str">
        <f>VLOOKUP(B1086,Clientes!A:D,4,0)</f>
        <v>Lisboa</v>
      </c>
      <c r="E1086" s="9" t="s">
        <v>56</v>
      </c>
      <c r="F1086" s="4" t="str">
        <f>INDEX('Lista Aloj'!B:C,MATCH(E1086,'Lista Aloj'!C:C,0),1)</f>
        <v>CONVERSA SIMÉTRICA ALOJAMENTO LOCAL, LDA</v>
      </c>
      <c r="G1086" s="4" t="str">
        <f>VLOOKUP(E1086,'Lista Aloj'!C:F,4,0)</f>
        <v>Viana do Castelo</v>
      </c>
      <c r="H1086" s="19">
        <v>43943</v>
      </c>
      <c r="I1086" s="22">
        <v>4</v>
      </c>
      <c r="J1086" s="6">
        <f>VLOOKUP(E1086,'Lista Aloj'!C:F,2,0)*I1086</f>
        <v>360</v>
      </c>
      <c r="K1086" s="6">
        <f t="shared" si="16"/>
        <v>342</v>
      </c>
    </row>
    <row r="1087" spans="2:11" ht="16.5" x14ac:dyDescent="0.25">
      <c r="B1087" s="3" t="s">
        <v>125</v>
      </c>
      <c r="C1087" s="4" t="str">
        <f>VLOOKUP(B1087,Clientes!A:B,2,0)</f>
        <v>Marta Almeida Silva</v>
      </c>
      <c r="D1087" s="4" t="str">
        <f>VLOOKUP(B1087,Clientes!A:D,4,0)</f>
        <v>Lisboa</v>
      </c>
      <c r="E1087" s="9" t="s">
        <v>49</v>
      </c>
      <c r="F1087" s="4" t="str">
        <f>INDEX('Lista Aloj'!B:C,MATCH(E1087,'Lista Aloj'!C:C,0),1)</f>
        <v>GERES ALBUFEIRA - ALDEIA TURISTICA, LDA</v>
      </c>
      <c r="G1087" s="4" t="str">
        <f>VLOOKUP(E1087,'Lista Aloj'!C:F,4,0)</f>
        <v>Aveiro</v>
      </c>
      <c r="H1087" s="19">
        <v>43944</v>
      </c>
      <c r="I1087" s="22">
        <v>6</v>
      </c>
      <c r="J1087" s="6">
        <f>VLOOKUP(E1087,'Lista Aloj'!C:F,2,0)*I1087</f>
        <v>420</v>
      </c>
      <c r="K1087" s="6">
        <f t="shared" si="16"/>
        <v>378</v>
      </c>
    </row>
    <row r="1088" spans="2:11" ht="16.5" x14ac:dyDescent="0.25">
      <c r="B1088" s="3" t="s">
        <v>121</v>
      </c>
      <c r="C1088" s="4" t="str">
        <f>VLOOKUP(B1088,Clientes!A:B,2,0)</f>
        <v>Catarina Miguel Fonseca</v>
      </c>
      <c r="D1088" s="4" t="str">
        <f>VLOOKUP(B1088,Clientes!A:D,4,0)</f>
        <v>Braga</v>
      </c>
      <c r="E1088" s="9" t="s">
        <v>62</v>
      </c>
      <c r="F1088" s="4" t="str">
        <f>INDEX('Lista Aloj'!B:C,MATCH(E1088,'Lista Aloj'!C:C,0),1)</f>
        <v>ENTREGARSONHOS - ALOJAMENTO LOCAL, LDA</v>
      </c>
      <c r="G1088" s="4" t="str">
        <f>VLOOKUP(E1088,'Lista Aloj'!C:F,4,0)</f>
        <v>Região Autónoma dos Açores</v>
      </c>
      <c r="H1088" s="19">
        <v>43945</v>
      </c>
      <c r="I1088" s="22">
        <v>2</v>
      </c>
      <c r="J1088" s="6">
        <f>VLOOKUP(E1088,'Lista Aloj'!C:F,2,0)*I1088</f>
        <v>140</v>
      </c>
      <c r="K1088" s="6">
        <f t="shared" si="16"/>
        <v>133</v>
      </c>
    </row>
    <row r="1089" spans="2:11" ht="16.5" x14ac:dyDescent="0.25">
      <c r="B1089" s="3" t="s">
        <v>85</v>
      </c>
      <c r="C1089" s="4" t="str">
        <f>VLOOKUP(B1089,Clientes!A:B,2,0)</f>
        <v>Tiago Fernando Pereira</v>
      </c>
      <c r="D1089" s="4" t="str">
        <f>VLOOKUP(B1089,Clientes!A:D,4,0)</f>
        <v>Leiria</v>
      </c>
      <c r="E1089" s="9" t="s">
        <v>54</v>
      </c>
      <c r="F1089" s="4" t="str">
        <f>INDEX('Lista Aloj'!B:C,MATCH(E1089,'Lista Aloj'!C:C,0),1)</f>
        <v>LOCALMAIS, UNIPESSOAL, LDA</v>
      </c>
      <c r="G1089" s="4" t="str">
        <f>VLOOKUP(E1089,'Lista Aloj'!C:F,4,0)</f>
        <v>Guarda</v>
      </c>
      <c r="H1089" s="19">
        <v>43945</v>
      </c>
      <c r="I1089" s="22">
        <v>4</v>
      </c>
      <c r="J1089" s="6">
        <f>VLOOKUP(E1089,'Lista Aloj'!C:F,2,0)*I1089</f>
        <v>360</v>
      </c>
      <c r="K1089" s="6">
        <f t="shared" si="16"/>
        <v>342</v>
      </c>
    </row>
    <row r="1090" spans="2:11" ht="16.5" x14ac:dyDescent="0.25">
      <c r="B1090" s="3" t="s">
        <v>77</v>
      </c>
      <c r="C1090" s="4" t="str">
        <f>VLOOKUP(B1090,Clientes!A:B,2,0)</f>
        <v>Luís Maria Rodrigues</v>
      </c>
      <c r="D1090" s="4" t="str">
        <f>VLOOKUP(B1090,Clientes!A:D,4,0)</f>
        <v>Região Autónoma dos Açores</v>
      </c>
      <c r="E1090" s="9" t="s">
        <v>49</v>
      </c>
      <c r="F1090" s="4" t="str">
        <f>INDEX('Lista Aloj'!B:C,MATCH(E1090,'Lista Aloj'!C:C,0),1)</f>
        <v>GERES ALBUFEIRA - ALDEIA TURISTICA, LDA</v>
      </c>
      <c r="G1090" s="4" t="str">
        <f>VLOOKUP(E1090,'Lista Aloj'!C:F,4,0)</f>
        <v>Aveiro</v>
      </c>
      <c r="H1090" s="19">
        <v>43946</v>
      </c>
      <c r="I1090" s="22">
        <v>7</v>
      </c>
      <c r="J1090" s="6">
        <f>VLOOKUP(E1090,'Lista Aloj'!C:F,2,0)*I1090</f>
        <v>490</v>
      </c>
      <c r="K1090" s="6">
        <f t="shared" si="16"/>
        <v>441</v>
      </c>
    </row>
    <row r="1091" spans="2:11" ht="16.5" x14ac:dyDescent="0.25">
      <c r="B1091" s="3" t="s">
        <v>149</v>
      </c>
      <c r="C1091" s="4" t="str">
        <f>VLOOKUP(B1091,Clientes!A:B,2,0)</f>
        <v>Tânia João Dias</v>
      </c>
      <c r="D1091" s="4" t="str">
        <f>VLOOKUP(B1091,Clientes!A:D,4,0)</f>
        <v>Bragança</v>
      </c>
      <c r="E1091" s="9" t="s">
        <v>62</v>
      </c>
      <c r="F1091" s="4" t="str">
        <f>INDEX('Lista Aloj'!B:C,MATCH(E1091,'Lista Aloj'!C:C,0),1)</f>
        <v>ENTREGARSONHOS - ALOJAMENTO LOCAL, LDA</v>
      </c>
      <c r="G1091" s="4" t="str">
        <f>VLOOKUP(E1091,'Lista Aloj'!C:F,4,0)</f>
        <v>Região Autónoma dos Açores</v>
      </c>
      <c r="H1091" s="19">
        <v>43946</v>
      </c>
      <c r="I1091" s="22">
        <v>7</v>
      </c>
      <c r="J1091" s="6">
        <f>VLOOKUP(E1091,'Lista Aloj'!C:F,2,0)*I1091</f>
        <v>490</v>
      </c>
      <c r="K1091" s="6">
        <f t="shared" si="16"/>
        <v>441</v>
      </c>
    </row>
    <row r="1092" spans="2:11" ht="16.5" x14ac:dyDescent="0.25">
      <c r="B1092" s="3" t="s">
        <v>169</v>
      </c>
      <c r="C1092" s="4" t="str">
        <f>VLOOKUP(B1092,Clientes!A:B,2,0)</f>
        <v xml:space="preserve">Inês Carvalho </v>
      </c>
      <c r="D1092" s="4" t="str">
        <f>VLOOKUP(B1092,Clientes!A:D,4,0)</f>
        <v>Porto</v>
      </c>
      <c r="E1092" s="9" t="s">
        <v>56</v>
      </c>
      <c r="F1092" s="4" t="str">
        <f>INDEX('Lista Aloj'!B:C,MATCH(E1092,'Lista Aloj'!C:C,0),1)</f>
        <v>CONVERSA SIMÉTRICA ALOJAMENTO LOCAL, LDA</v>
      </c>
      <c r="G1092" s="4" t="str">
        <f>VLOOKUP(E1092,'Lista Aloj'!C:F,4,0)</f>
        <v>Viana do Castelo</v>
      </c>
      <c r="H1092" s="19">
        <v>43947</v>
      </c>
      <c r="I1092" s="22">
        <v>2</v>
      </c>
      <c r="J1092" s="6">
        <f>VLOOKUP(E1092,'Lista Aloj'!C:F,2,0)*I1092</f>
        <v>180</v>
      </c>
      <c r="K1092" s="6">
        <f t="shared" si="16"/>
        <v>171</v>
      </c>
    </row>
    <row r="1093" spans="2:11" ht="16.5" x14ac:dyDescent="0.25">
      <c r="B1093" s="3" t="s">
        <v>111</v>
      </c>
      <c r="C1093" s="4" t="str">
        <f>VLOOKUP(B1093,Clientes!A:B,2,0)</f>
        <v xml:space="preserve">Antonio Pinto </v>
      </c>
      <c r="D1093" s="4" t="str">
        <f>VLOOKUP(B1093,Clientes!A:D,4,0)</f>
        <v>Região Autónoma dos Açores</v>
      </c>
      <c r="E1093" s="9" t="s">
        <v>45</v>
      </c>
      <c r="F1093" s="4" t="str">
        <f>INDEX('Lista Aloj'!B:C,MATCH(E1093,'Lista Aloj'!C:C,0),1)</f>
        <v>LOCAL - IT, LDA</v>
      </c>
      <c r="G1093" s="4" t="str">
        <f>VLOOKUP(E1093,'Lista Aloj'!C:F,4,0)</f>
        <v>Santarém</v>
      </c>
      <c r="H1093" s="19">
        <v>43949</v>
      </c>
      <c r="I1093" s="22">
        <v>6</v>
      </c>
      <c r="J1093" s="6">
        <f>VLOOKUP(E1093,'Lista Aloj'!C:F,2,0)*I1093</f>
        <v>540</v>
      </c>
      <c r="K1093" s="6">
        <f t="shared" si="16"/>
        <v>486</v>
      </c>
    </row>
    <row r="1094" spans="2:11" ht="16.5" x14ac:dyDescent="0.25">
      <c r="B1094" s="3" t="s">
        <v>167</v>
      </c>
      <c r="C1094" s="4" t="str">
        <f>VLOOKUP(B1094,Clientes!A:B,2,0)</f>
        <v xml:space="preserve">Viktoriia Xavier </v>
      </c>
      <c r="D1094" s="4" t="str">
        <f>VLOOKUP(B1094,Clientes!A:D,4,0)</f>
        <v>Viana do Castelo</v>
      </c>
      <c r="E1094" s="9" t="s">
        <v>42</v>
      </c>
      <c r="F1094" s="4" t="str">
        <f>INDEX('Lista Aloj'!B:C,MATCH(E1094,'Lista Aloj'!C:C,0),1)</f>
        <v>FEELPORTO - ALOJAMENTO LOCAL E SERVIÇOS TURISTICOS, LDA</v>
      </c>
      <c r="G1094" s="4" t="str">
        <f>VLOOKUP(E1094,'Lista Aloj'!C:F,4,0)</f>
        <v>Porto</v>
      </c>
      <c r="H1094" s="19">
        <v>43949</v>
      </c>
      <c r="I1094" s="22">
        <v>5</v>
      </c>
      <c r="J1094" s="6">
        <f>VLOOKUP(E1094,'Lista Aloj'!C:F,2,0)*I1094</f>
        <v>350</v>
      </c>
      <c r="K1094" s="6">
        <f t="shared" si="16"/>
        <v>332.5</v>
      </c>
    </row>
    <row r="1095" spans="2:11" ht="16.5" x14ac:dyDescent="0.25">
      <c r="B1095" s="3" t="s">
        <v>158</v>
      </c>
      <c r="C1095" s="4" t="str">
        <f>VLOOKUP(B1095,Clientes!A:B,2,0)</f>
        <v>Mariana Cabral Costa</v>
      </c>
      <c r="D1095" s="4" t="str">
        <f>VLOOKUP(B1095,Clientes!A:D,4,0)</f>
        <v>Portalegre</v>
      </c>
      <c r="E1095" s="9" t="s">
        <v>42</v>
      </c>
      <c r="F1095" s="4" t="str">
        <f>INDEX('Lista Aloj'!B:C,MATCH(E1095,'Lista Aloj'!C:C,0),1)</f>
        <v>FEELPORTO - ALOJAMENTO LOCAL E SERVIÇOS TURISTICOS, LDA</v>
      </c>
      <c r="G1095" s="4" t="str">
        <f>VLOOKUP(E1095,'Lista Aloj'!C:F,4,0)</f>
        <v>Porto</v>
      </c>
      <c r="H1095" s="19">
        <v>43950</v>
      </c>
      <c r="I1095" s="22">
        <v>5</v>
      </c>
      <c r="J1095" s="6">
        <f>VLOOKUP(E1095,'Lista Aloj'!C:F,2,0)*I1095</f>
        <v>350</v>
      </c>
      <c r="K1095" s="6">
        <f t="shared" si="16"/>
        <v>332.5</v>
      </c>
    </row>
    <row r="1096" spans="2:11" ht="16.5" x14ac:dyDescent="0.25">
      <c r="B1096" s="3" t="s">
        <v>216</v>
      </c>
      <c r="C1096" s="4" t="str">
        <f>VLOOKUP(B1096,Clientes!A:B,2,0)</f>
        <v>Inês Luís Soares</v>
      </c>
      <c r="D1096" s="4" t="str">
        <f>VLOOKUP(B1096,Clientes!A:D,4,0)</f>
        <v>Santarém</v>
      </c>
      <c r="E1096" s="9" t="s">
        <v>55</v>
      </c>
      <c r="F1096" s="4" t="str">
        <f>INDEX('Lista Aloj'!B:C,MATCH(E1096,'Lista Aloj'!C:C,0),1)</f>
        <v>ALOJAMENTO LOCAL M. ZÍDIA, LDA</v>
      </c>
      <c r="G1096" s="4" t="str">
        <f>VLOOKUP(E1096,'Lista Aloj'!C:F,4,0)</f>
        <v>Região Autónoma da Madeira</v>
      </c>
      <c r="H1096" s="19">
        <v>43951</v>
      </c>
      <c r="I1096" s="22">
        <v>3</v>
      </c>
      <c r="J1096" s="6">
        <f>VLOOKUP(E1096,'Lista Aloj'!C:F,2,0)*I1096</f>
        <v>150</v>
      </c>
      <c r="K1096" s="6">
        <f t="shared" si="16"/>
        <v>142.5</v>
      </c>
    </row>
    <row r="1097" spans="2:11" ht="16.5" x14ac:dyDescent="0.25">
      <c r="B1097" s="3" t="s">
        <v>175</v>
      </c>
      <c r="C1097" s="4" t="str">
        <f>VLOOKUP(B1097,Clientes!A:B,2,0)</f>
        <v>Beatriz Miguel Silva</v>
      </c>
      <c r="D1097" s="4" t="str">
        <f>VLOOKUP(B1097,Clientes!A:D,4,0)</f>
        <v>Setúbal</v>
      </c>
      <c r="E1097" s="9" t="s">
        <v>49</v>
      </c>
      <c r="F1097" s="4" t="str">
        <f>INDEX('Lista Aloj'!B:C,MATCH(E1097,'Lista Aloj'!C:C,0),1)</f>
        <v>GERES ALBUFEIRA - ALDEIA TURISTICA, LDA</v>
      </c>
      <c r="G1097" s="4" t="str">
        <f>VLOOKUP(E1097,'Lista Aloj'!C:F,4,0)</f>
        <v>Aveiro</v>
      </c>
      <c r="H1097" s="19">
        <v>43952</v>
      </c>
      <c r="I1097" s="22">
        <v>6</v>
      </c>
      <c r="J1097" s="6">
        <f>VLOOKUP(E1097,'Lista Aloj'!C:F,2,0)*I1097</f>
        <v>420</v>
      </c>
      <c r="K1097" s="6">
        <f t="shared" si="16"/>
        <v>378</v>
      </c>
    </row>
    <row r="1098" spans="2:11" ht="16.5" x14ac:dyDescent="0.25">
      <c r="B1098" s="3" t="s">
        <v>199</v>
      </c>
      <c r="C1098" s="4" t="str">
        <f>VLOOKUP(B1098,Clientes!A:B,2,0)</f>
        <v>Miguel Fernandes Almendra</v>
      </c>
      <c r="D1098" s="4" t="str">
        <f>VLOOKUP(B1098,Clientes!A:D,4,0)</f>
        <v>Lisboa</v>
      </c>
      <c r="E1098" s="9" t="s">
        <v>52</v>
      </c>
      <c r="F1098" s="4" t="str">
        <f>INDEX('Lista Aloj'!B:C,MATCH(E1098,'Lista Aloj'!C:C,0),1)</f>
        <v>CASA DO RIO VEZ - TURISMO E ALOJAMENTO, LDA</v>
      </c>
      <c r="G1098" s="4" t="str">
        <f>VLOOKUP(E1098,'Lista Aloj'!C:F,4,0)</f>
        <v>Leiria</v>
      </c>
      <c r="H1098" s="19">
        <v>43952</v>
      </c>
      <c r="I1098" s="22">
        <v>2</v>
      </c>
      <c r="J1098" s="6">
        <f>VLOOKUP(E1098,'Lista Aloj'!C:F,2,0)*I1098</f>
        <v>140</v>
      </c>
      <c r="K1098" s="6">
        <f t="shared" ref="K1098:K1161" si="17">J1098- VLOOKUP(I1098,$H$2:$J$6,3,TRUE)*J1098</f>
        <v>133</v>
      </c>
    </row>
    <row r="1099" spans="2:11" ht="16.5" x14ac:dyDescent="0.25">
      <c r="B1099" s="3" t="s">
        <v>102</v>
      </c>
      <c r="C1099" s="4" t="str">
        <f>VLOOKUP(B1099,Clientes!A:B,2,0)</f>
        <v>Pedro Miguel Pinto</v>
      </c>
      <c r="D1099" s="4" t="str">
        <f>VLOOKUP(B1099,Clientes!A:D,4,0)</f>
        <v>Aveiro</v>
      </c>
      <c r="E1099" s="9" t="s">
        <v>62</v>
      </c>
      <c r="F1099" s="4" t="str">
        <f>INDEX('Lista Aloj'!B:C,MATCH(E1099,'Lista Aloj'!C:C,0),1)</f>
        <v>ENTREGARSONHOS - ALOJAMENTO LOCAL, LDA</v>
      </c>
      <c r="G1099" s="4" t="str">
        <f>VLOOKUP(E1099,'Lista Aloj'!C:F,4,0)</f>
        <v>Região Autónoma dos Açores</v>
      </c>
      <c r="H1099" s="19">
        <v>43952</v>
      </c>
      <c r="I1099" s="22">
        <v>8</v>
      </c>
      <c r="J1099" s="6">
        <f>VLOOKUP(E1099,'Lista Aloj'!C:F,2,0)*I1099</f>
        <v>560</v>
      </c>
      <c r="K1099" s="6">
        <f t="shared" si="17"/>
        <v>504</v>
      </c>
    </row>
    <row r="1100" spans="2:11" ht="16.5" x14ac:dyDescent="0.25">
      <c r="B1100" s="3" t="s">
        <v>184</v>
      </c>
      <c r="C1100" s="4" t="str">
        <f>VLOOKUP(B1100,Clientes!A:B,2,0)</f>
        <v>Rui de Lopes</v>
      </c>
      <c r="D1100" s="4" t="str">
        <f>VLOOKUP(B1100,Clientes!A:D,4,0)</f>
        <v>Santarém</v>
      </c>
      <c r="E1100" s="9" t="s">
        <v>43</v>
      </c>
      <c r="F1100" s="4" t="str">
        <f>INDEX('Lista Aloj'!B:C,MATCH(E1100,'Lista Aloj'!C:C,0),1)</f>
        <v>AZEVEDO, ANTÓNIO DA SILVA</v>
      </c>
      <c r="G1100" s="4" t="str">
        <f>VLOOKUP(E1100,'Lista Aloj'!C:F,4,0)</f>
        <v>Porto</v>
      </c>
      <c r="H1100" s="19">
        <v>43953</v>
      </c>
      <c r="I1100" s="22">
        <v>6</v>
      </c>
      <c r="J1100" s="6">
        <f>VLOOKUP(E1100,'Lista Aloj'!C:F,2,0)*I1100</f>
        <v>480</v>
      </c>
      <c r="K1100" s="6">
        <f t="shared" si="17"/>
        <v>432</v>
      </c>
    </row>
    <row r="1101" spans="2:11" ht="16.5" x14ac:dyDescent="0.25">
      <c r="B1101" s="3" t="s">
        <v>164</v>
      </c>
      <c r="C1101" s="4" t="str">
        <f>VLOOKUP(B1101,Clientes!A:B,2,0)</f>
        <v>Ana Pinto Carvalho</v>
      </c>
      <c r="D1101" s="4" t="str">
        <f>VLOOKUP(B1101,Clientes!A:D,4,0)</f>
        <v>Coimbra</v>
      </c>
      <c r="E1101" s="9" t="s">
        <v>54</v>
      </c>
      <c r="F1101" s="4" t="str">
        <f>INDEX('Lista Aloj'!B:C,MATCH(E1101,'Lista Aloj'!C:C,0),1)</f>
        <v>LOCALMAIS, UNIPESSOAL, LDA</v>
      </c>
      <c r="G1101" s="4" t="str">
        <f>VLOOKUP(E1101,'Lista Aloj'!C:F,4,0)</f>
        <v>Guarda</v>
      </c>
      <c r="H1101" s="19">
        <v>43954</v>
      </c>
      <c r="I1101" s="22">
        <v>9</v>
      </c>
      <c r="J1101" s="6">
        <f>VLOOKUP(E1101,'Lista Aloj'!C:F,2,0)*I1101</f>
        <v>810</v>
      </c>
      <c r="K1101" s="6">
        <f t="shared" si="17"/>
        <v>729</v>
      </c>
    </row>
    <row r="1102" spans="2:11" ht="16.5" x14ac:dyDescent="0.25">
      <c r="B1102" s="3" t="s">
        <v>163</v>
      </c>
      <c r="C1102" s="4" t="str">
        <f>VLOOKUP(B1102,Clientes!A:B,2,0)</f>
        <v>Leonor Pedro Queirós</v>
      </c>
      <c r="D1102" s="4" t="str">
        <f>VLOOKUP(B1102,Clientes!A:D,4,0)</f>
        <v>Viseu</v>
      </c>
      <c r="E1102" s="9" t="s">
        <v>35</v>
      </c>
      <c r="F1102" s="4" t="str">
        <f>INDEX('Lista Aloj'!B:C,MATCH(E1102,'Lista Aloj'!C:C,0),1)</f>
        <v>ALOJAMENTO LOCAL "TUGAPLACE", UNIPESSOAL, LDA</v>
      </c>
      <c r="G1102" s="4" t="str">
        <f>VLOOKUP(E1102,'Lista Aloj'!C:F,4,0)</f>
        <v>Porto</v>
      </c>
      <c r="H1102" s="19">
        <v>43954</v>
      </c>
      <c r="I1102" s="22">
        <v>6</v>
      </c>
      <c r="J1102" s="6">
        <f>VLOOKUP(E1102,'Lista Aloj'!C:F,2,0)*I1102</f>
        <v>420</v>
      </c>
      <c r="K1102" s="6">
        <f t="shared" si="17"/>
        <v>378</v>
      </c>
    </row>
    <row r="1103" spans="2:11" ht="16.5" x14ac:dyDescent="0.25">
      <c r="B1103" s="3" t="s">
        <v>138</v>
      </c>
      <c r="C1103" s="4" t="str">
        <f>VLOOKUP(B1103,Clientes!A:B,2,0)</f>
        <v>Nuno Sinde Silva</v>
      </c>
      <c r="D1103" s="4" t="str">
        <f>VLOOKUP(B1103,Clientes!A:D,4,0)</f>
        <v>Viseu</v>
      </c>
      <c r="E1103" s="9" t="s">
        <v>51</v>
      </c>
      <c r="F1103" s="4" t="str">
        <f>INDEX('Lista Aloj'!B:C,MATCH(E1103,'Lista Aloj'!C:C,0),1)</f>
        <v>BIRDS &amp; BOARDS - ALOJAMENTO LOCAL, LDA</v>
      </c>
      <c r="G1103" s="4" t="str">
        <f>VLOOKUP(E1103,'Lista Aloj'!C:F,4,0)</f>
        <v>Lisboa</v>
      </c>
      <c r="H1103" s="19">
        <v>43955</v>
      </c>
      <c r="I1103" s="22">
        <v>1</v>
      </c>
      <c r="J1103" s="6">
        <f>VLOOKUP(E1103,'Lista Aloj'!C:F,2,0)*I1103</f>
        <v>90</v>
      </c>
      <c r="K1103" s="6">
        <f t="shared" si="17"/>
        <v>90</v>
      </c>
    </row>
    <row r="1104" spans="2:11" ht="16.5" x14ac:dyDescent="0.25">
      <c r="B1104" s="3" t="s">
        <v>154</v>
      </c>
      <c r="C1104" s="4" t="str">
        <f>VLOOKUP(B1104,Clientes!A:B,2,0)</f>
        <v>Luís Nascimento Batista</v>
      </c>
      <c r="D1104" s="4" t="str">
        <f>VLOOKUP(B1104,Clientes!A:D,4,0)</f>
        <v>Viseu</v>
      </c>
      <c r="E1104" s="9" t="s">
        <v>44</v>
      </c>
      <c r="F1104" s="4" t="str">
        <f>INDEX('Lista Aloj'!B:C,MATCH(E1104,'Lista Aloj'!C:C,0),1)</f>
        <v>DELIRECORDAÇÕES - ALOJAMENTO LOCAL, UNIPESSOAL, LDA</v>
      </c>
      <c r="G1104" s="4" t="str">
        <f>VLOOKUP(E1104,'Lista Aloj'!C:F,4,0)</f>
        <v>Porto</v>
      </c>
      <c r="H1104" s="19">
        <v>43956</v>
      </c>
      <c r="I1104" s="22">
        <v>3</v>
      </c>
      <c r="J1104" s="6">
        <f>VLOOKUP(E1104,'Lista Aloj'!C:F,2,0)*I1104</f>
        <v>240</v>
      </c>
      <c r="K1104" s="6">
        <f t="shared" si="17"/>
        <v>228</v>
      </c>
    </row>
    <row r="1105" spans="2:11" ht="16.5" x14ac:dyDescent="0.25">
      <c r="B1105" s="3" t="s">
        <v>160</v>
      </c>
      <c r="C1105" s="4" t="str">
        <f>VLOOKUP(B1105,Clientes!A:B,2,0)</f>
        <v>Rodrigo Martins Tavares</v>
      </c>
      <c r="D1105" s="4" t="str">
        <f>VLOOKUP(B1105,Clientes!A:D,4,0)</f>
        <v>Setúbal</v>
      </c>
      <c r="E1105" s="9" t="s">
        <v>44</v>
      </c>
      <c r="F1105" s="4" t="str">
        <f>INDEX('Lista Aloj'!B:C,MATCH(E1105,'Lista Aloj'!C:C,0),1)</f>
        <v>DELIRECORDAÇÕES - ALOJAMENTO LOCAL, UNIPESSOAL, LDA</v>
      </c>
      <c r="G1105" s="4" t="str">
        <f>VLOOKUP(E1105,'Lista Aloj'!C:F,4,0)</f>
        <v>Porto</v>
      </c>
      <c r="H1105" s="19">
        <v>43957</v>
      </c>
      <c r="I1105" s="22">
        <v>1</v>
      </c>
      <c r="J1105" s="6">
        <f>VLOOKUP(E1105,'Lista Aloj'!C:F,2,0)*I1105</f>
        <v>80</v>
      </c>
      <c r="K1105" s="6">
        <f t="shared" si="17"/>
        <v>80</v>
      </c>
    </row>
    <row r="1106" spans="2:11" ht="16.5" x14ac:dyDescent="0.25">
      <c r="B1106" s="3" t="s">
        <v>182</v>
      </c>
      <c r="C1106" s="4" t="str">
        <f>VLOOKUP(B1106,Clientes!A:B,2,0)</f>
        <v>Dora Maria Costa</v>
      </c>
      <c r="D1106" s="4" t="str">
        <f>VLOOKUP(B1106,Clientes!A:D,4,0)</f>
        <v>Lisboa</v>
      </c>
      <c r="E1106" s="9" t="s">
        <v>51</v>
      </c>
      <c r="F1106" s="4" t="str">
        <f>INDEX('Lista Aloj'!B:C,MATCH(E1106,'Lista Aloj'!C:C,0),1)</f>
        <v>BIRDS &amp; BOARDS - ALOJAMENTO LOCAL, LDA</v>
      </c>
      <c r="G1106" s="4" t="str">
        <f>VLOOKUP(E1106,'Lista Aloj'!C:F,4,0)</f>
        <v>Lisboa</v>
      </c>
      <c r="H1106" s="19">
        <v>43958</v>
      </c>
      <c r="I1106" s="22">
        <v>8</v>
      </c>
      <c r="J1106" s="6">
        <f>VLOOKUP(E1106,'Lista Aloj'!C:F,2,0)*I1106</f>
        <v>720</v>
      </c>
      <c r="K1106" s="6">
        <f t="shared" si="17"/>
        <v>648</v>
      </c>
    </row>
    <row r="1107" spans="2:11" ht="16.5" x14ac:dyDescent="0.25">
      <c r="B1107" s="3" t="s">
        <v>205</v>
      </c>
      <c r="C1107" s="4" t="str">
        <f>VLOOKUP(B1107,Clientes!A:B,2,0)</f>
        <v>Francisca João Sousa</v>
      </c>
      <c r="D1107" s="4" t="str">
        <f>VLOOKUP(B1107,Clientes!A:D,4,0)</f>
        <v>Lisboa</v>
      </c>
      <c r="E1107" s="9" t="s">
        <v>51</v>
      </c>
      <c r="F1107" s="4" t="str">
        <f>INDEX('Lista Aloj'!B:C,MATCH(E1107,'Lista Aloj'!C:C,0),1)</f>
        <v>BIRDS &amp; BOARDS - ALOJAMENTO LOCAL, LDA</v>
      </c>
      <c r="G1107" s="4" t="str">
        <f>VLOOKUP(E1107,'Lista Aloj'!C:F,4,0)</f>
        <v>Lisboa</v>
      </c>
      <c r="H1107" s="19">
        <v>43958</v>
      </c>
      <c r="I1107" s="22">
        <v>1</v>
      </c>
      <c r="J1107" s="6">
        <f>VLOOKUP(E1107,'Lista Aloj'!C:F,2,0)*I1107</f>
        <v>90</v>
      </c>
      <c r="K1107" s="6">
        <f t="shared" si="17"/>
        <v>90</v>
      </c>
    </row>
    <row r="1108" spans="2:11" ht="16.5" x14ac:dyDescent="0.25">
      <c r="B1108" s="3" t="s">
        <v>74</v>
      </c>
      <c r="C1108" s="4" t="str">
        <f>VLOOKUP(B1108,Clientes!A:B,2,0)</f>
        <v>João Manuel Freitas</v>
      </c>
      <c r="D1108" s="4" t="str">
        <f>VLOOKUP(B1108,Clientes!A:D,4,0)</f>
        <v>Braga</v>
      </c>
      <c r="E1108" s="9" t="s">
        <v>52</v>
      </c>
      <c r="F1108" s="4" t="str">
        <f>INDEX('Lista Aloj'!B:C,MATCH(E1108,'Lista Aloj'!C:C,0),1)</f>
        <v>CASA DO RIO VEZ - TURISMO E ALOJAMENTO, LDA</v>
      </c>
      <c r="G1108" s="4" t="str">
        <f>VLOOKUP(E1108,'Lista Aloj'!C:F,4,0)</f>
        <v>Leiria</v>
      </c>
      <c r="H1108" s="19">
        <v>43958</v>
      </c>
      <c r="I1108" s="22">
        <v>2</v>
      </c>
      <c r="J1108" s="6">
        <f>VLOOKUP(E1108,'Lista Aloj'!C:F,2,0)*I1108</f>
        <v>140</v>
      </c>
      <c r="K1108" s="6">
        <f t="shared" si="17"/>
        <v>133</v>
      </c>
    </row>
    <row r="1109" spans="2:11" ht="16.5" x14ac:dyDescent="0.25">
      <c r="B1109" s="3" t="s">
        <v>216</v>
      </c>
      <c r="C1109" s="4" t="str">
        <f>VLOOKUP(B1109,Clientes!A:B,2,0)</f>
        <v>Inês Luís Soares</v>
      </c>
      <c r="D1109" s="4" t="str">
        <f>VLOOKUP(B1109,Clientes!A:D,4,0)</f>
        <v>Santarém</v>
      </c>
      <c r="E1109" s="9" t="s">
        <v>35</v>
      </c>
      <c r="F1109" s="4" t="str">
        <f>INDEX('Lista Aloj'!B:C,MATCH(E1109,'Lista Aloj'!C:C,0),1)</f>
        <v>ALOJAMENTO LOCAL "TUGAPLACE", UNIPESSOAL, LDA</v>
      </c>
      <c r="G1109" s="4" t="str">
        <f>VLOOKUP(E1109,'Lista Aloj'!C:F,4,0)</f>
        <v>Porto</v>
      </c>
      <c r="H1109" s="19">
        <v>43959</v>
      </c>
      <c r="I1109" s="22">
        <v>1</v>
      </c>
      <c r="J1109" s="6">
        <f>VLOOKUP(E1109,'Lista Aloj'!C:F,2,0)*I1109</f>
        <v>70</v>
      </c>
      <c r="K1109" s="6">
        <f t="shared" si="17"/>
        <v>70</v>
      </c>
    </row>
    <row r="1110" spans="2:11" ht="16.5" x14ac:dyDescent="0.25">
      <c r="B1110" s="3" t="s">
        <v>195</v>
      </c>
      <c r="C1110" s="4" t="str">
        <f>VLOOKUP(B1110,Clientes!A:B,2,0)</f>
        <v>Isabel Miguel Santos</v>
      </c>
      <c r="D1110" s="4" t="str">
        <f>VLOOKUP(B1110,Clientes!A:D,4,0)</f>
        <v>Beja</v>
      </c>
      <c r="E1110" s="9" t="s">
        <v>41</v>
      </c>
      <c r="F1110" s="4" t="str">
        <f>INDEX('Lista Aloj'!B:C,MATCH(E1110,'Lista Aloj'!C:C,0),1)</f>
        <v>CAMPO AVENTURA - PROGRAMAS DE LAZER, S.A.</v>
      </c>
      <c r="G1110" s="4" t="str">
        <f>VLOOKUP(E1110,'Lista Aloj'!C:F,4,0)</f>
        <v>Castelo Branco</v>
      </c>
      <c r="H1110" s="19">
        <v>43959</v>
      </c>
      <c r="I1110" s="22">
        <v>7</v>
      </c>
      <c r="J1110" s="6">
        <f>VLOOKUP(E1110,'Lista Aloj'!C:F,2,0)*I1110</f>
        <v>630</v>
      </c>
      <c r="K1110" s="6">
        <f t="shared" si="17"/>
        <v>567</v>
      </c>
    </row>
    <row r="1111" spans="2:11" ht="16.5" x14ac:dyDescent="0.25">
      <c r="B1111" s="3" t="s">
        <v>116</v>
      </c>
      <c r="C1111" s="4" t="str">
        <f>VLOOKUP(B1111,Clientes!A:B,2,0)</f>
        <v>Alice Pinto Silva</v>
      </c>
      <c r="D1111" s="4" t="str">
        <f>VLOOKUP(B1111,Clientes!A:D,4,0)</f>
        <v>Beja</v>
      </c>
      <c r="E1111" s="9" t="s">
        <v>46</v>
      </c>
      <c r="F1111" s="4" t="str">
        <f>INDEX('Lista Aloj'!B:C,MATCH(E1111,'Lista Aloj'!C:C,0),1)</f>
        <v>LOCALEASY, LDA</v>
      </c>
      <c r="G1111" s="4" t="str">
        <f>VLOOKUP(E1111,'Lista Aloj'!C:F,4,0)</f>
        <v>Região Autónoma da Madeira</v>
      </c>
      <c r="H1111" s="19">
        <v>43960</v>
      </c>
      <c r="I1111" s="22">
        <v>7</v>
      </c>
      <c r="J1111" s="6">
        <f>VLOOKUP(E1111,'Lista Aloj'!C:F,2,0)*I1111</f>
        <v>560</v>
      </c>
      <c r="K1111" s="6">
        <f t="shared" si="17"/>
        <v>504</v>
      </c>
    </row>
    <row r="1112" spans="2:11" ht="16.5" x14ac:dyDescent="0.25">
      <c r="B1112" s="3" t="s">
        <v>218</v>
      </c>
      <c r="C1112" s="4" t="str">
        <f>VLOOKUP(B1112,Clientes!A:B,2,0)</f>
        <v>Alícia Luís Castro</v>
      </c>
      <c r="D1112" s="4" t="str">
        <f>VLOOKUP(B1112,Clientes!A:D,4,0)</f>
        <v>Aveiro</v>
      </c>
      <c r="E1112" s="9" t="s">
        <v>55</v>
      </c>
      <c r="F1112" s="4" t="str">
        <f>INDEX('Lista Aloj'!B:C,MATCH(E1112,'Lista Aloj'!C:C,0),1)</f>
        <v>ALOJAMENTO LOCAL M. ZÍDIA, LDA</v>
      </c>
      <c r="G1112" s="4" t="str">
        <f>VLOOKUP(E1112,'Lista Aloj'!C:F,4,0)</f>
        <v>Região Autónoma da Madeira</v>
      </c>
      <c r="H1112" s="19">
        <v>43960</v>
      </c>
      <c r="I1112" s="22">
        <v>6</v>
      </c>
      <c r="J1112" s="6">
        <f>VLOOKUP(E1112,'Lista Aloj'!C:F,2,0)*I1112</f>
        <v>300</v>
      </c>
      <c r="K1112" s="6">
        <f t="shared" si="17"/>
        <v>270</v>
      </c>
    </row>
    <row r="1113" spans="2:11" ht="16.5" x14ac:dyDescent="0.25">
      <c r="B1113" s="3" t="s">
        <v>127</v>
      </c>
      <c r="C1113" s="4" t="str">
        <f>VLOOKUP(B1113,Clientes!A:B,2,0)</f>
        <v>Daniel Manuel Diaz-Arguelles</v>
      </c>
      <c r="D1113" s="4" t="str">
        <f>VLOOKUP(B1113,Clientes!A:D,4,0)</f>
        <v>Aveiro</v>
      </c>
      <c r="E1113" s="9" t="s">
        <v>48</v>
      </c>
      <c r="F1113" s="4" t="str">
        <f>INDEX('Lista Aloj'!B:C,MATCH(E1113,'Lista Aloj'!C:C,0),1)</f>
        <v>BEACHCOMBER - ALOJAMENTO LOCAL, UNIPESSOAL, LDA</v>
      </c>
      <c r="G1113" s="4" t="str">
        <f>VLOOKUP(E1113,'Lista Aloj'!C:F,4,0)</f>
        <v>Beja</v>
      </c>
      <c r="H1113" s="19">
        <v>43961</v>
      </c>
      <c r="I1113" s="22">
        <v>9</v>
      </c>
      <c r="J1113" s="6">
        <f>VLOOKUP(E1113,'Lista Aloj'!C:F,2,0)*I1113</f>
        <v>450</v>
      </c>
      <c r="K1113" s="6">
        <f t="shared" si="17"/>
        <v>405</v>
      </c>
    </row>
    <row r="1114" spans="2:11" ht="16.5" x14ac:dyDescent="0.25">
      <c r="B1114" s="3" t="s">
        <v>165</v>
      </c>
      <c r="C1114" s="4" t="str">
        <f>VLOOKUP(B1114,Clientes!A:B,2,0)</f>
        <v>Hugo Franz Oliveira</v>
      </c>
      <c r="D1114" s="4" t="str">
        <f>VLOOKUP(B1114,Clientes!A:D,4,0)</f>
        <v>Aveiro</v>
      </c>
      <c r="E1114" s="9" t="s">
        <v>52</v>
      </c>
      <c r="F1114" s="4" t="str">
        <f>INDEX('Lista Aloj'!B:C,MATCH(E1114,'Lista Aloj'!C:C,0),1)</f>
        <v>CASA DO RIO VEZ - TURISMO E ALOJAMENTO, LDA</v>
      </c>
      <c r="G1114" s="4" t="str">
        <f>VLOOKUP(E1114,'Lista Aloj'!C:F,4,0)</f>
        <v>Leiria</v>
      </c>
      <c r="H1114" s="19">
        <v>43962</v>
      </c>
      <c r="I1114" s="22">
        <v>1</v>
      </c>
      <c r="J1114" s="6">
        <f>VLOOKUP(E1114,'Lista Aloj'!C:F,2,0)*I1114</f>
        <v>70</v>
      </c>
      <c r="K1114" s="6">
        <f t="shared" si="17"/>
        <v>70</v>
      </c>
    </row>
    <row r="1115" spans="2:11" ht="16.5" x14ac:dyDescent="0.25">
      <c r="B1115" s="3" t="s">
        <v>123</v>
      </c>
      <c r="C1115" s="4" t="str">
        <f>VLOOKUP(B1115,Clientes!A:B,2,0)</f>
        <v>Leonardo Manuel Marrana</v>
      </c>
      <c r="D1115" s="4" t="str">
        <f>VLOOKUP(B1115,Clientes!A:D,4,0)</f>
        <v>Guarda</v>
      </c>
      <c r="E1115" s="9" t="s">
        <v>62</v>
      </c>
      <c r="F1115" s="4" t="str">
        <f>INDEX('Lista Aloj'!B:C,MATCH(E1115,'Lista Aloj'!C:C,0),1)</f>
        <v>ENTREGARSONHOS - ALOJAMENTO LOCAL, LDA</v>
      </c>
      <c r="G1115" s="4" t="str">
        <f>VLOOKUP(E1115,'Lista Aloj'!C:F,4,0)</f>
        <v>Região Autónoma dos Açores</v>
      </c>
      <c r="H1115" s="19">
        <v>43962</v>
      </c>
      <c r="I1115" s="22">
        <v>5</v>
      </c>
      <c r="J1115" s="6">
        <f>VLOOKUP(E1115,'Lista Aloj'!C:F,2,0)*I1115</f>
        <v>350</v>
      </c>
      <c r="K1115" s="6">
        <f t="shared" si="17"/>
        <v>332.5</v>
      </c>
    </row>
    <row r="1116" spans="2:11" ht="16.5" x14ac:dyDescent="0.25">
      <c r="B1116" s="3" t="s">
        <v>107</v>
      </c>
      <c r="C1116" s="4" t="str">
        <f>VLOOKUP(B1116,Clientes!A:B,2,0)</f>
        <v>André Alexandre Cardoso</v>
      </c>
      <c r="D1116" s="4" t="str">
        <f>VLOOKUP(B1116,Clientes!A:D,4,0)</f>
        <v>Região Autónoma da Madeira</v>
      </c>
      <c r="E1116" s="9" t="s">
        <v>44</v>
      </c>
      <c r="F1116" s="4" t="str">
        <f>INDEX('Lista Aloj'!B:C,MATCH(E1116,'Lista Aloj'!C:C,0),1)</f>
        <v>DELIRECORDAÇÕES - ALOJAMENTO LOCAL, UNIPESSOAL, LDA</v>
      </c>
      <c r="G1116" s="4" t="str">
        <f>VLOOKUP(E1116,'Lista Aloj'!C:F,4,0)</f>
        <v>Porto</v>
      </c>
      <c r="H1116" s="19">
        <v>43964</v>
      </c>
      <c r="I1116" s="22">
        <v>5</v>
      </c>
      <c r="J1116" s="6">
        <f>VLOOKUP(E1116,'Lista Aloj'!C:F,2,0)*I1116</f>
        <v>400</v>
      </c>
      <c r="K1116" s="6">
        <f t="shared" si="17"/>
        <v>380</v>
      </c>
    </row>
    <row r="1117" spans="2:11" ht="16.5" x14ac:dyDescent="0.25">
      <c r="B1117" s="3" t="s">
        <v>201</v>
      </c>
      <c r="C1117" s="4" t="str">
        <f>VLOOKUP(B1117,Clientes!A:B,2,0)</f>
        <v>André Margarida Pinho</v>
      </c>
      <c r="D1117" s="4" t="str">
        <f>VLOOKUP(B1117,Clientes!A:D,4,0)</f>
        <v>Vila Real</v>
      </c>
      <c r="E1117" s="9" t="s">
        <v>57</v>
      </c>
      <c r="F1117" s="4" t="str">
        <f>INDEX('Lista Aloj'!B:C,MATCH(E1117,'Lista Aloj'!C:C,0),1)</f>
        <v>LOCALSIGN, UNIPESSOAL, LDA</v>
      </c>
      <c r="G1117" s="4" t="str">
        <f>VLOOKUP(E1117,'Lista Aloj'!C:F,4,0)</f>
        <v>Portalegre</v>
      </c>
      <c r="H1117" s="19">
        <v>43965</v>
      </c>
      <c r="I1117" s="22">
        <v>1</v>
      </c>
      <c r="J1117" s="6">
        <f>VLOOKUP(E1117,'Lista Aloj'!C:F,2,0)*I1117</f>
        <v>70</v>
      </c>
      <c r="K1117" s="6">
        <f t="shared" si="17"/>
        <v>70</v>
      </c>
    </row>
    <row r="1118" spans="2:11" ht="16.5" x14ac:dyDescent="0.25">
      <c r="B1118" s="3" t="s">
        <v>142</v>
      </c>
      <c r="C1118" s="4" t="str">
        <f>VLOOKUP(B1118,Clientes!A:B,2,0)</f>
        <v>Bruno Ribeiro Xavier</v>
      </c>
      <c r="D1118" s="4" t="str">
        <f>VLOOKUP(B1118,Clientes!A:D,4,0)</f>
        <v>Lisboa</v>
      </c>
      <c r="E1118" s="9" t="s">
        <v>56</v>
      </c>
      <c r="F1118" s="4" t="str">
        <f>INDEX('Lista Aloj'!B:C,MATCH(E1118,'Lista Aloj'!C:C,0),1)</f>
        <v>CONVERSA SIMÉTRICA ALOJAMENTO LOCAL, LDA</v>
      </c>
      <c r="G1118" s="4" t="str">
        <f>VLOOKUP(E1118,'Lista Aloj'!C:F,4,0)</f>
        <v>Viana do Castelo</v>
      </c>
      <c r="H1118" s="19">
        <v>43965</v>
      </c>
      <c r="I1118" s="22">
        <v>5</v>
      </c>
      <c r="J1118" s="6">
        <f>VLOOKUP(E1118,'Lista Aloj'!C:F,2,0)*I1118</f>
        <v>450</v>
      </c>
      <c r="K1118" s="6">
        <f t="shared" si="17"/>
        <v>427.5</v>
      </c>
    </row>
    <row r="1119" spans="2:11" ht="16.5" x14ac:dyDescent="0.25">
      <c r="B1119" s="3" t="s">
        <v>194</v>
      </c>
      <c r="C1119" s="4" t="str">
        <f>VLOOKUP(B1119,Clientes!A:B,2,0)</f>
        <v>João Gonçalo Meireles</v>
      </c>
      <c r="D1119" s="4" t="str">
        <f>VLOOKUP(B1119,Clientes!A:D,4,0)</f>
        <v>Faro</v>
      </c>
      <c r="E1119" s="9" t="s">
        <v>59</v>
      </c>
      <c r="F1119" s="4" t="str">
        <f>INDEX('Lista Aloj'!B:C,MATCH(E1119,'Lista Aloj'!C:C,0),1)</f>
        <v>ENIGMAGARDEN - ALOJAMENTO LOCAL, UNIPESSOAL, LDA</v>
      </c>
      <c r="G1119" s="4" t="str">
        <f>VLOOKUP(E1119,'Lista Aloj'!C:F,4,0)</f>
        <v>Viana do Castelo</v>
      </c>
      <c r="H1119" s="19">
        <v>43966</v>
      </c>
      <c r="I1119" s="22">
        <v>6</v>
      </c>
      <c r="J1119" s="6">
        <f>VLOOKUP(E1119,'Lista Aloj'!C:F,2,0)*I1119</f>
        <v>360</v>
      </c>
      <c r="K1119" s="6">
        <f t="shared" si="17"/>
        <v>324</v>
      </c>
    </row>
    <row r="1120" spans="2:11" ht="16.5" x14ac:dyDescent="0.25">
      <c r="B1120" s="3" t="s">
        <v>185</v>
      </c>
      <c r="C1120" s="4" t="str">
        <f>VLOOKUP(B1120,Clientes!A:B,2,0)</f>
        <v>Pedro Samuel Martins</v>
      </c>
      <c r="D1120" s="4" t="str">
        <f>VLOOKUP(B1120,Clientes!A:D,4,0)</f>
        <v>Coimbra</v>
      </c>
      <c r="E1120" s="9" t="s">
        <v>44</v>
      </c>
      <c r="F1120" s="4" t="str">
        <f>INDEX('Lista Aloj'!B:C,MATCH(E1120,'Lista Aloj'!C:C,0),1)</f>
        <v>DELIRECORDAÇÕES - ALOJAMENTO LOCAL, UNIPESSOAL, LDA</v>
      </c>
      <c r="G1120" s="4" t="str">
        <f>VLOOKUP(E1120,'Lista Aloj'!C:F,4,0)</f>
        <v>Porto</v>
      </c>
      <c r="H1120" s="19">
        <v>43966</v>
      </c>
      <c r="I1120" s="22">
        <v>2</v>
      </c>
      <c r="J1120" s="6">
        <f>VLOOKUP(E1120,'Lista Aloj'!C:F,2,0)*I1120</f>
        <v>160</v>
      </c>
      <c r="K1120" s="6">
        <f t="shared" si="17"/>
        <v>152</v>
      </c>
    </row>
    <row r="1121" spans="2:11" ht="16.5" x14ac:dyDescent="0.25">
      <c r="B1121" s="3" t="s">
        <v>98</v>
      </c>
      <c r="C1121" s="4" t="str">
        <f>VLOOKUP(B1121,Clientes!A:B,2,0)</f>
        <v>Laura Daniel Mendes</v>
      </c>
      <c r="D1121" s="4" t="str">
        <f>VLOOKUP(B1121,Clientes!A:D,4,0)</f>
        <v>Beja</v>
      </c>
      <c r="E1121" s="9" t="s">
        <v>42</v>
      </c>
      <c r="F1121" s="4" t="str">
        <f>INDEX('Lista Aloj'!B:C,MATCH(E1121,'Lista Aloj'!C:C,0),1)</f>
        <v>FEELPORTO - ALOJAMENTO LOCAL E SERVIÇOS TURISTICOS, LDA</v>
      </c>
      <c r="G1121" s="4" t="str">
        <f>VLOOKUP(E1121,'Lista Aloj'!C:F,4,0)</f>
        <v>Porto</v>
      </c>
      <c r="H1121" s="19">
        <v>43967</v>
      </c>
      <c r="I1121" s="22">
        <v>4</v>
      </c>
      <c r="J1121" s="6">
        <f>VLOOKUP(E1121,'Lista Aloj'!C:F,2,0)*I1121</f>
        <v>280</v>
      </c>
      <c r="K1121" s="6">
        <f t="shared" si="17"/>
        <v>266</v>
      </c>
    </row>
    <row r="1122" spans="2:11" ht="16.5" x14ac:dyDescent="0.25">
      <c r="B1122" s="3" t="s">
        <v>152</v>
      </c>
      <c r="C1122" s="4" t="str">
        <f>VLOOKUP(B1122,Clientes!A:B,2,0)</f>
        <v>Ricardo Bronze Ribeiro</v>
      </c>
      <c r="D1122" s="4" t="str">
        <f>VLOOKUP(B1122,Clientes!A:D,4,0)</f>
        <v>Região Autónoma dos Açores</v>
      </c>
      <c r="E1122" s="9" t="s">
        <v>59</v>
      </c>
      <c r="F1122" s="4" t="str">
        <f>INDEX('Lista Aloj'!B:C,MATCH(E1122,'Lista Aloj'!C:C,0),1)</f>
        <v>ENIGMAGARDEN - ALOJAMENTO LOCAL, UNIPESSOAL, LDA</v>
      </c>
      <c r="G1122" s="4" t="str">
        <f>VLOOKUP(E1122,'Lista Aloj'!C:F,4,0)</f>
        <v>Viana do Castelo</v>
      </c>
      <c r="H1122" s="19">
        <v>43967</v>
      </c>
      <c r="I1122" s="22">
        <v>9</v>
      </c>
      <c r="J1122" s="6">
        <f>VLOOKUP(E1122,'Lista Aloj'!C:F,2,0)*I1122</f>
        <v>540</v>
      </c>
      <c r="K1122" s="6">
        <f t="shared" si="17"/>
        <v>486</v>
      </c>
    </row>
    <row r="1123" spans="2:11" ht="16.5" x14ac:dyDescent="0.25">
      <c r="B1123" s="3" t="s">
        <v>119</v>
      </c>
      <c r="C1123" s="4" t="str">
        <f>VLOOKUP(B1123,Clientes!A:B,2,0)</f>
        <v>Mariana Rafaela Costa</v>
      </c>
      <c r="D1123" s="4" t="str">
        <f>VLOOKUP(B1123,Clientes!A:D,4,0)</f>
        <v>Região Autónoma da Madeira</v>
      </c>
      <c r="E1123" s="9" t="s">
        <v>39</v>
      </c>
      <c r="F1123" s="4" t="str">
        <f>INDEX('Lista Aloj'!B:C,MATCH(E1123,'Lista Aloj'!C:C,0),1)</f>
        <v>ÍNDICEFRASE COMPRA E VENDA DE BENS IMOBILIÁRIOS, TURISMO E ALOJAMENTO LOCAL, LDA</v>
      </c>
      <c r="G1123" s="4" t="str">
        <f>VLOOKUP(E1123,'Lista Aloj'!C:F,4,0)</f>
        <v>Portalegre</v>
      </c>
      <c r="H1123" s="19">
        <v>43969</v>
      </c>
      <c r="I1123" s="22">
        <v>5</v>
      </c>
      <c r="J1123" s="6">
        <f>VLOOKUP(E1123,'Lista Aloj'!C:F,2,0)*I1123</f>
        <v>300</v>
      </c>
      <c r="K1123" s="6">
        <f t="shared" si="17"/>
        <v>285</v>
      </c>
    </row>
    <row r="1124" spans="2:11" ht="16.5" x14ac:dyDescent="0.25">
      <c r="B1124" s="3" t="s">
        <v>100</v>
      </c>
      <c r="C1124" s="4" t="str">
        <f>VLOOKUP(B1124,Clientes!A:B,2,0)</f>
        <v>Vasco Miguel Alves</v>
      </c>
      <c r="D1124" s="4" t="str">
        <f>VLOOKUP(B1124,Clientes!A:D,4,0)</f>
        <v>Viseu</v>
      </c>
      <c r="E1124" s="9" t="s">
        <v>49</v>
      </c>
      <c r="F1124" s="4" t="str">
        <f>INDEX('Lista Aloj'!B:C,MATCH(E1124,'Lista Aloj'!C:C,0),1)</f>
        <v>GERES ALBUFEIRA - ALDEIA TURISTICA, LDA</v>
      </c>
      <c r="G1124" s="4" t="str">
        <f>VLOOKUP(E1124,'Lista Aloj'!C:F,4,0)</f>
        <v>Aveiro</v>
      </c>
      <c r="H1124" s="19">
        <v>43969</v>
      </c>
      <c r="I1124" s="22">
        <v>7</v>
      </c>
      <c r="J1124" s="6">
        <f>VLOOKUP(E1124,'Lista Aloj'!C:F,2,0)*I1124</f>
        <v>490</v>
      </c>
      <c r="K1124" s="6">
        <f t="shared" si="17"/>
        <v>441</v>
      </c>
    </row>
    <row r="1125" spans="2:11" ht="16.5" x14ac:dyDescent="0.25">
      <c r="B1125" s="3" t="s">
        <v>192</v>
      </c>
      <c r="C1125" s="4" t="str">
        <f>VLOOKUP(B1125,Clientes!A:B,2,0)</f>
        <v>Inês Silva Lopes</v>
      </c>
      <c r="D1125" s="4" t="str">
        <f>VLOOKUP(B1125,Clientes!A:D,4,0)</f>
        <v>Leiria</v>
      </c>
      <c r="E1125" s="9" t="s">
        <v>59</v>
      </c>
      <c r="F1125" s="4" t="str">
        <f>INDEX('Lista Aloj'!B:C,MATCH(E1125,'Lista Aloj'!C:C,0),1)</f>
        <v>ENIGMAGARDEN - ALOJAMENTO LOCAL, UNIPESSOAL, LDA</v>
      </c>
      <c r="G1125" s="4" t="str">
        <f>VLOOKUP(E1125,'Lista Aloj'!C:F,4,0)</f>
        <v>Viana do Castelo</v>
      </c>
      <c r="H1125" s="19">
        <v>43970</v>
      </c>
      <c r="I1125" s="22">
        <v>1</v>
      </c>
      <c r="J1125" s="6">
        <f>VLOOKUP(E1125,'Lista Aloj'!C:F,2,0)*I1125</f>
        <v>60</v>
      </c>
      <c r="K1125" s="6">
        <f t="shared" si="17"/>
        <v>60</v>
      </c>
    </row>
    <row r="1126" spans="2:11" ht="16.5" x14ac:dyDescent="0.25">
      <c r="B1126" s="3" t="s">
        <v>81</v>
      </c>
      <c r="C1126" s="4" t="str">
        <f>VLOOKUP(B1126,Clientes!A:B,2,0)</f>
        <v>Carlos Ramalho Fonseca</v>
      </c>
      <c r="D1126" s="4" t="str">
        <f>VLOOKUP(B1126,Clientes!A:D,4,0)</f>
        <v>Coimbra</v>
      </c>
      <c r="E1126" s="9" t="s">
        <v>49</v>
      </c>
      <c r="F1126" s="4" t="str">
        <f>INDEX('Lista Aloj'!B:C,MATCH(E1126,'Lista Aloj'!C:C,0),1)</f>
        <v>GERES ALBUFEIRA - ALDEIA TURISTICA, LDA</v>
      </c>
      <c r="G1126" s="4" t="str">
        <f>VLOOKUP(E1126,'Lista Aloj'!C:F,4,0)</f>
        <v>Aveiro</v>
      </c>
      <c r="H1126" s="19">
        <v>43971</v>
      </c>
      <c r="I1126" s="22">
        <v>9</v>
      </c>
      <c r="J1126" s="6">
        <f>VLOOKUP(E1126,'Lista Aloj'!C:F,2,0)*I1126</f>
        <v>630</v>
      </c>
      <c r="K1126" s="6">
        <f t="shared" si="17"/>
        <v>567</v>
      </c>
    </row>
    <row r="1127" spans="2:11" ht="16.5" x14ac:dyDescent="0.25">
      <c r="B1127" s="3" t="s">
        <v>132</v>
      </c>
      <c r="C1127" s="4" t="str">
        <f>VLOOKUP(B1127,Clientes!A:B,2,0)</f>
        <v>José Brandão Fernandes</v>
      </c>
      <c r="D1127" s="4" t="str">
        <f>VLOOKUP(B1127,Clientes!A:D,4,0)</f>
        <v>Região Autónoma dos Açores</v>
      </c>
      <c r="E1127" s="9" t="s">
        <v>57</v>
      </c>
      <c r="F1127" s="4" t="str">
        <f>INDEX('Lista Aloj'!B:C,MATCH(E1127,'Lista Aloj'!C:C,0),1)</f>
        <v>LOCALSIGN, UNIPESSOAL, LDA</v>
      </c>
      <c r="G1127" s="4" t="str">
        <f>VLOOKUP(E1127,'Lista Aloj'!C:F,4,0)</f>
        <v>Portalegre</v>
      </c>
      <c r="H1127" s="19">
        <v>43973</v>
      </c>
      <c r="I1127" s="22">
        <v>8</v>
      </c>
      <c r="J1127" s="6">
        <f>VLOOKUP(E1127,'Lista Aloj'!C:F,2,0)*I1127</f>
        <v>560</v>
      </c>
      <c r="K1127" s="6">
        <f t="shared" si="17"/>
        <v>504</v>
      </c>
    </row>
    <row r="1128" spans="2:11" ht="16.5" x14ac:dyDescent="0.25">
      <c r="B1128" s="3" t="s">
        <v>98</v>
      </c>
      <c r="C1128" s="4" t="str">
        <f>VLOOKUP(B1128,Clientes!A:B,2,0)</f>
        <v>Laura Daniel Mendes</v>
      </c>
      <c r="D1128" s="4" t="str">
        <f>VLOOKUP(B1128,Clientes!A:D,4,0)</f>
        <v>Beja</v>
      </c>
      <c r="E1128" s="9" t="s">
        <v>44</v>
      </c>
      <c r="F1128" s="4" t="str">
        <f>INDEX('Lista Aloj'!B:C,MATCH(E1128,'Lista Aloj'!C:C,0),1)</f>
        <v>DELIRECORDAÇÕES - ALOJAMENTO LOCAL, UNIPESSOAL, LDA</v>
      </c>
      <c r="G1128" s="4" t="str">
        <f>VLOOKUP(E1128,'Lista Aloj'!C:F,4,0)</f>
        <v>Porto</v>
      </c>
      <c r="H1128" s="19">
        <v>43973</v>
      </c>
      <c r="I1128" s="22">
        <v>4</v>
      </c>
      <c r="J1128" s="6">
        <f>VLOOKUP(E1128,'Lista Aloj'!C:F,2,0)*I1128</f>
        <v>320</v>
      </c>
      <c r="K1128" s="6">
        <f t="shared" si="17"/>
        <v>304</v>
      </c>
    </row>
    <row r="1129" spans="2:11" ht="16.5" x14ac:dyDescent="0.25">
      <c r="B1129" s="3" t="s">
        <v>164</v>
      </c>
      <c r="C1129" s="4" t="str">
        <f>VLOOKUP(B1129,Clientes!A:B,2,0)</f>
        <v>Ana Pinto Carvalho</v>
      </c>
      <c r="D1129" s="4" t="str">
        <f>VLOOKUP(B1129,Clientes!A:D,4,0)</f>
        <v>Coimbra</v>
      </c>
      <c r="E1129" s="9" t="s">
        <v>46</v>
      </c>
      <c r="F1129" s="4" t="str">
        <f>INDEX('Lista Aloj'!B:C,MATCH(E1129,'Lista Aloj'!C:C,0),1)</f>
        <v>LOCALEASY, LDA</v>
      </c>
      <c r="G1129" s="4" t="str">
        <f>VLOOKUP(E1129,'Lista Aloj'!C:F,4,0)</f>
        <v>Região Autónoma da Madeira</v>
      </c>
      <c r="H1129" s="19">
        <v>43976</v>
      </c>
      <c r="I1129" s="22">
        <v>3</v>
      </c>
      <c r="J1129" s="6">
        <f>VLOOKUP(E1129,'Lista Aloj'!C:F,2,0)*I1129</f>
        <v>240</v>
      </c>
      <c r="K1129" s="6">
        <f t="shared" si="17"/>
        <v>228</v>
      </c>
    </row>
    <row r="1130" spans="2:11" ht="16.5" x14ac:dyDescent="0.25">
      <c r="B1130" s="3" t="s">
        <v>150</v>
      </c>
      <c r="C1130" s="4" t="str">
        <f>VLOOKUP(B1130,Clientes!A:B,2,0)</f>
        <v>Jose Amadeu Faria</v>
      </c>
      <c r="D1130" s="4" t="str">
        <f>VLOOKUP(B1130,Clientes!A:D,4,0)</f>
        <v>Região Autónoma da Madeira</v>
      </c>
      <c r="E1130" s="9" t="s">
        <v>42</v>
      </c>
      <c r="F1130" s="4" t="str">
        <f>INDEX('Lista Aloj'!B:C,MATCH(E1130,'Lista Aloj'!C:C,0),1)</f>
        <v>FEELPORTO - ALOJAMENTO LOCAL E SERVIÇOS TURISTICOS, LDA</v>
      </c>
      <c r="G1130" s="4" t="str">
        <f>VLOOKUP(E1130,'Lista Aloj'!C:F,4,0)</f>
        <v>Porto</v>
      </c>
      <c r="H1130" s="19">
        <v>43977</v>
      </c>
      <c r="I1130" s="22">
        <v>2</v>
      </c>
      <c r="J1130" s="6">
        <f>VLOOKUP(E1130,'Lista Aloj'!C:F,2,0)*I1130</f>
        <v>140</v>
      </c>
      <c r="K1130" s="6">
        <f t="shared" si="17"/>
        <v>133</v>
      </c>
    </row>
    <row r="1131" spans="2:11" ht="16.5" x14ac:dyDescent="0.25">
      <c r="B1131" s="3" t="s">
        <v>79</v>
      </c>
      <c r="C1131" s="4" t="str">
        <f>VLOOKUP(B1131,Clientes!A:B,2,0)</f>
        <v>Pedro Miguel Mota</v>
      </c>
      <c r="D1131" s="4" t="str">
        <f>VLOOKUP(B1131,Clientes!A:D,4,0)</f>
        <v>Coimbra</v>
      </c>
      <c r="E1131" s="9" t="s">
        <v>49</v>
      </c>
      <c r="F1131" s="4" t="str">
        <f>INDEX('Lista Aloj'!B:C,MATCH(E1131,'Lista Aloj'!C:C,0),1)</f>
        <v>GERES ALBUFEIRA - ALDEIA TURISTICA, LDA</v>
      </c>
      <c r="G1131" s="4" t="str">
        <f>VLOOKUP(E1131,'Lista Aloj'!C:F,4,0)</f>
        <v>Aveiro</v>
      </c>
      <c r="H1131" s="19">
        <v>43978</v>
      </c>
      <c r="I1131" s="22">
        <v>6</v>
      </c>
      <c r="J1131" s="6">
        <f>VLOOKUP(E1131,'Lista Aloj'!C:F,2,0)*I1131</f>
        <v>420</v>
      </c>
      <c r="K1131" s="6">
        <f t="shared" si="17"/>
        <v>378</v>
      </c>
    </row>
    <row r="1132" spans="2:11" ht="16.5" x14ac:dyDescent="0.25">
      <c r="B1132" s="3" t="s">
        <v>120</v>
      </c>
      <c r="C1132" s="4" t="str">
        <f>VLOOKUP(B1132,Clientes!A:B,2,0)</f>
        <v>Mariana Miguel Borges</v>
      </c>
      <c r="D1132" s="4" t="str">
        <f>VLOOKUP(B1132,Clientes!A:D,4,0)</f>
        <v>Região Autónoma dos Açores</v>
      </c>
      <c r="E1132" s="9" t="s">
        <v>46</v>
      </c>
      <c r="F1132" s="4" t="str">
        <f>INDEX('Lista Aloj'!B:C,MATCH(E1132,'Lista Aloj'!C:C,0),1)</f>
        <v>LOCALEASY, LDA</v>
      </c>
      <c r="G1132" s="4" t="str">
        <f>VLOOKUP(E1132,'Lista Aloj'!C:F,4,0)</f>
        <v>Região Autónoma da Madeira</v>
      </c>
      <c r="H1132" s="19">
        <v>43979</v>
      </c>
      <c r="I1132" s="22">
        <v>8</v>
      </c>
      <c r="J1132" s="6">
        <f>VLOOKUP(E1132,'Lista Aloj'!C:F,2,0)*I1132</f>
        <v>640</v>
      </c>
      <c r="K1132" s="6">
        <f t="shared" si="17"/>
        <v>576</v>
      </c>
    </row>
    <row r="1133" spans="2:11" ht="16.5" x14ac:dyDescent="0.25">
      <c r="B1133" s="3" t="s">
        <v>117</v>
      </c>
      <c r="C1133" s="4" t="str">
        <f>VLOOKUP(B1133,Clientes!A:B,2,0)</f>
        <v>Ana Costa Neves</v>
      </c>
      <c r="D1133" s="4" t="str">
        <f>VLOOKUP(B1133,Clientes!A:D,4,0)</f>
        <v>Guarda</v>
      </c>
      <c r="E1133" s="9" t="s">
        <v>52</v>
      </c>
      <c r="F1133" s="4" t="str">
        <f>INDEX('Lista Aloj'!B:C,MATCH(E1133,'Lista Aloj'!C:C,0),1)</f>
        <v>CASA DO RIO VEZ - TURISMO E ALOJAMENTO, LDA</v>
      </c>
      <c r="G1133" s="4" t="str">
        <f>VLOOKUP(E1133,'Lista Aloj'!C:F,4,0)</f>
        <v>Leiria</v>
      </c>
      <c r="H1133" s="19">
        <v>43982</v>
      </c>
      <c r="I1133" s="22">
        <v>9</v>
      </c>
      <c r="J1133" s="6">
        <f>VLOOKUP(E1133,'Lista Aloj'!C:F,2,0)*I1133</f>
        <v>630</v>
      </c>
      <c r="K1133" s="6">
        <f t="shared" si="17"/>
        <v>567</v>
      </c>
    </row>
    <row r="1134" spans="2:11" ht="16.5" x14ac:dyDescent="0.25">
      <c r="B1134" s="3" t="s">
        <v>199</v>
      </c>
      <c r="C1134" s="4" t="str">
        <f>VLOOKUP(B1134,Clientes!A:B,2,0)</f>
        <v>Miguel Fernandes Almendra</v>
      </c>
      <c r="D1134" s="4" t="str">
        <f>VLOOKUP(B1134,Clientes!A:D,4,0)</f>
        <v>Lisboa</v>
      </c>
      <c r="E1134" s="9" t="s">
        <v>41</v>
      </c>
      <c r="F1134" s="4" t="str">
        <f>INDEX('Lista Aloj'!B:C,MATCH(E1134,'Lista Aloj'!C:C,0),1)</f>
        <v>CAMPO AVENTURA - PROGRAMAS DE LAZER, S.A.</v>
      </c>
      <c r="G1134" s="4" t="str">
        <f>VLOOKUP(E1134,'Lista Aloj'!C:F,4,0)</f>
        <v>Castelo Branco</v>
      </c>
      <c r="H1134" s="19">
        <v>43982</v>
      </c>
      <c r="I1134" s="22">
        <v>7</v>
      </c>
      <c r="J1134" s="6">
        <f>VLOOKUP(E1134,'Lista Aloj'!C:F,2,0)*I1134</f>
        <v>630</v>
      </c>
      <c r="K1134" s="6">
        <f t="shared" si="17"/>
        <v>567</v>
      </c>
    </row>
    <row r="1135" spans="2:11" ht="16.5" x14ac:dyDescent="0.25">
      <c r="B1135" s="3" t="s">
        <v>219</v>
      </c>
      <c r="C1135" s="4" t="str">
        <f>VLOOKUP(B1135,Clientes!A:B,2,0)</f>
        <v>Alexandre Moreira Grande</v>
      </c>
      <c r="D1135" s="4" t="str">
        <f>VLOOKUP(B1135,Clientes!A:D,4,0)</f>
        <v>Braga</v>
      </c>
      <c r="E1135" s="9" t="s">
        <v>47</v>
      </c>
      <c r="F1135" s="4" t="str">
        <f>INDEX('Lista Aloj'!B:C,MATCH(E1135,'Lista Aloj'!C:C,0),1)</f>
        <v>ADER-SOUSA - ASSOCIAÇÃO DE DESENVOLVIMENTO RURAL DAS TERRAS DO SOUSA</v>
      </c>
      <c r="G1135" s="4" t="str">
        <f>VLOOKUP(E1135,'Lista Aloj'!C:F,4,0)</f>
        <v>Região Autónoma dos Açores</v>
      </c>
      <c r="H1135" s="19">
        <v>43983</v>
      </c>
      <c r="I1135" s="22">
        <v>2</v>
      </c>
      <c r="J1135" s="6">
        <f>VLOOKUP(E1135,'Lista Aloj'!C:F,2,0)*I1135</f>
        <v>140</v>
      </c>
      <c r="K1135" s="6">
        <f t="shared" si="17"/>
        <v>133</v>
      </c>
    </row>
    <row r="1136" spans="2:11" ht="16.5" x14ac:dyDescent="0.25">
      <c r="B1136" s="3" t="s">
        <v>121</v>
      </c>
      <c r="C1136" s="4" t="str">
        <f>VLOOKUP(B1136,Clientes!A:B,2,0)</f>
        <v>Catarina Miguel Fonseca</v>
      </c>
      <c r="D1136" s="4" t="str">
        <f>VLOOKUP(B1136,Clientes!A:D,4,0)</f>
        <v>Braga</v>
      </c>
      <c r="E1136" s="9" t="s">
        <v>44</v>
      </c>
      <c r="F1136" s="4" t="str">
        <f>INDEX('Lista Aloj'!B:C,MATCH(E1136,'Lista Aloj'!C:C,0),1)</f>
        <v>DELIRECORDAÇÕES - ALOJAMENTO LOCAL, UNIPESSOAL, LDA</v>
      </c>
      <c r="G1136" s="4" t="str">
        <f>VLOOKUP(E1136,'Lista Aloj'!C:F,4,0)</f>
        <v>Porto</v>
      </c>
      <c r="H1136" s="19">
        <v>43983</v>
      </c>
      <c r="I1136" s="22">
        <v>9</v>
      </c>
      <c r="J1136" s="6">
        <f>VLOOKUP(E1136,'Lista Aloj'!C:F,2,0)*I1136</f>
        <v>720</v>
      </c>
      <c r="K1136" s="6">
        <f t="shared" si="17"/>
        <v>648</v>
      </c>
    </row>
    <row r="1137" spans="2:11" ht="16.5" x14ac:dyDescent="0.25">
      <c r="B1137" s="3" t="s">
        <v>178</v>
      </c>
      <c r="C1137" s="4" t="str">
        <f>VLOOKUP(B1137,Clientes!A:B,2,0)</f>
        <v>Francisca Rodrigues Rocha</v>
      </c>
      <c r="D1137" s="4" t="str">
        <f>VLOOKUP(B1137,Clientes!A:D,4,0)</f>
        <v>Bragança</v>
      </c>
      <c r="E1137" s="9" t="s">
        <v>41</v>
      </c>
      <c r="F1137" s="4" t="str">
        <f>INDEX('Lista Aloj'!B:C,MATCH(E1137,'Lista Aloj'!C:C,0),1)</f>
        <v>CAMPO AVENTURA - PROGRAMAS DE LAZER, S.A.</v>
      </c>
      <c r="G1137" s="4" t="str">
        <f>VLOOKUP(E1137,'Lista Aloj'!C:F,4,0)</f>
        <v>Castelo Branco</v>
      </c>
      <c r="H1137" s="19">
        <v>43983</v>
      </c>
      <c r="I1137" s="22">
        <v>8</v>
      </c>
      <c r="J1137" s="6">
        <f>VLOOKUP(E1137,'Lista Aloj'!C:F,2,0)*I1137</f>
        <v>720</v>
      </c>
      <c r="K1137" s="6">
        <f t="shared" si="17"/>
        <v>648</v>
      </c>
    </row>
    <row r="1138" spans="2:11" ht="16.5" x14ac:dyDescent="0.25">
      <c r="B1138" s="3" t="s">
        <v>86</v>
      </c>
      <c r="C1138" s="4" t="str">
        <f>VLOOKUP(B1138,Clientes!A:B,2,0)</f>
        <v>Bárbara de Pimenta</v>
      </c>
      <c r="D1138" s="4" t="str">
        <f>VLOOKUP(B1138,Clientes!A:D,4,0)</f>
        <v>Porto</v>
      </c>
      <c r="E1138" s="9" t="s">
        <v>44</v>
      </c>
      <c r="F1138" s="4" t="str">
        <f>INDEX('Lista Aloj'!B:C,MATCH(E1138,'Lista Aloj'!C:C,0),1)</f>
        <v>DELIRECORDAÇÕES - ALOJAMENTO LOCAL, UNIPESSOAL, LDA</v>
      </c>
      <c r="G1138" s="4" t="str">
        <f>VLOOKUP(E1138,'Lista Aloj'!C:F,4,0)</f>
        <v>Porto</v>
      </c>
      <c r="H1138" s="19">
        <v>43984</v>
      </c>
      <c r="I1138" s="22">
        <v>9</v>
      </c>
      <c r="J1138" s="6">
        <f>VLOOKUP(E1138,'Lista Aloj'!C:F,2,0)*I1138</f>
        <v>720</v>
      </c>
      <c r="K1138" s="6">
        <f t="shared" si="17"/>
        <v>648</v>
      </c>
    </row>
    <row r="1139" spans="2:11" ht="16.5" x14ac:dyDescent="0.25">
      <c r="B1139" s="3" t="s">
        <v>143</v>
      </c>
      <c r="C1139" s="4" t="str">
        <f>VLOOKUP(B1139,Clientes!A:B,2,0)</f>
        <v>João Alexandre Araújo</v>
      </c>
      <c r="D1139" s="4" t="str">
        <f>VLOOKUP(B1139,Clientes!A:D,4,0)</f>
        <v>Leiria</v>
      </c>
      <c r="E1139" s="9" t="s">
        <v>42</v>
      </c>
      <c r="F1139" s="4" t="str">
        <f>INDEX('Lista Aloj'!B:C,MATCH(E1139,'Lista Aloj'!C:C,0),1)</f>
        <v>FEELPORTO - ALOJAMENTO LOCAL E SERVIÇOS TURISTICOS, LDA</v>
      </c>
      <c r="G1139" s="4" t="str">
        <f>VLOOKUP(E1139,'Lista Aloj'!C:F,4,0)</f>
        <v>Porto</v>
      </c>
      <c r="H1139" s="19">
        <v>43984</v>
      </c>
      <c r="I1139" s="22">
        <v>2</v>
      </c>
      <c r="J1139" s="6">
        <f>VLOOKUP(E1139,'Lista Aloj'!C:F,2,0)*I1139</f>
        <v>140</v>
      </c>
      <c r="K1139" s="6">
        <f t="shared" si="17"/>
        <v>133</v>
      </c>
    </row>
    <row r="1140" spans="2:11" ht="16.5" x14ac:dyDescent="0.25">
      <c r="B1140" s="3" t="s">
        <v>221</v>
      </c>
      <c r="C1140" s="4" t="str">
        <f>VLOOKUP(B1140,Clientes!A:B,2,0)</f>
        <v xml:space="preserve">Manuel Tkachenko </v>
      </c>
      <c r="D1140" s="4" t="str">
        <f>VLOOKUP(B1140,Clientes!A:D,4,0)</f>
        <v>Viseu</v>
      </c>
      <c r="E1140" s="9" t="s">
        <v>34</v>
      </c>
      <c r="F1140" s="4" t="str">
        <f>INDEX('Lista Aloj'!B:C,MATCH(E1140,'Lista Aloj'!C:C,0),1)</f>
        <v>ALOJAMENTO DO ÓSCAR, UNIPESSOAL, LDA</v>
      </c>
      <c r="G1140" s="4" t="str">
        <f>VLOOKUP(E1140,'Lista Aloj'!C:F,4,0)</f>
        <v>Região Autónoma da Madeira</v>
      </c>
      <c r="H1140" s="19">
        <v>43984</v>
      </c>
      <c r="I1140" s="22">
        <v>2</v>
      </c>
      <c r="J1140" s="6">
        <f>VLOOKUP(E1140,'Lista Aloj'!C:F,2,0)*I1140</f>
        <v>140</v>
      </c>
      <c r="K1140" s="6">
        <f t="shared" si="17"/>
        <v>133</v>
      </c>
    </row>
    <row r="1141" spans="2:11" ht="16.5" x14ac:dyDescent="0.25">
      <c r="B1141" s="3" t="s">
        <v>85</v>
      </c>
      <c r="C1141" s="4" t="str">
        <f>VLOOKUP(B1141,Clientes!A:B,2,0)</f>
        <v>Tiago Fernando Pereira</v>
      </c>
      <c r="D1141" s="4" t="str">
        <f>VLOOKUP(B1141,Clientes!A:D,4,0)</f>
        <v>Leiria</v>
      </c>
      <c r="E1141" s="9" t="s">
        <v>46</v>
      </c>
      <c r="F1141" s="4" t="str">
        <f>INDEX('Lista Aloj'!B:C,MATCH(E1141,'Lista Aloj'!C:C,0),1)</f>
        <v>LOCALEASY, LDA</v>
      </c>
      <c r="G1141" s="4" t="str">
        <f>VLOOKUP(E1141,'Lista Aloj'!C:F,4,0)</f>
        <v>Região Autónoma da Madeira</v>
      </c>
      <c r="H1141" s="19">
        <v>43984</v>
      </c>
      <c r="I1141" s="22">
        <v>4</v>
      </c>
      <c r="J1141" s="6">
        <f>VLOOKUP(E1141,'Lista Aloj'!C:F,2,0)*I1141</f>
        <v>320</v>
      </c>
      <c r="K1141" s="6">
        <f t="shared" si="17"/>
        <v>304</v>
      </c>
    </row>
    <row r="1142" spans="2:11" ht="16.5" x14ac:dyDescent="0.25">
      <c r="B1142" s="3" t="s">
        <v>156</v>
      </c>
      <c r="C1142" s="4" t="str">
        <f>VLOOKUP(B1142,Clientes!A:B,2,0)</f>
        <v>Ana Francisca Ferreira</v>
      </c>
      <c r="D1142" s="4" t="str">
        <f>VLOOKUP(B1142,Clientes!A:D,4,0)</f>
        <v>Região Autónoma da Madeira</v>
      </c>
      <c r="E1142" s="9" t="s">
        <v>46</v>
      </c>
      <c r="F1142" s="4" t="str">
        <f>INDEX('Lista Aloj'!B:C,MATCH(E1142,'Lista Aloj'!C:C,0),1)</f>
        <v>LOCALEASY, LDA</v>
      </c>
      <c r="G1142" s="4" t="str">
        <f>VLOOKUP(E1142,'Lista Aloj'!C:F,4,0)</f>
        <v>Região Autónoma da Madeira</v>
      </c>
      <c r="H1142" s="19">
        <v>43985</v>
      </c>
      <c r="I1142" s="22">
        <v>3</v>
      </c>
      <c r="J1142" s="6">
        <f>VLOOKUP(E1142,'Lista Aloj'!C:F,2,0)*I1142</f>
        <v>240</v>
      </c>
      <c r="K1142" s="6">
        <f t="shared" si="17"/>
        <v>228</v>
      </c>
    </row>
    <row r="1143" spans="2:11" ht="16.5" x14ac:dyDescent="0.25">
      <c r="B1143" s="3" t="s">
        <v>88</v>
      </c>
      <c r="C1143" s="4" t="str">
        <f>VLOOKUP(B1143,Clientes!A:B,2,0)</f>
        <v>José Daniel Rodrigues</v>
      </c>
      <c r="D1143" s="4" t="str">
        <f>VLOOKUP(B1143,Clientes!A:D,4,0)</f>
        <v>Vila Real</v>
      </c>
      <c r="E1143" s="9" t="s">
        <v>56</v>
      </c>
      <c r="F1143" s="4" t="str">
        <f>INDEX('Lista Aloj'!B:C,MATCH(E1143,'Lista Aloj'!C:C,0),1)</f>
        <v>CONVERSA SIMÉTRICA ALOJAMENTO LOCAL, LDA</v>
      </c>
      <c r="G1143" s="4" t="str">
        <f>VLOOKUP(E1143,'Lista Aloj'!C:F,4,0)</f>
        <v>Viana do Castelo</v>
      </c>
      <c r="H1143" s="19">
        <v>43985</v>
      </c>
      <c r="I1143" s="22">
        <v>9</v>
      </c>
      <c r="J1143" s="6">
        <f>VLOOKUP(E1143,'Lista Aloj'!C:F,2,0)*I1143</f>
        <v>810</v>
      </c>
      <c r="K1143" s="6">
        <f t="shared" si="17"/>
        <v>729</v>
      </c>
    </row>
    <row r="1144" spans="2:11" ht="16.5" x14ac:dyDescent="0.25">
      <c r="B1144" s="3" t="s">
        <v>123</v>
      </c>
      <c r="C1144" s="4" t="str">
        <f>VLOOKUP(B1144,Clientes!A:B,2,0)</f>
        <v>Leonardo Manuel Marrana</v>
      </c>
      <c r="D1144" s="4" t="str">
        <f>VLOOKUP(B1144,Clientes!A:D,4,0)</f>
        <v>Guarda</v>
      </c>
      <c r="E1144" s="9" t="s">
        <v>44</v>
      </c>
      <c r="F1144" s="4" t="str">
        <f>INDEX('Lista Aloj'!B:C,MATCH(E1144,'Lista Aloj'!C:C,0),1)</f>
        <v>DELIRECORDAÇÕES - ALOJAMENTO LOCAL, UNIPESSOAL, LDA</v>
      </c>
      <c r="G1144" s="4" t="str">
        <f>VLOOKUP(E1144,'Lista Aloj'!C:F,4,0)</f>
        <v>Porto</v>
      </c>
      <c r="H1144" s="19">
        <v>43985</v>
      </c>
      <c r="I1144" s="22">
        <v>9</v>
      </c>
      <c r="J1144" s="6">
        <f>VLOOKUP(E1144,'Lista Aloj'!C:F,2,0)*I1144</f>
        <v>720</v>
      </c>
      <c r="K1144" s="6">
        <f t="shared" si="17"/>
        <v>648</v>
      </c>
    </row>
    <row r="1145" spans="2:11" ht="16.5" x14ac:dyDescent="0.25">
      <c r="B1145" s="3" t="s">
        <v>213</v>
      </c>
      <c r="C1145" s="4" t="str">
        <f>VLOOKUP(B1145,Clientes!A:B,2,0)</f>
        <v xml:space="preserve">Marta Sofia </v>
      </c>
      <c r="D1145" s="4" t="str">
        <f>VLOOKUP(B1145,Clientes!A:D,4,0)</f>
        <v>Leiria</v>
      </c>
      <c r="E1145" s="9" t="s">
        <v>43</v>
      </c>
      <c r="F1145" s="4" t="str">
        <f>INDEX('Lista Aloj'!B:C,MATCH(E1145,'Lista Aloj'!C:C,0),1)</f>
        <v>AZEVEDO, ANTÓNIO DA SILVA</v>
      </c>
      <c r="G1145" s="4" t="str">
        <f>VLOOKUP(E1145,'Lista Aloj'!C:F,4,0)</f>
        <v>Porto</v>
      </c>
      <c r="H1145" s="19">
        <v>43986</v>
      </c>
      <c r="I1145" s="22">
        <v>7</v>
      </c>
      <c r="J1145" s="6">
        <f>VLOOKUP(E1145,'Lista Aloj'!C:F,2,0)*I1145</f>
        <v>560</v>
      </c>
      <c r="K1145" s="6">
        <f t="shared" si="17"/>
        <v>504</v>
      </c>
    </row>
    <row r="1146" spans="2:11" ht="16.5" x14ac:dyDescent="0.25">
      <c r="B1146" s="3" t="s">
        <v>140</v>
      </c>
      <c r="C1146" s="4" t="str">
        <f>VLOOKUP(B1146,Clientes!A:B,2,0)</f>
        <v>Catarina Catarina Coelho</v>
      </c>
      <c r="D1146" s="4" t="str">
        <f>VLOOKUP(B1146,Clientes!A:D,4,0)</f>
        <v>Faro</v>
      </c>
      <c r="E1146" s="9" t="s">
        <v>49</v>
      </c>
      <c r="F1146" s="4" t="str">
        <f>INDEX('Lista Aloj'!B:C,MATCH(E1146,'Lista Aloj'!C:C,0),1)</f>
        <v>GERES ALBUFEIRA - ALDEIA TURISTICA, LDA</v>
      </c>
      <c r="G1146" s="4" t="str">
        <f>VLOOKUP(E1146,'Lista Aloj'!C:F,4,0)</f>
        <v>Aveiro</v>
      </c>
      <c r="H1146" s="19">
        <v>43988</v>
      </c>
      <c r="I1146" s="22">
        <v>4</v>
      </c>
      <c r="J1146" s="6">
        <f>VLOOKUP(E1146,'Lista Aloj'!C:F,2,0)*I1146</f>
        <v>280</v>
      </c>
      <c r="K1146" s="6">
        <f t="shared" si="17"/>
        <v>266</v>
      </c>
    </row>
    <row r="1147" spans="2:11" ht="16.5" x14ac:dyDescent="0.25">
      <c r="B1147" s="3" t="s">
        <v>96</v>
      </c>
      <c r="C1147" s="4" t="str">
        <f>VLOOKUP(B1147,Clientes!A:B,2,0)</f>
        <v>João Catarina Mendes</v>
      </c>
      <c r="D1147" s="4" t="str">
        <f>VLOOKUP(B1147,Clientes!A:D,4,0)</f>
        <v>Lisboa</v>
      </c>
      <c r="E1147" s="9" t="s">
        <v>39</v>
      </c>
      <c r="F1147" s="4" t="str">
        <f>INDEX('Lista Aloj'!B:C,MATCH(E1147,'Lista Aloj'!C:C,0),1)</f>
        <v>ÍNDICEFRASE COMPRA E VENDA DE BENS IMOBILIÁRIOS, TURISMO E ALOJAMENTO LOCAL, LDA</v>
      </c>
      <c r="G1147" s="4" t="str">
        <f>VLOOKUP(E1147,'Lista Aloj'!C:F,4,0)</f>
        <v>Portalegre</v>
      </c>
      <c r="H1147" s="19">
        <v>43988</v>
      </c>
      <c r="I1147" s="22">
        <v>5</v>
      </c>
      <c r="J1147" s="6">
        <f>VLOOKUP(E1147,'Lista Aloj'!C:F,2,0)*I1147</f>
        <v>300</v>
      </c>
      <c r="K1147" s="6">
        <f t="shared" si="17"/>
        <v>285</v>
      </c>
    </row>
    <row r="1148" spans="2:11" ht="16.5" x14ac:dyDescent="0.25">
      <c r="B1148" s="3" t="s">
        <v>183</v>
      </c>
      <c r="C1148" s="4" t="str">
        <f>VLOOKUP(B1148,Clientes!A:B,2,0)</f>
        <v>Pedro Diana Fonseca</v>
      </c>
      <c r="D1148" s="4" t="str">
        <f>VLOOKUP(B1148,Clientes!A:D,4,0)</f>
        <v>Portalegre</v>
      </c>
      <c r="E1148" s="9" t="s">
        <v>41</v>
      </c>
      <c r="F1148" s="4" t="str">
        <f>INDEX('Lista Aloj'!B:C,MATCH(E1148,'Lista Aloj'!C:C,0),1)</f>
        <v>CAMPO AVENTURA - PROGRAMAS DE LAZER, S.A.</v>
      </c>
      <c r="G1148" s="4" t="str">
        <f>VLOOKUP(E1148,'Lista Aloj'!C:F,4,0)</f>
        <v>Castelo Branco</v>
      </c>
      <c r="H1148" s="19">
        <v>43988</v>
      </c>
      <c r="I1148" s="22">
        <v>7</v>
      </c>
      <c r="J1148" s="6">
        <f>VLOOKUP(E1148,'Lista Aloj'!C:F,2,0)*I1148</f>
        <v>630</v>
      </c>
      <c r="K1148" s="6">
        <f t="shared" si="17"/>
        <v>567</v>
      </c>
    </row>
    <row r="1149" spans="2:11" ht="16.5" x14ac:dyDescent="0.25">
      <c r="B1149" s="3" t="s">
        <v>197</v>
      </c>
      <c r="C1149" s="4" t="str">
        <f>VLOOKUP(B1149,Clientes!A:B,2,0)</f>
        <v>Luísa Viamonte Carvalho</v>
      </c>
      <c r="D1149" s="4" t="str">
        <f>VLOOKUP(B1149,Clientes!A:D,4,0)</f>
        <v>Bragança</v>
      </c>
      <c r="E1149" s="9" t="s">
        <v>52</v>
      </c>
      <c r="F1149" s="4" t="str">
        <f>INDEX('Lista Aloj'!B:C,MATCH(E1149,'Lista Aloj'!C:C,0),1)</f>
        <v>CASA DO RIO VEZ - TURISMO E ALOJAMENTO, LDA</v>
      </c>
      <c r="G1149" s="4" t="str">
        <f>VLOOKUP(E1149,'Lista Aloj'!C:F,4,0)</f>
        <v>Leiria</v>
      </c>
      <c r="H1149" s="19">
        <v>43989</v>
      </c>
      <c r="I1149" s="22">
        <v>2</v>
      </c>
      <c r="J1149" s="6">
        <f>VLOOKUP(E1149,'Lista Aloj'!C:F,2,0)*I1149</f>
        <v>140</v>
      </c>
      <c r="K1149" s="6">
        <f t="shared" si="17"/>
        <v>133</v>
      </c>
    </row>
    <row r="1150" spans="2:11" ht="16.5" x14ac:dyDescent="0.25">
      <c r="B1150" s="3" t="s">
        <v>177</v>
      </c>
      <c r="C1150" s="4" t="str">
        <f>VLOOKUP(B1150,Clientes!A:B,2,0)</f>
        <v xml:space="preserve">Rennan Rapuano </v>
      </c>
      <c r="D1150" s="4" t="str">
        <f>VLOOKUP(B1150,Clientes!A:D,4,0)</f>
        <v>Viseu</v>
      </c>
      <c r="E1150" s="9" t="s">
        <v>59</v>
      </c>
      <c r="F1150" s="4" t="str">
        <f>INDEX('Lista Aloj'!B:C,MATCH(E1150,'Lista Aloj'!C:C,0),1)</f>
        <v>ENIGMAGARDEN - ALOJAMENTO LOCAL, UNIPESSOAL, LDA</v>
      </c>
      <c r="G1150" s="4" t="str">
        <f>VLOOKUP(E1150,'Lista Aloj'!C:F,4,0)</f>
        <v>Viana do Castelo</v>
      </c>
      <c r="H1150" s="19">
        <v>43989</v>
      </c>
      <c r="I1150" s="22">
        <v>9</v>
      </c>
      <c r="J1150" s="6">
        <f>VLOOKUP(E1150,'Lista Aloj'!C:F,2,0)*I1150</f>
        <v>540</v>
      </c>
      <c r="K1150" s="6">
        <f t="shared" si="17"/>
        <v>486</v>
      </c>
    </row>
    <row r="1151" spans="2:11" ht="16.5" x14ac:dyDescent="0.25">
      <c r="B1151" s="3" t="s">
        <v>93</v>
      </c>
      <c r="C1151" s="4" t="str">
        <f>VLOOKUP(B1151,Clientes!A:B,2,0)</f>
        <v>Tomás Catarina Ferreira</v>
      </c>
      <c r="D1151" s="4" t="str">
        <f>VLOOKUP(B1151,Clientes!A:D,4,0)</f>
        <v>Vila Real</v>
      </c>
      <c r="E1151" s="9" t="s">
        <v>55</v>
      </c>
      <c r="F1151" s="4" t="str">
        <f>INDEX('Lista Aloj'!B:C,MATCH(E1151,'Lista Aloj'!C:C,0),1)</f>
        <v>ALOJAMENTO LOCAL M. ZÍDIA, LDA</v>
      </c>
      <c r="G1151" s="4" t="str">
        <f>VLOOKUP(E1151,'Lista Aloj'!C:F,4,0)</f>
        <v>Região Autónoma da Madeira</v>
      </c>
      <c r="H1151" s="19">
        <v>43989</v>
      </c>
      <c r="I1151" s="22">
        <v>9</v>
      </c>
      <c r="J1151" s="6">
        <f>VLOOKUP(E1151,'Lista Aloj'!C:F,2,0)*I1151</f>
        <v>450</v>
      </c>
      <c r="K1151" s="6">
        <f t="shared" si="17"/>
        <v>405</v>
      </c>
    </row>
    <row r="1152" spans="2:11" ht="16.5" x14ac:dyDescent="0.25">
      <c r="B1152" s="3" t="s">
        <v>135</v>
      </c>
      <c r="C1152" s="4" t="str">
        <f>VLOOKUP(B1152,Clientes!A:B,2,0)</f>
        <v>Mariana Miguel Sousa</v>
      </c>
      <c r="D1152" s="4" t="str">
        <f>VLOOKUP(B1152,Clientes!A:D,4,0)</f>
        <v>Faro</v>
      </c>
      <c r="E1152" s="9" t="s">
        <v>62</v>
      </c>
      <c r="F1152" s="4" t="str">
        <f>INDEX('Lista Aloj'!B:C,MATCH(E1152,'Lista Aloj'!C:C,0),1)</f>
        <v>ENTREGARSONHOS - ALOJAMENTO LOCAL, LDA</v>
      </c>
      <c r="G1152" s="4" t="str">
        <f>VLOOKUP(E1152,'Lista Aloj'!C:F,4,0)</f>
        <v>Região Autónoma dos Açores</v>
      </c>
      <c r="H1152" s="19">
        <v>43991</v>
      </c>
      <c r="I1152" s="22">
        <v>6</v>
      </c>
      <c r="J1152" s="6">
        <f>VLOOKUP(E1152,'Lista Aloj'!C:F,2,0)*I1152</f>
        <v>420</v>
      </c>
      <c r="K1152" s="6">
        <f t="shared" si="17"/>
        <v>378</v>
      </c>
    </row>
    <row r="1153" spans="2:11" ht="16.5" x14ac:dyDescent="0.25">
      <c r="B1153" s="3" t="s">
        <v>113</v>
      </c>
      <c r="C1153" s="4" t="str">
        <f>VLOOKUP(B1153,Clientes!A:B,2,0)</f>
        <v>Ana Camões Alves</v>
      </c>
      <c r="D1153" s="4" t="str">
        <f>VLOOKUP(B1153,Clientes!A:D,4,0)</f>
        <v>Beja</v>
      </c>
      <c r="E1153" s="9" t="s">
        <v>45</v>
      </c>
      <c r="F1153" s="4" t="str">
        <f>INDEX('Lista Aloj'!B:C,MATCH(E1153,'Lista Aloj'!C:C,0),1)</f>
        <v>LOCAL - IT, LDA</v>
      </c>
      <c r="G1153" s="4" t="str">
        <f>VLOOKUP(E1153,'Lista Aloj'!C:F,4,0)</f>
        <v>Santarém</v>
      </c>
      <c r="H1153" s="19">
        <v>43992</v>
      </c>
      <c r="I1153" s="22">
        <v>8</v>
      </c>
      <c r="J1153" s="6">
        <f>VLOOKUP(E1153,'Lista Aloj'!C:F,2,0)*I1153</f>
        <v>720</v>
      </c>
      <c r="K1153" s="6">
        <f t="shared" si="17"/>
        <v>648</v>
      </c>
    </row>
    <row r="1154" spans="2:11" ht="16.5" x14ac:dyDescent="0.25">
      <c r="B1154" s="3" t="s">
        <v>128</v>
      </c>
      <c r="C1154" s="4" t="str">
        <f>VLOOKUP(B1154,Clientes!A:B,2,0)</f>
        <v>António Maria Coutinho</v>
      </c>
      <c r="D1154" s="4" t="str">
        <f>VLOOKUP(B1154,Clientes!A:D,4,0)</f>
        <v>Beja</v>
      </c>
      <c r="E1154" s="9" t="s">
        <v>39</v>
      </c>
      <c r="F1154" s="4" t="str">
        <f>INDEX('Lista Aloj'!B:C,MATCH(E1154,'Lista Aloj'!C:C,0),1)</f>
        <v>ÍNDICEFRASE COMPRA E VENDA DE BENS IMOBILIÁRIOS, TURISMO E ALOJAMENTO LOCAL, LDA</v>
      </c>
      <c r="G1154" s="4" t="str">
        <f>VLOOKUP(E1154,'Lista Aloj'!C:F,4,0)</f>
        <v>Portalegre</v>
      </c>
      <c r="H1154" s="19">
        <v>43992</v>
      </c>
      <c r="I1154" s="22">
        <v>7</v>
      </c>
      <c r="J1154" s="6">
        <f>VLOOKUP(E1154,'Lista Aloj'!C:F,2,0)*I1154</f>
        <v>420</v>
      </c>
      <c r="K1154" s="6">
        <f t="shared" si="17"/>
        <v>378</v>
      </c>
    </row>
    <row r="1155" spans="2:11" ht="16.5" x14ac:dyDescent="0.25">
      <c r="B1155" s="3" t="s">
        <v>157</v>
      </c>
      <c r="C1155" s="4" t="str">
        <f>VLOOKUP(B1155,Clientes!A:B,2,0)</f>
        <v>Helena Miranda Sousa</v>
      </c>
      <c r="D1155" s="4" t="str">
        <f>VLOOKUP(B1155,Clientes!A:D,4,0)</f>
        <v>Porto</v>
      </c>
      <c r="E1155" s="9" t="s">
        <v>39</v>
      </c>
      <c r="F1155" s="4" t="str">
        <f>INDEX('Lista Aloj'!B:C,MATCH(E1155,'Lista Aloj'!C:C,0),1)</f>
        <v>ÍNDICEFRASE COMPRA E VENDA DE BENS IMOBILIÁRIOS, TURISMO E ALOJAMENTO LOCAL, LDA</v>
      </c>
      <c r="G1155" s="4" t="str">
        <f>VLOOKUP(E1155,'Lista Aloj'!C:F,4,0)</f>
        <v>Portalegre</v>
      </c>
      <c r="H1155" s="19">
        <v>43992</v>
      </c>
      <c r="I1155" s="22">
        <v>3</v>
      </c>
      <c r="J1155" s="6">
        <f>VLOOKUP(E1155,'Lista Aloj'!C:F,2,0)*I1155</f>
        <v>180</v>
      </c>
      <c r="K1155" s="6">
        <f t="shared" si="17"/>
        <v>171</v>
      </c>
    </row>
    <row r="1156" spans="2:11" ht="16.5" x14ac:dyDescent="0.25">
      <c r="B1156" s="3" t="s">
        <v>99</v>
      </c>
      <c r="C1156" s="4" t="str">
        <f>VLOOKUP(B1156,Clientes!A:B,2,0)</f>
        <v>Tomé Miguel Silva</v>
      </c>
      <c r="D1156" s="4" t="str">
        <f>VLOOKUP(B1156,Clientes!A:D,4,0)</f>
        <v>Faro</v>
      </c>
      <c r="E1156" s="9" t="s">
        <v>42</v>
      </c>
      <c r="F1156" s="4" t="str">
        <f>INDEX('Lista Aloj'!B:C,MATCH(E1156,'Lista Aloj'!C:C,0),1)</f>
        <v>FEELPORTO - ALOJAMENTO LOCAL E SERVIÇOS TURISTICOS, LDA</v>
      </c>
      <c r="G1156" s="4" t="str">
        <f>VLOOKUP(E1156,'Lista Aloj'!C:F,4,0)</f>
        <v>Porto</v>
      </c>
      <c r="H1156" s="19">
        <v>43992</v>
      </c>
      <c r="I1156" s="22">
        <v>5</v>
      </c>
      <c r="J1156" s="6">
        <f>VLOOKUP(E1156,'Lista Aloj'!C:F,2,0)*I1156</f>
        <v>350</v>
      </c>
      <c r="K1156" s="6">
        <f t="shared" si="17"/>
        <v>332.5</v>
      </c>
    </row>
    <row r="1157" spans="2:11" ht="16.5" x14ac:dyDescent="0.25">
      <c r="B1157" s="3" t="s">
        <v>133</v>
      </c>
      <c r="C1157" s="4" t="str">
        <f>VLOOKUP(B1157,Clientes!A:B,2,0)</f>
        <v>Eduardo Rafael Sousa</v>
      </c>
      <c r="D1157" s="4" t="str">
        <f>VLOOKUP(B1157,Clientes!A:D,4,0)</f>
        <v>Região Autónoma dos Açores</v>
      </c>
      <c r="E1157" s="9" t="s">
        <v>52</v>
      </c>
      <c r="F1157" s="4" t="str">
        <f>INDEX('Lista Aloj'!B:C,MATCH(E1157,'Lista Aloj'!C:C,0),1)</f>
        <v>CASA DO RIO VEZ - TURISMO E ALOJAMENTO, LDA</v>
      </c>
      <c r="G1157" s="4" t="str">
        <f>VLOOKUP(E1157,'Lista Aloj'!C:F,4,0)</f>
        <v>Leiria</v>
      </c>
      <c r="H1157" s="19">
        <v>43993</v>
      </c>
      <c r="I1157" s="22">
        <v>7</v>
      </c>
      <c r="J1157" s="6">
        <f>VLOOKUP(E1157,'Lista Aloj'!C:F,2,0)*I1157</f>
        <v>490</v>
      </c>
      <c r="K1157" s="6">
        <f t="shared" si="17"/>
        <v>441</v>
      </c>
    </row>
    <row r="1158" spans="2:11" ht="16.5" x14ac:dyDescent="0.25">
      <c r="B1158" s="3" t="s">
        <v>83</v>
      </c>
      <c r="C1158" s="4" t="str">
        <f>VLOOKUP(B1158,Clientes!A:B,2,0)</f>
        <v>Gonçalo Miguel Ribeiro</v>
      </c>
      <c r="D1158" s="4" t="str">
        <f>VLOOKUP(B1158,Clientes!A:D,4,0)</f>
        <v>Beja</v>
      </c>
      <c r="E1158" s="9" t="s">
        <v>50</v>
      </c>
      <c r="F1158" s="4" t="str">
        <f>INDEX('Lista Aloj'!B:C,MATCH(E1158,'Lista Aloj'!C:C,0),1)</f>
        <v>R.M.G.S. - ALOJAMENTOS DE PORTUGAL - TURISMO RURAL E ALOJAMENTO LOCAL, UNIPESSOAL, LDA</v>
      </c>
      <c r="G1158" s="4" t="str">
        <f>VLOOKUP(E1158,'Lista Aloj'!C:F,4,0)</f>
        <v>Porto</v>
      </c>
      <c r="H1158" s="19">
        <v>43993</v>
      </c>
      <c r="I1158" s="22">
        <v>3</v>
      </c>
      <c r="J1158" s="6">
        <f>VLOOKUP(E1158,'Lista Aloj'!C:F,2,0)*I1158</f>
        <v>150</v>
      </c>
      <c r="K1158" s="6">
        <f t="shared" si="17"/>
        <v>142.5</v>
      </c>
    </row>
    <row r="1159" spans="2:11" ht="16.5" x14ac:dyDescent="0.25">
      <c r="B1159" s="3" t="s">
        <v>103</v>
      </c>
      <c r="C1159" s="4" t="str">
        <f>VLOOKUP(B1159,Clientes!A:B,2,0)</f>
        <v>Hugo Luísa Lagoá</v>
      </c>
      <c r="D1159" s="4" t="str">
        <f>VLOOKUP(B1159,Clientes!A:D,4,0)</f>
        <v>Leiria</v>
      </c>
      <c r="E1159" s="9" t="s">
        <v>62</v>
      </c>
      <c r="F1159" s="4" t="str">
        <f>INDEX('Lista Aloj'!B:C,MATCH(E1159,'Lista Aloj'!C:C,0),1)</f>
        <v>ENTREGARSONHOS - ALOJAMENTO LOCAL, LDA</v>
      </c>
      <c r="G1159" s="4" t="str">
        <f>VLOOKUP(E1159,'Lista Aloj'!C:F,4,0)</f>
        <v>Região Autónoma dos Açores</v>
      </c>
      <c r="H1159" s="19">
        <v>43993</v>
      </c>
      <c r="I1159" s="22">
        <v>6</v>
      </c>
      <c r="J1159" s="6">
        <f>VLOOKUP(E1159,'Lista Aloj'!C:F,2,0)*I1159</f>
        <v>420</v>
      </c>
      <c r="K1159" s="6">
        <f t="shared" si="17"/>
        <v>378</v>
      </c>
    </row>
    <row r="1160" spans="2:11" ht="16.5" x14ac:dyDescent="0.25">
      <c r="B1160" s="3" t="s">
        <v>112</v>
      </c>
      <c r="C1160" s="4" t="str">
        <f>VLOOKUP(B1160,Clientes!A:B,2,0)</f>
        <v>Marisa Paulo Cunha</v>
      </c>
      <c r="D1160" s="4" t="str">
        <f>VLOOKUP(B1160,Clientes!A:D,4,0)</f>
        <v>Porto</v>
      </c>
      <c r="E1160" s="9" t="s">
        <v>53</v>
      </c>
      <c r="F1160" s="4" t="str">
        <f>INDEX('Lista Aloj'!B:C,MATCH(E1160,'Lista Aloj'!C:C,0),1)</f>
        <v>LOCAL GÁS, UNIPESSOAL, LDA</v>
      </c>
      <c r="G1160" s="4" t="str">
        <f>VLOOKUP(E1160,'Lista Aloj'!C:F,4,0)</f>
        <v>Setúbal</v>
      </c>
      <c r="H1160" s="19">
        <v>43994</v>
      </c>
      <c r="I1160" s="22">
        <v>8</v>
      </c>
      <c r="J1160" s="6">
        <f>VLOOKUP(E1160,'Lista Aloj'!C:F,2,0)*I1160</f>
        <v>560</v>
      </c>
      <c r="K1160" s="6">
        <f t="shared" si="17"/>
        <v>504</v>
      </c>
    </row>
    <row r="1161" spans="2:11" ht="16.5" x14ac:dyDescent="0.25">
      <c r="B1161" s="3" t="s">
        <v>161</v>
      </c>
      <c r="C1161" s="4" t="str">
        <f>VLOOKUP(B1161,Clientes!A:B,2,0)</f>
        <v>Francisco Afonso Caldeira</v>
      </c>
      <c r="D1161" s="4" t="str">
        <f>VLOOKUP(B1161,Clientes!A:D,4,0)</f>
        <v>Faro</v>
      </c>
      <c r="E1161" s="9" t="s">
        <v>42</v>
      </c>
      <c r="F1161" s="4" t="str">
        <f>INDEX('Lista Aloj'!B:C,MATCH(E1161,'Lista Aloj'!C:C,0),1)</f>
        <v>FEELPORTO - ALOJAMENTO LOCAL E SERVIÇOS TURISTICOS, LDA</v>
      </c>
      <c r="G1161" s="4" t="str">
        <f>VLOOKUP(E1161,'Lista Aloj'!C:F,4,0)</f>
        <v>Porto</v>
      </c>
      <c r="H1161" s="19">
        <v>43997</v>
      </c>
      <c r="I1161" s="22">
        <v>9</v>
      </c>
      <c r="J1161" s="6">
        <f>VLOOKUP(E1161,'Lista Aloj'!C:F,2,0)*I1161</f>
        <v>630</v>
      </c>
      <c r="K1161" s="6">
        <f t="shared" si="17"/>
        <v>567</v>
      </c>
    </row>
    <row r="1162" spans="2:11" ht="16.5" x14ac:dyDescent="0.25">
      <c r="B1162" s="3" t="s">
        <v>110</v>
      </c>
      <c r="C1162" s="4" t="str">
        <f>VLOOKUP(B1162,Clientes!A:B,2,0)</f>
        <v>Luís Filipe Carvalho</v>
      </c>
      <c r="D1162" s="4" t="str">
        <f>VLOOKUP(B1162,Clientes!A:D,4,0)</f>
        <v>Porto</v>
      </c>
      <c r="E1162" s="9" t="s">
        <v>42</v>
      </c>
      <c r="F1162" s="4" t="str">
        <f>INDEX('Lista Aloj'!B:C,MATCH(E1162,'Lista Aloj'!C:C,0),1)</f>
        <v>FEELPORTO - ALOJAMENTO LOCAL E SERVIÇOS TURISTICOS, LDA</v>
      </c>
      <c r="G1162" s="4" t="str">
        <f>VLOOKUP(E1162,'Lista Aloj'!C:F,4,0)</f>
        <v>Porto</v>
      </c>
      <c r="H1162" s="19">
        <v>43997</v>
      </c>
      <c r="I1162" s="22">
        <v>9</v>
      </c>
      <c r="J1162" s="6">
        <f>VLOOKUP(E1162,'Lista Aloj'!C:F,2,0)*I1162</f>
        <v>630</v>
      </c>
      <c r="K1162" s="6">
        <f t="shared" ref="K1162:K1225" si="18">J1162- VLOOKUP(I1162,$H$2:$J$6,3,TRUE)*J1162</f>
        <v>567</v>
      </c>
    </row>
    <row r="1163" spans="2:11" ht="16.5" x14ac:dyDescent="0.25">
      <c r="B1163" s="3" t="s">
        <v>220</v>
      </c>
      <c r="C1163" s="4" t="str">
        <f>VLOOKUP(B1163,Clientes!A:B,2,0)</f>
        <v xml:space="preserve">Bruna Cruz </v>
      </c>
      <c r="D1163" s="4" t="str">
        <f>VLOOKUP(B1163,Clientes!A:D,4,0)</f>
        <v>Região Autónoma dos Açores</v>
      </c>
      <c r="E1163" s="9" t="s">
        <v>59</v>
      </c>
      <c r="F1163" s="4" t="str">
        <f>INDEX('Lista Aloj'!B:C,MATCH(E1163,'Lista Aloj'!C:C,0),1)</f>
        <v>ENIGMAGARDEN - ALOJAMENTO LOCAL, UNIPESSOAL, LDA</v>
      </c>
      <c r="G1163" s="4" t="str">
        <f>VLOOKUP(E1163,'Lista Aloj'!C:F,4,0)</f>
        <v>Viana do Castelo</v>
      </c>
      <c r="H1163" s="19">
        <v>43998</v>
      </c>
      <c r="I1163" s="22">
        <v>3</v>
      </c>
      <c r="J1163" s="6">
        <f>VLOOKUP(E1163,'Lista Aloj'!C:F,2,0)*I1163</f>
        <v>180</v>
      </c>
      <c r="K1163" s="6">
        <f t="shared" si="18"/>
        <v>171</v>
      </c>
    </row>
    <row r="1164" spans="2:11" ht="16.5" x14ac:dyDescent="0.25">
      <c r="B1164" s="3" t="s">
        <v>136</v>
      </c>
      <c r="C1164" s="4" t="str">
        <f>VLOOKUP(B1164,Clientes!A:B,2,0)</f>
        <v>Eurico João Pinto</v>
      </c>
      <c r="D1164" s="4" t="str">
        <f>VLOOKUP(B1164,Clientes!A:D,4,0)</f>
        <v>Aveiro</v>
      </c>
      <c r="E1164" s="9" t="s">
        <v>52</v>
      </c>
      <c r="F1164" s="4" t="str">
        <f>INDEX('Lista Aloj'!B:C,MATCH(E1164,'Lista Aloj'!C:C,0),1)</f>
        <v>CASA DO RIO VEZ - TURISMO E ALOJAMENTO, LDA</v>
      </c>
      <c r="G1164" s="4" t="str">
        <f>VLOOKUP(E1164,'Lista Aloj'!C:F,4,0)</f>
        <v>Leiria</v>
      </c>
      <c r="H1164" s="19">
        <v>43998</v>
      </c>
      <c r="I1164" s="22">
        <v>5</v>
      </c>
      <c r="J1164" s="6">
        <f>VLOOKUP(E1164,'Lista Aloj'!C:F,2,0)*I1164</f>
        <v>350</v>
      </c>
      <c r="K1164" s="6">
        <f t="shared" si="18"/>
        <v>332.5</v>
      </c>
    </row>
    <row r="1165" spans="2:11" ht="16.5" x14ac:dyDescent="0.25">
      <c r="B1165" s="3" t="s">
        <v>125</v>
      </c>
      <c r="C1165" s="4" t="str">
        <f>VLOOKUP(B1165,Clientes!A:B,2,0)</f>
        <v>Marta Almeida Silva</v>
      </c>
      <c r="D1165" s="4" t="str">
        <f>VLOOKUP(B1165,Clientes!A:D,4,0)</f>
        <v>Lisboa</v>
      </c>
      <c r="E1165" s="9" t="s">
        <v>62</v>
      </c>
      <c r="F1165" s="4" t="str">
        <f>INDEX('Lista Aloj'!B:C,MATCH(E1165,'Lista Aloj'!C:C,0),1)</f>
        <v>ENTREGARSONHOS - ALOJAMENTO LOCAL, LDA</v>
      </c>
      <c r="G1165" s="4" t="str">
        <f>VLOOKUP(E1165,'Lista Aloj'!C:F,4,0)</f>
        <v>Região Autónoma dos Açores</v>
      </c>
      <c r="H1165" s="19">
        <v>43998</v>
      </c>
      <c r="I1165" s="22">
        <v>6</v>
      </c>
      <c r="J1165" s="6">
        <f>VLOOKUP(E1165,'Lista Aloj'!C:F,2,0)*I1165</f>
        <v>420</v>
      </c>
      <c r="K1165" s="6">
        <f t="shared" si="18"/>
        <v>378</v>
      </c>
    </row>
    <row r="1166" spans="2:11" ht="16.5" x14ac:dyDescent="0.25">
      <c r="B1166" s="3" t="s">
        <v>224</v>
      </c>
      <c r="C1166" s="4" t="str">
        <f>VLOOKUP(B1166,Clientes!A:B,2,0)</f>
        <v>Manuel Ribeiro Rodrigues</v>
      </c>
      <c r="D1166" s="4" t="str">
        <f>VLOOKUP(B1166,Clientes!A:D,4,0)</f>
        <v>Vila Real</v>
      </c>
      <c r="E1166" s="9" t="s">
        <v>48</v>
      </c>
      <c r="F1166" s="4" t="str">
        <f>INDEX('Lista Aloj'!B:C,MATCH(E1166,'Lista Aloj'!C:C,0),1)</f>
        <v>BEACHCOMBER - ALOJAMENTO LOCAL, UNIPESSOAL, LDA</v>
      </c>
      <c r="G1166" s="4" t="str">
        <f>VLOOKUP(E1166,'Lista Aloj'!C:F,4,0)</f>
        <v>Beja</v>
      </c>
      <c r="H1166" s="19">
        <v>43999</v>
      </c>
      <c r="I1166" s="22">
        <v>9</v>
      </c>
      <c r="J1166" s="6">
        <f>VLOOKUP(E1166,'Lista Aloj'!C:F,2,0)*I1166</f>
        <v>450</v>
      </c>
      <c r="K1166" s="6">
        <f t="shared" si="18"/>
        <v>405</v>
      </c>
    </row>
    <row r="1167" spans="2:11" ht="16.5" x14ac:dyDescent="0.25">
      <c r="B1167" s="3" t="s">
        <v>104</v>
      </c>
      <c r="C1167" s="4" t="str">
        <f>VLOOKUP(B1167,Clientes!A:B,2,0)</f>
        <v>André Oliveira Santos</v>
      </c>
      <c r="D1167" s="4" t="str">
        <f>VLOOKUP(B1167,Clientes!A:D,4,0)</f>
        <v>Braga</v>
      </c>
      <c r="E1167" s="9" t="s">
        <v>57</v>
      </c>
      <c r="F1167" s="4" t="str">
        <f>INDEX('Lista Aloj'!B:C,MATCH(E1167,'Lista Aloj'!C:C,0),1)</f>
        <v>LOCALSIGN, UNIPESSOAL, LDA</v>
      </c>
      <c r="G1167" s="4" t="str">
        <f>VLOOKUP(E1167,'Lista Aloj'!C:F,4,0)</f>
        <v>Portalegre</v>
      </c>
      <c r="H1167" s="19">
        <v>44000</v>
      </c>
      <c r="I1167" s="22">
        <v>1</v>
      </c>
      <c r="J1167" s="6">
        <f>VLOOKUP(E1167,'Lista Aloj'!C:F,2,0)*I1167</f>
        <v>70</v>
      </c>
      <c r="K1167" s="6">
        <f t="shared" si="18"/>
        <v>70</v>
      </c>
    </row>
    <row r="1168" spans="2:11" ht="16.5" x14ac:dyDescent="0.25">
      <c r="B1168" s="3" t="s">
        <v>144</v>
      </c>
      <c r="C1168" s="4" t="str">
        <f>VLOOKUP(B1168,Clientes!A:B,2,0)</f>
        <v>João Sofia Cunha</v>
      </c>
      <c r="D1168" s="4" t="str">
        <f>VLOOKUP(B1168,Clientes!A:D,4,0)</f>
        <v>Lisboa</v>
      </c>
      <c r="E1168" s="9" t="s">
        <v>52</v>
      </c>
      <c r="F1168" s="4" t="str">
        <f>INDEX('Lista Aloj'!B:C,MATCH(E1168,'Lista Aloj'!C:C,0),1)</f>
        <v>CASA DO RIO VEZ - TURISMO E ALOJAMENTO, LDA</v>
      </c>
      <c r="G1168" s="4" t="str">
        <f>VLOOKUP(E1168,'Lista Aloj'!C:F,4,0)</f>
        <v>Leiria</v>
      </c>
      <c r="H1168" s="19">
        <v>44000</v>
      </c>
      <c r="I1168" s="22">
        <v>8</v>
      </c>
      <c r="J1168" s="6">
        <f>VLOOKUP(E1168,'Lista Aloj'!C:F,2,0)*I1168</f>
        <v>560</v>
      </c>
      <c r="K1168" s="6">
        <f t="shared" si="18"/>
        <v>504</v>
      </c>
    </row>
    <row r="1169" spans="2:11" ht="16.5" x14ac:dyDescent="0.25">
      <c r="B1169" s="3" t="s">
        <v>214</v>
      </c>
      <c r="C1169" s="4" t="str">
        <f>VLOOKUP(B1169,Clientes!A:B,2,0)</f>
        <v>José Silva Pereira</v>
      </c>
      <c r="D1169" s="4" t="str">
        <f>VLOOKUP(B1169,Clientes!A:D,4,0)</f>
        <v>Évora</v>
      </c>
      <c r="E1169" s="9" t="s">
        <v>42</v>
      </c>
      <c r="F1169" s="4" t="str">
        <f>INDEX('Lista Aloj'!B:C,MATCH(E1169,'Lista Aloj'!C:C,0),1)</f>
        <v>FEELPORTO - ALOJAMENTO LOCAL E SERVIÇOS TURISTICOS, LDA</v>
      </c>
      <c r="G1169" s="4" t="str">
        <f>VLOOKUP(E1169,'Lista Aloj'!C:F,4,0)</f>
        <v>Porto</v>
      </c>
      <c r="H1169" s="19">
        <v>44000</v>
      </c>
      <c r="I1169" s="22">
        <v>7</v>
      </c>
      <c r="J1169" s="6">
        <f>VLOOKUP(E1169,'Lista Aloj'!C:F,2,0)*I1169</f>
        <v>490</v>
      </c>
      <c r="K1169" s="6">
        <f t="shared" si="18"/>
        <v>441</v>
      </c>
    </row>
    <row r="1170" spans="2:11" ht="16.5" x14ac:dyDescent="0.25">
      <c r="B1170" s="3" t="s">
        <v>115</v>
      </c>
      <c r="C1170" s="4" t="str">
        <f>VLOOKUP(B1170,Clientes!A:B,2,0)</f>
        <v>André Claro Forte</v>
      </c>
      <c r="D1170" s="4" t="str">
        <f>VLOOKUP(B1170,Clientes!A:D,4,0)</f>
        <v>Região Autónoma dos Açores</v>
      </c>
      <c r="E1170" s="9" t="s">
        <v>57</v>
      </c>
      <c r="F1170" s="4" t="str">
        <f>INDEX('Lista Aloj'!B:C,MATCH(E1170,'Lista Aloj'!C:C,0),1)</f>
        <v>LOCALSIGN, UNIPESSOAL, LDA</v>
      </c>
      <c r="G1170" s="4" t="str">
        <f>VLOOKUP(E1170,'Lista Aloj'!C:F,4,0)</f>
        <v>Portalegre</v>
      </c>
      <c r="H1170" s="19">
        <v>44001</v>
      </c>
      <c r="I1170" s="22">
        <v>1</v>
      </c>
      <c r="J1170" s="6">
        <f>VLOOKUP(E1170,'Lista Aloj'!C:F,2,0)*I1170</f>
        <v>70</v>
      </c>
      <c r="K1170" s="6">
        <f t="shared" si="18"/>
        <v>70</v>
      </c>
    </row>
    <row r="1171" spans="2:11" ht="16.5" x14ac:dyDescent="0.25">
      <c r="B1171" s="3" t="s">
        <v>127</v>
      </c>
      <c r="C1171" s="4" t="str">
        <f>VLOOKUP(B1171,Clientes!A:B,2,0)</f>
        <v>Daniel Manuel Diaz-Arguelles</v>
      </c>
      <c r="D1171" s="4" t="str">
        <f>VLOOKUP(B1171,Clientes!A:D,4,0)</f>
        <v>Aveiro</v>
      </c>
      <c r="E1171" s="9" t="s">
        <v>61</v>
      </c>
      <c r="F1171" s="4" t="str">
        <f>INDEX('Lista Aloj'!B:C,MATCH(E1171,'Lista Aloj'!C:C,0),1)</f>
        <v>APPEAL - ASSOCIAÇÃO PORTUGUESA DE PROPRIETÁRIOS DE ESTABELECIMENTOS DE ALOJAMENTO LOCAL</v>
      </c>
      <c r="G1171" s="4" t="str">
        <f>VLOOKUP(E1171,'Lista Aloj'!C:F,4,0)</f>
        <v>Região Autónoma dos Açores</v>
      </c>
      <c r="H1171" s="19">
        <v>44001</v>
      </c>
      <c r="I1171" s="22">
        <v>8</v>
      </c>
      <c r="J1171" s="6">
        <f>VLOOKUP(E1171,'Lista Aloj'!C:F,2,0)*I1171</f>
        <v>560</v>
      </c>
      <c r="K1171" s="6">
        <f t="shared" si="18"/>
        <v>504</v>
      </c>
    </row>
    <row r="1172" spans="2:11" ht="16.5" x14ac:dyDescent="0.25">
      <c r="B1172" s="3" t="s">
        <v>142</v>
      </c>
      <c r="C1172" s="4" t="str">
        <f>VLOOKUP(B1172,Clientes!A:B,2,0)</f>
        <v>Bruno Ribeiro Xavier</v>
      </c>
      <c r="D1172" s="4" t="str">
        <f>VLOOKUP(B1172,Clientes!A:D,4,0)</f>
        <v>Lisboa</v>
      </c>
      <c r="E1172" s="9" t="s">
        <v>52</v>
      </c>
      <c r="F1172" s="4" t="str">
        <f>INDEX('Lista Aloj'!B:C,MATCH(E1172,'Lista Aloj'!C:C,0),1)</f>
        <v>CASA DO RIO VEZ - TURISMO E ALOJAMENTO, LDA</v>
      </c>
      <c r="G1172" s="4" t="str">
        <f>VLOOKUP(E1172,'Lista Aloj'!C:F,4,0)</f>
        <v>Leiria</v>
      </c>
      <c r="H1172" s="19">
        <v>44005</v>
      </c>
      <c r="I1172" s="22">
        <v>3</v>
      </c>
      <c r="J1172" s="6">
        <f>VLOOKUP(E1172,'Lista Aloj'!C:F,2,0)*I1172</f>
        <v>210</v>
      </c>
      <c r="K1172" s="6">
        <f t="shared" si="18"/>
        <v>199.5</v>
      </c>
    </row>
    <row r="1173" spans="2:11" ht="16.5" x14ac:dyDescent="0.25">
      <c r="B1173" s="3" t="s">
        <v>87</v>
      </c>
      <c r="C1173" s="4" t="str">
        <f>VLOOKUP(B1173,Clientes!A:B,2,0)</f>
        <v xml:space="preserve">Rita Pedro </v>
      </c>
      <c r="D1173" s="4" t="str">
        <f>VLOOKUP(B1173,Clientes!A:D,4,0)</f>
        <v>Portalegre</v>
      </c>
      <c r="E1173" s="9" t="s">
        <v>54</v>
      </c>
      <c r="F1173" s="4" t="str">
        <f>INDEX('Lista Aloj'!B:C,MATCH(E1173,'Lista Aloj'!C:C,0),1)</f>
        <v>LOCALMAIS, UNIPESSOAL, LDA</v>
      </c>
      <c r="G1173" s="4" t="str">
        <f>VLOOKUP(E1173,'Lista Aloj'!C:F,4,0)</f>
        <v>Guarda</v>
      </c>
      <c r="H1173" s="19">
        <v>44005</v>
      </c>
      <c r="I1173" s="22">
        <v>1</v>
      </c>
      <c r="J1173" s="6">
        <f>VLOOKUP(E1173,'Lista Aloj'!C:F,2,0)*I1173</f>
        <v>90</v>
      </c>
      <c r="K1173" s="6">
        <f t="shared" si="18"/>
        <v>90</v>
      </c>
    </row>
    <row r="1174" spans="2:11" ht="16.5" x14ac:dyDescent="0.25">
      <c r="B1174" s="3" t="s">
        <v>94</v>
      </c>
      <c r="C1174" s="4" t="str">
        <f>VLOOKUP(B1174,Clientes!A:B,2,0)</f>
        <v xml:space="preserve">Paula Ramos </v>
      </c>
      <c r="D1174" s="4" t="str">
        <f>VLOOKUP(B1174,Clientes!A:D,4,0)</f>
        <v>Viana do Castelo</v>
      </c>
      <c r="E1174" s="9" t="s">
        <v>59</v>
      </c>
      <c r="F1174" s="4" t="str">
        <f>INDEX('Lista Aloj'!B:C,MATCH(E1174,'Lista Aloj'!C:C,0),1)</f>
        <v>ENIGMAGARDEN - ALOJAMENTO LOCAL, UNIPESSOAL, LDA</v>
      </c>
      <c r="G1174" s="4" t="str">
        <f>VLOOKUP(E1174,'Lista Aloj'!C:F,4,0)</f>
        <v>Viana do Castelo</v>
      </c>
      <c r="H1174" s="19">
        <v>44006</v>
      </c>
      <c r="I1174" s="22">
        <v>1</v>
      </c>
      <c r="J1174" s="6">
        <f>VLOOKUP(E1174,'Lista Aloj'!C:F,2,0)*I1174</f>
        <v>60</v>
      </c>
      <c r="K1174" s="6">
        <f t="shared" si="18"/>
        <v>60</v>
      </c>
    </row>
    <row r="1175" spans="2:11" ht="16.5" x14ac:dyDescent="0.25">
      <c r="B1175" s="3" t="s">
        <v>139</v>
      </c>
      <c r="C1175" s="4" t="str">
        <f>VLOOKUP(B1175,Clientes!A:B,2,0)</f>
        <v>Daniel Filipe Sousa</v>
      </c>
      <c r="D1175" s="4" t="str">
        <f>VLOOKUP(B1175,Clientes!A:D,4,0)</f>
        <v>Beja</v>
      </c>
      <c r="E1175" s="9" t="s">
        <v>59</v>
      </c>
      <c r="F1175" s="4" t="str">
        <f>INDEX('Lista Aloj'!B:C,MATCH(E1175,'Lista Aloj'!C:C,0),1)</f>
        <v>ENIGMAGARDEN - ALOJAMENTO LOCAL, UNIPESSOAL, LDA</v>
      </c>
      <c r="G1175" s="4" t="str">
        <f>VLOOKUP(E1175,'Lista Aloj'!C:F,4,0)</f>
        <v>Viana do Castelo</v>
      </c>
      <c r="H1175" s="19">
        <v>44007</v>
      </c>
      <c r="I1175" s="22">
        <v>8</v>
      </c>
      <c r="J1175" s="6">
        <f>VLOOKUP(E1175,'Lista Aloj'!C:F,2,0)*I1175</f>
        <v>480</v>
      </c>
      <c r="K1175" s="6">
        <f t="shared" si="18"/>
        <v>432</v>
      </c>
    </row>
    <row r="1176" spans="2:11" ht="16.5" x14ac:dyDescent="0.25">
      <c r="B1176" s="3" t="s">
        <v>151</v>
      </c>
      <c r="C1176" s="4" t="str">
        <f>VLOOKUP(B1176,Clientes!A:B,2,0)</f>
        <v xml:space="preserve">Inês Maria </v>
      </c>
      <c r="D1176" s="4" t="str">
        <f>VLOOKUP(B1176,Clientes!A:D,4,0)</f>
        <v>Aveiro</v>
      </c>
      <c r="E1176" s="9" t="s">
        <v>58</v>
      </c>
      <c r="F1176" s="4" t="str">
        <f>INDEX('Lista Aloj'!B:C,MATCH(E1176,'Lista Aloj'!C:C,0),1)</f>
        <v>NORVERDE - INVESTIMENTOS IMOBILIÁRIOS, S.A.</v>
      </c>
      <c r="G1176" s="4" t="str">
        <f>VLOOKUP(E1176,'Lista Aloj'!C:F,4,0)</f>
        <v>Portalegre</v>
      </c>
      <c r="H1176" s="19">
        <v>44007</v>
      </c>
      <c r="I1176" s="22">
        <v>8</v>
      </c>
      <c r="J1176" s="6">
        <f>VLOOKUP(E1176,'Lista Aloj'!C:F,2,0)*I1176</f>
        <v>400</v>
      </c>
      <c r="K1176" s="6">
        <f t="shared" si="18"/>
        <v>360</v>
      </c>
    </row>
    <row r="1177" spans="2:11" ht="16.5" x14ac:dyDescent="0.25">
      <c r="B1177" s="3" t="s">
        <v>190</v>
      </c>
      <c r="C1177" s="4" t="str">
        <f>VLOOKUP(B1177,Clientes!A:B,2,0)</f>
        <v>Pedro Rua Levorato</v>
      </c>
      <c r="D1177" s="4" t="str">
        <f>VLOOKUP(B1177,Clientes!A:D,4,0)</f>
        <v>Faro</v>
      </c>
      <c r="E1177" s="9" t="s">
        <v>48</v>
      </c>
      <c r="F1177" s="4" t="str">
        <f>INDEX('Lista Aloj'!B:C,MATCH(E1177,'Lista Aloj'!C:C,0),1)</f>
        <v>BEACHCOMBER - ALOJAMENTO LOCAL, UNIPESSOAL, LDA</v>
      </c>
      <c r="G1177" s="4" t="str">
        <f>VLOOKUP(E1177,'Lista Aloj'!C:F,4,0)</f>
        <v>Beja</v>
      </c>
      <c r="H1177" s="19">
        <v>44007</v>
      </c>
      <c r="I1177" s="22">
        <v>2</v>
      </c>
      <c r="J1177" s="6">
        <f>VLOOKUP(E1177,'Lista Aloj'!C:F,2,0)*I1177</f>
        <v>100</v>
      </c>
      <c r="K1177" s="6">
        <f t="shared" si="18"/>
        <v>95</v>
      </c>
    </row>
    <row r="1178" spans="2:11" ht="16.5" x14ac:dyDescent="0.25">
      <c r="B1178" s="3" t="s">
        <v>84</v>
      </c>
      <c r="C1178" s="4" t="str">
        <f>VLOOKUP(B1178,Clientes!A:B,2,0)</f>
        <v>Maria José Fernandes</v>
      </c>
      <c r="D1178" s="4" t="str">
        <f>VLOOKUP(B1178,Clientes!A:D,4,0)</f>
        <v>Beja</v>
      </c>
      <c r="E1178" s="9" t="s">
        <v>49</v>
      </c>
      <c r="F1178" s="4" t="str">
        <f>INDEX('Lista Aloj'!B:C,MATCH(E1178,'Lista Aloj'!C:C,0),1)</f>
        <v>GERES ALBUFEIRA - ALDEIA TURISTICA, LDA</v>
      </c>
      <c r="G1178" s="4" t="str">
        <f>VLOOKUP(E1178,'Lista Aloj'!C:F,4,0)</f>
        <v>Aveiro</v>
      </c>
      <c r="H1178" s="19">
        <v>44008</v>
      </c>
      <c r="I1178" s="22">
        <v>5</v>
      </c>
      <c r="J1178" s="6">
        <f>VLOOKUP(E1178,'Lista Aloj'!C:F,2,0)*I1178</f>
        <v>350</v>
      </c>
      <c r="K1178" s="6">
        <f t="shared" si="18"/>
        <v>332.5</v>
      </c>
    </row>
    <row r="1179" spans="2:11" ht="16.5" x14ac:dyDescent="0.25">
      <c r="B1179" s="3" t="s">
        <v>182</v>
      </c>
      <c r="C1179" s="4" t="str">
        <f>VLOOKUP(B1179,Clientes!A:B,2,0)</f>
        <v>Dora Maria Costa</v>
      </c>
      <c r="D1179" s="4" t="str">
        <f>VLOOKUP(B1179,Clientes!A:D,4,0)</f>
        <v>Lisboa</v>
      </c>
      <c r="E1179" s="9" t="s">
        <v>48</v>
      </c>
      <c r="F1179" s="4" t="str">
        <f>INDEX('Lista Aloj'!B:C,MATCH(E1179,'Lista Aloj'!C:C,0),1)</f>
        <v>BEACHCOMBER - ALOJAMENTO LOCAL, UNIPESSOAL, LDA</v>
      </c>
      <c r="G1179" s="4" t="str">
        <f>VLOOKUP(E1179,'Lista Aloj'!C:F,4,0)</f>
        <v>Beja</v>
      </c>
      <c r="H1179" s="19">
        <v>44009</v>
      </c>
      <c r="I1179" s="22">
        <v>6</v>
      </c>
      <c r="J1179" s="6">
        <f>VLOOKUP(E1179,'Lista Aloj'!C:F,2,0)*I1179</f>
        <v>300</v>
      </c>
      <c r="K1179" s="6">
        <f t="shared" si="18"/>
        <v>270</v>
      </c>
    </row>
    <row r="1180" spans="2:11" ht="16.5" x14ac:dyDescent="0.25">
      <c r="B1180" s="3" t="s">
        <v>166</v>
      </c>
      <c r="C1180" s="4" t="str">
        <f>VLOOKUP(B1180,Clientes!A:B,2,0)</f>
        <v>Carlos Lopes Magalhães</v>
      </c>
      <c r="D1180" s="4" t="str">
        <f>VLOOKUP(B1180,Clientes!A:D,4,0)</f>
        <v>Castelo Branco</v>
      </c>
      <c r="E1180" s="9" t="s">
        <v>47</v>
      </c>
      <c r="F1180" s="4" t="str">
        <f>INDEX('Lista Aloj'!B:C,MATCH(E1180,'Lista Aloj'!C:C,0),1)</f>
        <v>ADER-SOUSA - ASSOCIAÇÃO DE DESENVOLVIMENTO RURAL DAS TERRAS DO SOUSA</v>
      </c>
      <c r="G1180" s="4" t="str">
        <f>VLOOKUP(E1180,'Lista Aloj'!C:F,4,0)</f>
        <v>Região Autónoma dos Açores</v>
      </c>
      <c r="H1180" s="19">
        <v>44010</v>
      </c>
      <c r="I1180" s="22">
        <v>8</v>
      </c>
      <c r="J1180" s="6">
        <f>VLOOKUP(E1180,'Lista Aloj'!C:F,2,0)*I1180</f>
        <v>560</v>
      </c>
      <c r="K1180" s="6">
        <f t="shared" si="18"/>
        <v>504</v>
      </c>
    </row>
    <row r="1181" spans="2:11" ht="16.5" x14ac:dyDescent="0.25">
      <c r="B1181" s="3" t="s">
        <v>206</v>
      </c>
      <c r="C1181" s="4" t="str">
        <f>VLOOKUP(B1181,Clientes!A:B,2,0)</f>
        <v xml:space="preserve">Diogo Cristina </v>
      </c>
      <c r="D1181" s="4" t="str">
        <f>VLOOKUP(B1181,Clientes!A:D,4,0)</f>
        <v>Região Autónoma dos Açores</v>
      </c>
      <c r="E1181" s="9" t="s">
        <v>37</v>
      </c>
      <c r="F1181" s="4" t="str">
        <f>INDEX('Lista Aloj'!B:C,MATCH(E1181,'Lista Aloj'!C:C,0),1)</f>
        <v>AHSLG - SOCIEDADE DE GESTÃO DE EMPREENDIMENTOS TURÍSTICOS E DE ALOJAMENTO LOCAL, LDA</v>
      </c>
      <c r="G1181" s="4" t="str">
        <f>VLOOKUP(E1181,'Lista Aloj'!C:F,4,0)</f>
        <v>Braga</v>
      </c>
      <c r="H1181" s="19">
        <v>44010</v>
      </c>
      <c r="I1181" s="22">
        <v>8</v>
      </c>
      <c r="J1181" s="6">
        <f>VLOOKUP(E1181,'Lista Aloj'!C:F,2,0)*I1181</f>
        <v>400</v>
      </c>
      <c r="K1181" s="6">
        <f t="shared" si="18"/>
        <v>360</v>
      </c>
    </row>
    <row r="1182" spans="2:11" ht="16.5" x14ac:dyDescent="0.25">
      <c r="B1182" s="3" t="s">
        <v>77</v>
      </c>
      <c r="C1182" s="4" t="str">
        <f>VLOOKUP(B1182,Clientes!A:B,2,0)</f>
        <v>Luís Maria Rodrigues</v>
      </c>
      <c r="D1182" s="4" t="str">
        <f>VLOOKUP(B1182,Clientes!A:D,4,0)</f>
        <v>Região Autónoma dos Açores</v>
      </c>
      <c r="E1182" s="9" t="s">
        <v>42</v>
      </c>
      <c r="F1182" s="4" t="str">
        <f>INDEX('Lista Aloj'!B:C,MATCH(E1182,'Lista Aloj'!C:C,0),1)</f>
        <v>FEELPORTO - ALOJAMENTO LOCAL E SERVIÇOS TURISTICOS, LDA</v>
      </c>
      <c r="G1182" s="4" t="str">
        <f>VLOOKUP(E1182,'Lista Aloj'!C:F,4,0)</f>
        <v>Porto</v>
      </c>
      <c r="H1182" s="19">
        <v>44010</v>
      </c>
      <c r="I1182" s="22">
        <v>4</v>
      </c>
      <c r="J1182" s="6">
        <f>VLOOKUP(E1182,'Lista Aloj'!C:F,2,0)*I1182</f>
        <v>280</v>
      </c>
      <c r="K1182" s="6">
        <f t="shared" si="18"/>
        <v>266</v>
      </c>
    </row>
    <row r="1183" spans="2:11" ht="16.5" x14ac:dyDescent="0.25">
      <c r="B1183" s="3" t="s">
        <v>95</v>
      </c>
      <c r="C1183" s="4" t="str">
        <f>VLOOKUP(B1183,Clientes!A:B,2,0)</f>
        <v xml:space="preserve">Diogo Teresa </v>
      </c>
      <c r="D1183" s="4" t="str">
        <f>VLOOKUP(B1183,Clientes!A:D,4,0)</f>
        <v>Setúbal</v>
      </c>
      <c r="E1183" s="9" t="s">
        <v>49</v>
      </c>
      <c r="F1183" s="4" t="str">
        <f>INDEX('Lista Aloj'!B:C,MATCH(E1183,'Lista Aloj'!C:C,0),1)</f>
        <v>GERES ALBUFEIRA - ALDEIA TURISTICA, LDA</v>
      </c>
      <c r="G1183" s="4" t="str">
        <f>VLOOKUP(E1183,'Lista Aloj'!C:F,4,0)</f>
        <v>Aveiro</v>
      </c>
      <c r="H1183" s="19">
        <v>44011</v>
      </c>
      <c r="I1183" s="22">
        <v>7</v>
      </c>
      <c r="J1183" s="6">
        <f>VLOOKUP(E1183,'Lista Aloj'!C:F,2,0)*I1183</f>
        <v>490</v>
      </c>
      <c r="K1183" s="6">
        <f t="shared" si="18"/>
        <v>441</v>
      </c>
    </row>
    <row r="1184" spans="2:11" ht="16.5" x14ac:dyDescent="0.25">
      <c r="B1184" s="3" t="s">
        <v>134</v>
      </c>
      <c r="C1184" s="4" t="str">
        <f>VLOOKUP(B1184,Clientes!A:B,2,0)</f>
        <v>Eduardo Leite Martins</v>
      </c>
      <c r="D1184" s="4" t="str">
        <f>VLOOKUP(B1184,Clientes!A:D,4,0)</f>
        <v>Braga</v>
      </c>
      <c r="E1184" s="9" t="s">
        <v>53</v>
      </c>
      <c r="F1184" s="4" t="str">
        <f>INDEX('Lista Aloj'!B:C,MATCH(E1184,'Lista Aloj'!C:C,0),1)</f>
        <v>LOCAL GÁS, UNIPESSOAL, LDA</v>
      </c>
      <c r="G1184" s="4" t="str">
        <f>VLOOKUP(E1184,'Lista Aloj'!C:F,4,0)</f>
        <v>Setúbal</v>
      </c>
      <c r="H1184" s="19">
        <v>44013</v>
      </c>
      <c r="I1184" s="22">
        <v>4</v>
      </c>
      <c r="J1184" s="6">
        <f>VLOOKUP(E1184,'Lista Aloj'!C:F,2,0)*I1184</f>
        <v>280</v>
      </c>
      <c r="K1184" s="6">
        <f t="shared" si="18"/>
        <v>266</v>
      </c>
    </row>
    <row r="1185" spans="2:11" ht="16.5" x14ac:dyDescent="0.25">
      <c r="B1185" s="3" t="s">
        <v>225</v>
      </c>
      <c r="C1185" s="4" t="str">
        <f>VLOOKUP(B1185,Clientes!A:B,2,0)</f>
        <v>Sofia André Andrade</v>
      </c>
      <c r="D1185" s="4" t="str">
        <f>VLOOKUP(B1185,Clientes!A:D,4,0)</f>
        <v>Portalegre</v>
      </c>
      <c r="E1185" s="9" t="s">
        <v>34</v>
      </c>
      <c r="F1185" s="4" t="str">
        <f>INDEX('Lista Aloj'!B:C,MATCH(E1185,'Lista Aloj'!C:C,0),1)</f>
        <v>ALOJAMENTO DO ÓSCAR, UNIPESSOAL, LDA</v>
      </c>
      <c r="G1185" s="4" t="str">
        <f>VLOOKUP(E1185,'Lista Aloj'!C:F,4,0)</f>
        <v>Região Autónoma da Madeira</v>
      </c>
      <c r="H1185" s="19">
        <v>44013</v>
      </c>
      <c r="I1185" s="22">
        <v>4</v>
      </c>
      <c r="J1185" s="6">
        <f>VLOOKUP(E1185,'Lista Aloj'!C:F,2,0)*I1185</f>
        <v>280</v>
      </c>
      <c r="K1185" s="6">
        <f t="shared" si="18"/>
        <v>266</v>
      </c>
    </row>
    <row r="1186" spans="2:11" ht="16.5" x14ac:dyDescent="0.25">
      <c r="B1186" s="3" t="s">
        <v>137</v>
      </c>
      <c r="C1186" s="4" t="str">
        <f>VLOOKUP(B1186,Clientes!A:B,2,0)</f>
        <v xml:space="preserve">Tomás Raquel </v>
      </c>
      <c r="D1186" s="4" t="str">
        <f>VLOOKUP(B1186,Clientes!A:D,4,0)</f>
        <v>Coimbra</v>
      </c>
      <c r="E1186" s="9" t="s">
        <v>39</v>
      </c>
      <c r="F1186" s="4" t="str">
        <f>INDEX('Lista Aloj'!B:C,MATCH(E1186,'Lista Aloj'!C:C,0),1)</f>
        <v>ÍNDICEFRASE COMPRA E VENDA DE BENS IMOBILIÁRIOS, TURISMO E ALOJAMENTO LOCAL, LDA</v>
      </c>
      <c r="G1186" s="4" t="str">
        <f>VLOOKUP(E1186,'Lista Aloj'!C:F,4,0)</f>
        <v>Portalegre</v>
      </c>
      <c r="H1186" s="19">
        <v>44013</v>
      </c>
      <c r="I1186" s="22">
        <v>8</v>
      </c>
      <c r="J1186" s="6">
        <f>VLOOKUP(E1186,'Lista Aloj'!C:F,2,0)*I1186</f>
        <v>480</v>
      </c>
      <c r="K1186" s="6">
        <f t="shared" si="18"/>
        <v>432</v>
      </c>
    </row>
    <row r="1187" spans="2:11" ht="16.5" x14ac:dyDescent="0.25">
      <c r="B1187" s="3" t="s">
        <v>98</v>
      </c>
      <c r="C1187" s="4" t="str">
        <f>VLOOKUP(B1187,Clientes!A:B,2,0)</f>
        <v>Laura Daniel Mendes</v>
      </c>
      <c r="D1187" s="4" t="str">
        <f>VLOOKUP(B1187,Clientes!A:D,4,0)</f>
        <v>Beja</v>
      </c>
      <c r="E1187" s="9" t="s">
        <v>56</v>
      </c>
      <c r="F1187" s="4" t="str">
        <f>INDEX('Lista Aloj'!B:C,MATCH(E1187,'Lista Aloj'!C:C,0),1)</f>
        <v>CONVERSA SIMÉTRICA ALOJAMENTO LOCAL, LDA</v>
      </c>
      <c r="G1187" s="4" t="str">
        <f>VLOOKUP(E1187,'Lista Aloj'!C:F,4,0)</f>
        <v>Viana do Castelo</v>
      </c>
      <c r="H1187" s="19">
        <v>44014</v>
      </c>
      <c r="I1187" s="22">
        <v>9</v>
      </c>
      <c r="J1187" s="6">
        <f>VLOOKUP(E1187,'Lista Aloj'!C:F,2,0)*I1187</f>
        <v>810</v>
      </c>
      <c r="K1187" s="6">
        <f t="shared" si="18"/>
        <v>729</v>
      </c>
    </row>
    <row r="1188" spans="2:11" ht="16.5" x14ac:dyDescent="0.25">
      <c r="B1188" s="3" t="s">
        <v>188</v>
      </c>
      <c r="C1188" s="4" t="str">
        <f>VLOOKUP(B1188,Clientes!A:B,2,0)</f>
        <v>Tiago Afonso Santos</v>
      </c>
      <c r="D1188" s="4" t="str">
        <f>VLOOKUP(B1188,Clientes!A:D,4,0)</f>
        <v>Vila Real</v>
      </c>
      <c r="E1188" s="9" t="s">
        <v>41</v>
      </c>
      <c r="F1188" s="4" t="str">
        <f>INDEX('Lista Aloj'!B:C,MATCH(E1188,'Lista Aloj'!C:C,0),1)</f>
        <v>CAMPO AVENTURA - PROGRAMAS DE LAZER, S.A.</v>
      </c>
      <c r="G1188" s="4" t="str">
        <f>VLOOKUP(E1188,'Lista Aloj'!C:F,4,0)</f>
        <v>Castelo Branco</v>
      </c>
      <c r="H1188" s="19">
        <v>44014</v>
      </c>
      <c r="I1188" s="22">
        <v>1</v>
      </c>
      <c r="J1188" s="6">
        <f>VLOOKUP(E1188,'Lista Aloj'!C:F,2,0)*I1188</f>
        <v>90</v>
      </c>
      <c r="K1188" s="6">
        <f t="shared" si="18"/>
        <v>90</v>
      </c>
    </row>
    <row r="1189" spans="2:11" ht="16.5" x14ac:dyDescent="0.25">
      <c r="B1189" s="3" t="s">
        <v>223</v>
      </c>
      <c r="C1189" s="4" t="str">
        <f>VLOOKUP(B1189,Clientes!A:B,2,0)</f>
        <v>Alexandra Catarina Sousa</v>
      </c>
      <c r="D1189" s="4" t="str">
        <f>VLOOKUP(B1189,Clientes!A:D,4,0)</f>
        <v>Coimbra</v>
      </c>
      <c r="E1189" s="9" t="s">
        <v>42</v>
      </c>
      <c r="F1189" s="4" t="str">
        <f>INDEX('Lista Aloj'!B:C,MATCH(E1189,'Lista Aloj'!C:C,0),1)</f>
        <v>FEELPORTO - ALOJAMENTO LOCAL E SERVIÇOS TURISTICOS, LDA</v>
      </c>
      <c r="G1189" s="4" t="str">
        <f>VLOOKUP(E1189,'Lista Aloj'!C:F,4,0)</f>
        <v>Porto</v>
      </c>
      <c r="H1189" s="19">
        <v>44015</v>
      </c>
      <c r="I1189" s="22">
        <v>5</v>
      </c>
      <c r="J1189" s="6">
        <f>VLOOKUP(E1189,'Lista Aloj'!C:F,2,0)*I1189</f>
        <v>350</v>
      </c>
      <c r="K1189" s="6">
        <f t="shared" si="18"/>
        <v>332.5</v>
      </c>
    </row>
    <row r="1190" spans="2:11" ht="16.5" x14ac:dyDescent="0.25">
      <c r="B1190" s="3" t="s">
        <v>186</v>
      </c>
      <c r="C1190" s="4" t="str">
        <f>VLOOKUP(B1190,Clientes!A:B,2,0)</f>
        <v xml:space="preserve">João Gonçalo </v>
      </c>
      <c r="D1190" s="4" t="str">
        <f>VLOOKUP(B1190,Clientes!A:D,4,0)</f>
        <v>Bragança</v>
      </c>
      <c r="E1190" s="9" t="s">
        <v>62</v>
      </c>
      <c r="F1190" s="4" t="str">
        <f>INDEX('Lista Aloj'!B:C,MATCH(E1190,'Lista Aloj'!C:C,0),1)</f>
        <v>ENTREGARSONHOS - ALOJAMENTO LOCAL, LDA</v>
      </c>
      <c r="G1190" s="4" t="str">
        <f>VLOOKUP(E1190,'Lista Aloj'!C:F,4,0)</f>
        <v>Região Autónoma dos Açores</v>
      </c>
      <c r="H1190" s="19">
        <v>44015</v>
      </c>
      <c r="I1190" s="22">
        <v>8</v>
      </c>
      <c r="J1190" s="6">
        <f>VLOOKUP(E1190,'Lista Aloj'!C:F,2,0)*I1190</f>
        <v>560</v>
      </c>
      <c r="K1190" s="6">
        <f t="shared" si="18"/>
        <v>504</v>
      </c>
    </row>
    <row r="1191" spans="2:11" ht="16.5" x14ac:dyDescent="0.25">
      <c r="B1191" s="3" t="s">
        <v>200</v>
      </c>
      <c r="C1191" s="4" t="str">
        <f>VLOOKUP(B1191,Clientes!A:B,2,0)</f>
        <v xml:space="preserve">Duarte Guimarães </v>
      </c>
      <c r="D1191" s="4" t="str">
        <f>VLOOKUP(B1191,Clientes!A:D,4,0)</f>
        <v>Faro</v>
      </c>
      <c r="E1191" s="9" t="s">
        <v>43</v>
      </c>
      <c r="F1191" s="4" t="str">
        <f>INDEX('Lista Aloj'!B:C,MATCH(E1191,'Lista Aloj'!C:C,0),1)</f>
        <v>AZEVEDO, ANTÓNIO DA SILVA</v>
      </c>
      <c r="G1191" s="4" t="str">
        <f>VLOOKUP(E1191,'Lista Aloj'!C:F,4,0)</f>
        <v>Porto</v>
      </c>
      <c r="H1191" s="19">
        <v>44017</v>
      </c>
      <c r="I1191" s="22">
        <v>8</v>
      </c>
      <c r="J1191" s="6">
        <f>VLOOKUP(E1191,'Lista Aloj'!C:F,2,0)*I1191</f>
        <v>640</v>
      </c>
      <c r="K1191" s="6">
        <f t="shared" si="18"/>
        <v>576</v>
      </c>
    </row>
    <row r="1192" spans="2:11" ht="16.5" x14ac:dyDescent="0.25">
      <c r="B1192" s="3" t="s">
        <v>217</v>
      </c>
      <c r="C1192" s="4" t="str">
        <f>VLOOKUP(B1192,Clientes!A:B,2,0)</f>
        <v>Bárbara Costa Teixeira</v>
      </c>
      <c r="D1192" s="4" t="str">
        <f>VLOOKUP(B1192,Clientes!A:D,4,0)</f>
        <v>Bragança</v>
      </c>
      <c r="E1192" s="9" t="s">
        <v>61</v>
      </c>
      <c r="F1192" s="4" t="str">
        <f>INDEX('Lista Aloj'!B:C,MATCH(E1192,'Lista Aloj'!C:C,0),1)</f>
        <v>APPEAL - ASSOCIAÇÃO PORTUGUESA DE PROPRIETÁRIOS DE ESTABELECIMENTOS DE ALOJAMENTO LOCAL</v>
      </c>
      <c r="G1192" s="4" t="str">
        <f>VLOOKUP(E1192,'Lista Aloj'!C:F,4,0)</f>
        <v>Região Autónoma dos Açores</v>
      </c>
      <c r="H1192" s="19">
        <v>44018</v>
      </c>
      <c r="I1192" s="22">
        <v>7</v>
      </c>
      <c r="J1192" s="6">
        <f>VLOOKUP(E1192,'Lista Aloj'!C:F,2,0)*I1192</f>
        <v>490</v>
      </c>
      <c r="K1192" s="6">
        <f t="shared" si="18"/>
        <v>441</v>
      </c>
    </row>
    <row r="1193" spans="2:11" ht="16.5" x14ac:dyDescent="0.25">
      <c r="B1193" s="3" t="s">
        <v>122</v>
      </c>
      <c r="C1193" s="4" t="str">
        <f>VLOOKUP(B1193,Clientes!A:B,2,0)</f>
        <v>Juliana José Ferreira</v>
      </c>
      <c r="D1193" s="4" t="str">
        <f>VLOOKUP(B1193,Clientes!A:D,4,0)</f>
        <v>Porto</v>
      </c>
      <c r="E1193" s="9" t="s">
        <v>41</v>
      </c>
      <c r="F1193" s="4" t="str">
        <f>INDEX('Lista Aloj'!B:C,MATCH(E1193,'Lista Aloj'!C:C,0),1)</f>
        <v>CAMPO AVENTURA - PROGRAMAS DE LAZER, S.A.</v>
      </c>
      <c r="G1193" s="4" t="str">
        <f>VLOOKUP(E1193,'Lista Aloj'!C:F,4,0)</f>
        <v>Castelo Branco</v>
      </c>
      <c r="H1193" s="19">
        <v>44018</v>
      </c>
      <c r="I1193" s="22">
        <v>2</v>
      </c>
      <c r="J1193" s="6">
        <f>VLOOKUP(E1193,'Lista Aloj'!C:F,2,0)*I1193</f>
        <v>180</v>
      </c>
      <c r="K1193" s="6">
        <f t="shared" si="18"/>
        <v>171</v>
      </c>
    </row>
    <row r="1194" spans="2:11" ht="16.5" x14ac:dyDescent="0.25">
      <c r="B1194" s="3" t="s">
        <v>221</v>
      </c>
      <c r="C1194" s="4" t="str">
        <f>VLOOKUP(B1194,Clientes!A:B,2,0)</f>
        <v xml:space="preserve">Manuel Tkachenko </v>
      </c>
      <c r="D1194" s="4" t="str">
        <f>VLOOKUP(B1194,Clientes!A:D,4,0)</f>
        <v>Viseu</v>
      </c>
      <c r="E1194" s="9" t="s">
        <v>34</v>
      </c>
      <c r="F1194" s="4" t="str">
        <f>INDEX('Lista Aloj'!B:C,MATCH(E1194,'Lista Aloj'!C:C,0),1)</f>
        <v>ALOJAMENTO DO ÓSCAR, UNIPESSOAL, LDA</v>
      </c>
      <c r="G1194" s="4" t="str">
        <f>VLOOKUP(E1194,'Lista Aloj'!C:F,4,0)</f>
        <v>Região Autónoma da Madeira</v>
      </c>
      <c r="H1194" s="19">
        <v>44018</v>
      </c>
      <c r="I1194" s="22">
        <v>2</v>
      </c>
      <c r="J1194" s="6">
        <f>VLOOKUP(E1194,'Lista Aloj'!C:F,2,0)*I1194</f>
        <v>140</v>
      </c>
      <c r="K1194" s="6">
        <f t="shared" si="18"/>
        <v>133</v>
      </c>
    </row>
    <row r="1195" spans="2:11" ht="16.5" x14ac:dyDescent="0.25">
      <c r="B1195" s="3" t="s">
        <v>212</v>
      </c>
      <c r="C1195" s="4" t="str">
        <f>VLOOKUP(B1195,Clientes!A:B,2,0)</f>
        <v xml:space="preserve">Sanderson Leite </v>
      </c>
      <c r="D1195" s="4" t="str">
        <f>VLOOKUP(B1195,Clientes!A:D,4,0)</f>
        <v>Leiria</v>
      </c>
      <c r="E1195" s="9" t="s">
        <v>43</v>
      </c>
      <c r="F1195" s="4" t="str">
        <f>INDEX('Lista Aloj'!B:C,MATCH(E1195,'Lista Aloj'!C:C,0),1)</f>
        <v>AZEVEDO, ANTÓNIO DA SILVA</v>
      </c>
      <c r="G1195" s="4" t="str">
        <f>VLOOKUP(E1195,'Lista Aloj'!C:F,4,0)</f>
        <v>Porto</v>
      </c>
      <c r="H1195" s="19">
        <v>44018</v>
      </c>
      <c r="I1195" s="22">
        <v>4</v>
      </c>
      <c r="J1195" s="6">
        <f>VLOOKUP(E1195,'Lista Aloj'!C:F,2,0)*I1195</f>
        <v>320</v>
      </c>
      <c r="K1195" s="6">
        <f t="shared" si="18"/>
        <v>304</v>
      </c>
    </row>
    <row r="1196" spans="2:11" ht="16.5" x14ac:dyDescent="0.25">
      <c r="B1196" s="3" t="s">
        <v>162</v>
      </c>
      <c r="C1196" s="4" t="str">
        <f>VLOOKUP(B1196,Clientes!A:B,2,0)</f>
        <v>Carolina Carolina Moreira</v>
      </c>
      <c r="D1196" s="4" t="str">
        <f>VLOOKUP(B1196,Clientes!A:D,4,0)</f>
        <v>Região Autónoma dos Açores</v>
      </c>
      <c r="E1196" s="9" t="s">
        <v>57</v>
      </c>
      <c r="F1196" s="4" t="str">
        <f>INDEX('Lista Aloj'!B:C,MATCH(E1196,'Lista Aloj'!C:C,0),1)</f>
        <v>LOCALSIGN, UNIPESSOAL, LDA</v>
      </c>
      <c r="G1196" s="4" t="str">
        <f>VLOOKUP(E1196,'Lista Aloj'!C:F,4,0)</f>
        <v>Portalegre</v>
      </c>
      <c r="H1196" s="19">
        <v>44019</v>
      </c>
      <c r="I1196" s="22">
        <v>7</v>
      </c>
      <c r="J1196" s="6">
        <f>VLOOKUP(E1196,'Lista Aloj'!C:F,2,0)*I1196</f>
        <v>490</v>
      </c>
      <c r="K1196" s="6">
        <f t="shared" si="18"/>
        <v>441</v>
      </c>
    </row>
    <row r="1197" spans="2:11" ht="16.5" x14ac:dyDescent="0.25">
      <c r="B1197" s="3" t="s">
        <v>147</v>
      </c>
      <c r="C1197" s="4" t="str">
        <f>VLOOKUP(B1197,Clientes!A:B,2,0)</f>
        <v>João Amaro Novais</v>
      </c>
      <c r="D1197" s="4" t="str">
        <f>VLOOKUP(B1197,Clientes!A:D,4,0)</f>
        <v>Coimbra</v>
      </c>
      <c r="E1197" s="9" t="s">
        <v>42</v>
      </c>
      <c r="F1197" s="4" t="str">
        <f>INDEX('Lista Aloj'!B:C,MATCH(E1197,'Lista Aloj'!C:C,0),1)</f>
        <v>FEELPORTO - ALOJAMENTO LOCAL E SERVIÇOS TURISTICOS, LDA</v>
      </c>
      <c r="G1197" s="4" t="str">
        <f>VLOOKUP(E1197,'Lista Aloj'!C:F,4,0)</f>
        <v>Porto</v>
      </c>
      <c r="H1197" s="19">
        <v>44019</v>
      </c>
      <c r="I1197" s="22">
        <v>2</v>
      </c>
      <c r="J1197" s="6">
        <f>VLOOKUP(E1197,'Lista Aloj'!C:F,2,0)*I1197</f>
        <v>140</v>
      </c>
      <c r="K1197" s="6">
        <f t="shared" si="18"/>
        <v>133</v>
      </c>
    </row>
    <row r="1198" spans="2:11" ht="16.5" x14ac:dyDescent="0.25">
      <c r="B1198" s="3" t="s">
        <v>81</v>
      </c>
      <c r="C1198" s="4" t="str">
        <f>VLOOKUP(B1198,Clientes!A:B,2,0)</f>
        <v>Carlos Ramalho Fonseca</v>
      </c>
      <c r="D1198" s="4" t="str">
        <f>VLOOKUP(B1198,Clientes!A:D,4,0)</f>
        <v>Coimbra</v>
      </c>
      <c r="E1198" s="9" t="s">
        <v>42</v>
      </c>
      <c r="F1198" s="4" t="str">
        <f>INDEX('Lista Aloj'!B:C,MATCH(E1198,'Lista Aloj'!C:C,0),1)</f>
        <v>FEELPORTO - ALOJAMENTO LOCAL E SERVIÇOS TURISTICOS, LDA</v>
      </c>
      <c r="G1198" s="4" t="str">
        <f>VLOOKUP(E1198,'Lista Aloj'!C:F,4,0)</f>
        <v>Porto</v>
      </c>
      <c r="H1198" s="19">
        <v>44020</v>
      </c>
      <c r="I1198" s="22">
        <v>4</v>
      </c>
      <c r="J1198" s="6">
        <f>VLOOKUP(E1198,'Lista Aloj'!C:F,2,0)*I1198</f>
        <v>280</v>
      </c>
      <c r="K1198" s="6">
        <f t="shared" si="18"/>
        <v>266</v>
      </c>
    </row>
    <row r="1199" spans="2:11" ht="16.5" x14ac:dyDescent="0.25">
      <c r="B1199" s="3" t="s">
        <v>135</v>
      </c>
      <c r="C1199" s="4" t="str">
        <f>VLOOKUP(B1199,Clientes!A:B,2,0)</f>
        <v>Mariana Miguel Sousa</v>
      </c>
      <c r="D1199" s="4" t="str">
        <f>VLOOKUP(B1199,Clientes!A:D,4,0)</f>
        <v>Faro</v>
      </c>
      <c r="E1199" s="9" t="s">
        <v>59</v>
      </c>
      <c r="F1199" s="4" t="str">
        <f>INDEX('Lista Aloj'!B:C,MATCH(E1199,'Lista Aloj'!C:C,0),1)</f>
        <v>ENIGMAGARDEN - ALOJAMENTO LOCAL, UNIPESSOAL, LDA</v>
      </c>
      <c r="G1199" s="4" t="str">
        <f>VLOOKUP(E1199,'Lista Aloj'!C:F,4,0)</f>
        <v>Viana do Castelo</v>
      </c>
      <c r="H1199" s="19">
        <v>44020</v>
      </c>
      <c r="I1199" s="22">
        <v>2</v>
      </c>
      <c r="J1199" s="6">
        <f>VLOOKUP(E1199,'Lista Aloj'!C:F,2,0)*I1199</f>
        <v>120</v>
      </c>
      <c r="K1199" s="6">
        <f t="shared" si="18"/>
        <v>114</v>
      </c>
    </row>
    <row r="1200" spans="2:11" ht="16.5" x14ac:dyDescent="0.25">
      <c r="B1200" s="3" t="s">
        <v>105</v>
      </c>
      <c r="C1200" s="4" t="str">
        <f>VLOOKUP(B1200,Clientes!A:B,2,0)</f>
        <v>Licinio Macedo Rocha</v>
      </c>
      <c r="D1200" s="4" t="str">
        <f>VLOOKUP(B1200,Clientes!A:D,4,0)</f>
        <v>Castelo Branco</v>
      </c>
      <c r="E1200" s="9" t="s">
        <v>45</v>
      </c>
      <c r="F1200" s="4" t="str">
        <f>INDEX('Lista Aloj'!B:C,MATCH(E1200,'Lista Aloj'!C:C,0),1)</f>
        <v>LOCAL - IT, LDA</v>
      </c>
      <c r="G1200" s="4" t="str">
        <f>VLOOKUP(E1200,'Lista Aloj'!C:F,4,0)</f>
        <v>Santarém</v>
      </c>
      <c r="H1200" s="19">
        <v>44021</v>
      </c>
      <c r="I1200" s="22">
        <v>9</v>
      </c>
      <c r="J1200" s="6">
        <f>VLOOKUP(E1200,'Lista Aloj'!C:F,2,0)*I1200</f>
        <v>810</v>
      </c>
      <c r="K1200" s="6">
        <f t="shared" si="18"/>
        <v>729</v>
      </c>
    </row>
    <row r="1201" spans="2:11" ht="16.5" x14ac:dyDescent="0.25">
      <c r="B1201" s="3" t="s">
        <v>196</v>
      </c>
      <c r="C1201" s="4" t="str">
        <f>VLOOKUP(B1201,Clientes!A:B,2,0)</f>
        <v>Maria Carinhas Ribeiro</v>
      </c>
      <c r="D1201" s="4" t="str">
        <f>VLOOKUP(B1201,Clientes!A:D,4,0)</f>
        <v>Setúbal</v>
      </c>
      <c r="E1201" s="9" t="s">
        <v>41</v>
      </c>
      <c r="F1201" s="4" t="str">
        <f>INDEX('Lista Aloj'!B:C,MATCH(E1201,'Lista Aloj'!C:C,0),1)</f>
        <v>CAMPO AVENTURA - PROGRAMAS DE LAZER, S.A.</v>
      </c>
      <c r="G1201" s="4" t="str">
        <f>VLOOKUP(E1201,'Lista Aloj'!C:F,4,0)</f>
        <v>Castelo Branco</v>
      </c>
      <c r="H1201" s="19">
        <v>44021</v>
      </c>
      <c r="I1201" s="22">
        <v>6</v>
      </c>
      <c r="J1201" s="6">
        <f>VLOOKUP(E1201,'Lista Aloj'!C:F,2,0)*I1201</f>
        <v>540</v>
      </c>
      <c r="K1201" s="6">
        <f t="shared" si="18"/>
        <v>486</v>
      </c>
    </row>
    <row r="1202" spans="2:11" ht="16.5" x14ac:dyDescent="0.25">
      <c r="B1202" s="3" t="s">
        <v>87</v>
      </c>
      <c r="C1202" s="4" t="str">
        <f>VLOOKUP(B1202,Clientes!A:B,2,0)</f>
        <v xml:space="preserve">Rita Pedro </v>
      </c>
      <c r="D1202" s="4" t="str">
        <f>VLOOKUP(B1202,Clientes!A:D,4,0)</f>
        <v>Portalegre</v>
      </c>
      <c r="E1202" s="9" t="s">
        <v>54</v>
      </c>
      <c r="F1202" s="4" t="str">
        <f>INDEX('Lista Aloj'!B:C,MATCH(E1202,'Lista Aloj'!C:C,0),1)</f>
        <v>LOCALMAIS, UNIPESSOAL, LDA</v>
      </c>
      <c r="G1202" s="4" t="str">
        <f>VLOOKUP(E1202,'Lista Aloj'!C:F,4,0)</f>
        <v>Guarda</v>
      </c>
      <c r="H1202" s="19">
        <v>44021</v>
      </c>
      <c r="I1202" s="22">
        <v>3</v>
      </c>
      <c r="J1202" s="6">
        <f>VLOOKUP(E1202,'Lista Aloj'!C:F,2,0)*I1202</f>
        <v>270</v>
      </c>
      <c r="K1202" s="6">
        <f t="shared" si="18"/>
        <v>256.5</v>
      </c>
    </row>
    <row r="1203" spans="2:11" ht="16.5" x14ac:dyDescent="0.25">
      <c r="B1203" s="3" t="s">
        <v>106</v>
      </c>
      <c r="C1203" s="4" t="str">
        <f>VLOOKUP(B1203,Clientes!A:B,2,0)</f>
        <v>Frederico Teresa Pinto</v>
      </c>
      <c r="D1203" s="4" t="str">
        <f>VLOOKUP(B1203,Clientes!A:D,4,0)</f>
        <v>Viana do Castelo</v>
      </c>
      <c r="E1203" s="9" t="s">
        <v>56</v>
      </c>
      <c r="F1203" s="4" t="str">
        <f>INDEX('Lista Aloj'!B:C,MATCH(E1203,'Lista Aloj'!C:C,0),1)</f>
        <v>CONVERSA SIMÉTRICA ALOJAMENTO LOCAL, LDA</v>
      </c>
      <c r="G1203" s="4" t="str">
        <f>VLOOKUP(E1203,'Lista Aloj'!C:F,4,0)</f>
        <v>Viana do Castelo</v>
      </c>
      <c r="H1203" s="19">
        <v>44022</v>
      </c>
      <c r="I1203" s="22">
        <v>4</v>
      </c>
      <c r="J1203" s="6">
        <f>VLOOKUP(E1203,'Lista Aloj'!C:F,2,0)*I1203</f>
        <v>360</v>
      </c>
      <c r="K1203" s="6">
        <f t="shared" si="18"/>
        <v>342</v>
      </c>
    </row>
    <row r="1204" spans="2:11" ht="16.5" x14ac:dyDescent="0.25">
      <c r="B1204" s="3" t="s">
        <v>82</v>
      </c>
      <c r="C1204" s="4" t="str">
        <f>VLOOKUP(B1204,Clientes!A:B,2,0)</f>
        <v>Inês Pedro Marinho</v>
      </c>
      <c r="D1204" s="4" t="str">
        <f>VLOOKUP(B1204,Clientes!A:D,4,0)</f>
        <v>Coimbra</v>
      </c>
      <c r="E1204" s="9" t="s">
        <v>42</v>
      </c>
      <c r="F1204" s="4" t="str">
        <f>INDEX('Lista Aloj'!B:C,MATCH(E1204,'Lista Aloj'!C:C,0),1)</f>
        <v>FEELPORTO - ALOJAMENTO LOCAL E SERVIÇOS TURISTICOS, LDA</v>
      </c>
      <c r="G1204" s="4" t="str">
        <f>VLOOKUP(E1204,'Lista Aloj'!C:F,4,0)</f>
        <v>Porto</v>
      </c>
      <c r="H1204" s="19">
        <v>44022</v>
      </c>
      <c r="I1204" s="22">
        <v>9</v>
      </c>
      <c r="J1204" s="6">
        <f>VLOOKUP(E1204,'Lista Aloj'!C:F,2,0)*I1204</f>
        <v>630</v>
      </c>
      <c r="K1204" s="6">
        <f t="shared" si="18"/>
        <v>567</v>
      </c>
    </row>
    <row r="1205" spans="2:11" ht="16.5" x14ac:dyDescent="0.25">
      <c r="B1205" s="3" t="s">
        <v>73</v>
      </c>
      <c r="C1205" s="4" t="str">
        <f>VLOOKUP(B1205,Clientes!A:B,2,0)</f>
        <v>João Cudell Aguiar</v>
      </c>
      <c r="D1205" s="4" t="str">
        <f>VLOOKUP(B1205,Clientes!A:D,4,0)</f>
        <v>Lisboa</v>
      </c>
      <c r="E1205" s="9" t="s">
        <v>42</v>
      </c>
      <c r="F1205" s="4" t="str">
        <f>INDEX('Lista Aloj'!B:C,MATCH(E1205,'Lista Aloj'!C:C,0),1)</f>
        <v>FEELPORTO - ALOJAMENTO LOCAL E SERVIÇOS TURISTICOS, LDA</v>
      </c>
      <c r="G1205" s="4" t="str">
        <f>VLOOKUP(E1205,'Lista Aloj'!C:F,4,0)</f>
        <v>Porto</v>
      </c>
      <c r="H1205" s="19">
        <v>44022</v>
      </c>
      <c r="I1205" s="22">
        <v>2</v>
      </c>
      <c r="J1205" s="6">
        <f>VLOOKUP(E1205,'Lista Aloj'!C:F,2,0)*I1205</f>
        <v>140</v>
      </c>
      <c r="K1205" s="6">
        <f t="shared" si="18"/>
        <v>133</v>
      </c>
    </row>
    <row r="1206" spans="2:11" ht="16.5" x14ac:dyDescent="0.25">
      <c r="B1206" s="3" t="s">
        <v>141</v>
      </c>
      <c r="C1206" s="4" t="str">
        <f>VLOOKUP(B1206,Clientes!A:B,2,0)</f>
        <v>Mariana Nuno Faustino</v>
      </c>
      <c r="D1206" s="4" t="str">
        <f>VLOOKUP(B1206,Clientes!A:D,4,0)</f>
        <v>Coimbra</v>
      </c>
      <c r="E1206" s="9" t="s">
        <v>39</v>
      </c>
      <c r="F1206" s="4" t="str">
        <f>INDEX('Lista Aloj'!B:C,MATCH(E1206,'Lista Aloj'!C:C,0),1)</f>
        <v>ÍNDICEFRASE COMPRA E VENDA DE BENS IMOBILIÁRIOS, TURISMO E ALOJAMENTO LOCAL, LDA</v>
      </c>
      <c r="G1206" s="4" t="str">
        <f>VLOOKUP(E1206,'Lista Aloj'!C:F,4,0)</f>
        <v>Portalegre</v>
      </c>
      <c r="H1206" s="19">
        <v>44022</v>
      </c>
      <c r="I1206" s="22">
        <v>8</v>
      </c>
      <c r="J1206" s="6">
        <f>VLOOKUP(E1206,'Lista Aloj'!C:F,2,0)*I1206</f>
        <v>480</v>
      </c>
      <c r="K1206" s="6">
        <f t="shared" si="18"/>
        <v>432</v>
      </c>
    </row>
    <row r="1207" spans="2:11" ht="16.5" x14ac:dyDescent="0.25">
      <c r="B1207" s="3" t="s">
        <v>108</v>
      </c>
      <c r="C1207" s="4" t="str">
        <f>VLOOKUP(B1207,Clientes!A:B,2,0)</f>
        <v>Catarina Mendes Fernandes</v>
      </c>
      <c r="D1207" s="4" t="str">
        <f>VLOOKUP(B1207,Clientes!A:D,4,0)</f>
        <v>Guarda</v>
      </c>
      <c r="E1207" s="9" t="s">
        <v>58</v>
      </c>
      <c r="F1207" s="4" t="str">
        <f>INDEX('Lista Aloj'!B:C,MATCH(E1207,'Lista Aloj'!C:C,0),1)</f>
        <v>NORVERDE - INVESTIMENTOS IMOBILIÁRIOS, S.A.</v>
      </c>
      <c r="G1207" s="4" t="str">
        <f>VLOOKUP(E1207,'Lista Aloj'!C:F,4,0)</f>
        <v>Portalegre</v>
      </c>
      <c r="H1207" s="19">
        <v>44024</v>
      </c>
      <c r="I1207" s="22">
        <v>9</v>
      </c>
      <c r="J1207" s="6">
        <f>VLOOKUP(E1207,'Lista Aloj'!C:F,2,0)*I1207</f>
        <v>450</v>
      </c>
      <c r="K1207" s="6">
        <f t="shared" si="18"/>
        <v>405</v>
      </c>
    </row>
    <row r="1208" spans="2:11" ht="16.5" x14ac:dyDescent="0.25">
      <c r="B1208" s="3" t="s">
        <v>195</v>
      </c>
      <c r="C1208" s="4" t="str">
        <f>VLOOKUP(B1208,Clientes!A:B,2,0)</f>
        <v>Isabel Miguel Santos</v>
      </c>
      <c r="D1208" s="4" t="str">
        <f>VLOOKUP(B1208,Clientes!A:D,4,0)</f>
        <v>Beja</v>
      </c>
      <c r="E1208" s="9" t="s">
        <v>61</v>
      </c>
      <c r="F1208" s="4" t="str">
        <f>INDEX('Lista Aloj'!B:C,MATCH(E1208,'Lista Aloj'!C:C,0),1)</f>
        <v>APPEAL - ASSOCIAÇÃO PORTUGUESA DE PROPRIETÁRIOS DE ESTABELECIMENTOS DE ALOJAMENTO LOCAL</v>
      </c>
      <c r="G1208" s="4" t="str">
        <f>VLOOKUP(E1208,'Lista Aloj'!C:F,4,0)</f>
        <v>Região Autónoma dos Açores</v>
      </c>
      <c r="H1208" s="19">
        <v>44024</v>
      </c>
      <c r="I1208" s="22">
        <v>5</v>
      </c>
      <c r="J1208" s="6">
        <f>VLOOKUP(E1208,'Lista Aloj'!C:F,2,0)*I1208</f>
        <v>350</v>
      </c>
      <c r="K1208" s="6">
        <f t="shared" si="18"/>
        <v>332.5</v>
      </c>
    </row>
    <row r="1209" spans="2:11" ht="16.5" x14ac:dyDescent="0.25">
      <c r="B1209" s="3" t="s">
        <v>145</v>
      </c>
      <c r="C1209" s="4" t="str">
        <f>VLOOKUP(B1209,Clientes!A:B,2,0)</f>
        <v>João Machado Sousa</v>
      </c>
      <c r="D1209" s="4" t="str">
        <f>VLOOKUP(B1209,Clientes!A:D,4,0)</f>
        <v>Setúbal</v>
      </c>
      <c r="E1209" s="9" t="s">
        <v>56</v>
      </c>
      <c r="F1209" s="4" t="str">
        <f>INDEX('Lista Aloj'!B:C,MATCH(E1209,'Lista Aloj'!C:C,0),1)</f>
        <v>CONVERSA SIMÉTRICA ALOJAMENTO LOCAL, LDA</v>
      </c>
      <c r="G1209" s="4" t="str">
        <f>VLOOKUP(E1209,'Lista Aloj'!C:F,4,0)</f>
        <v>Viana do Castelo</v>
      </c>
      <c r="H1209" s="19">
        <v>44024</v>
      </c>
      <c r="I1209" s="22">
        <v>6</v>
      </c>
      <c r="J1209" s="6">
        <f>VLOOKUP(E1209,'Lista Aloj'!C:F,2,0)*I1209</f>
        <v>540</v>
      </c>
      <c r="K1209" s="6">
        <f t="shared" si="18"/>
        <v>486</v>
      </c>
    </row>
    <row r="1210" spans="2:11" ht="16.5" x14ac:dyDescent="0.25">
      <c r="B1210" s="3" t="s">
        <v>170</v>
      </c>
      <c r="C1210" s="4" t="str">
        <f>VLOOKUP(B1210,Clientes!A:B,2,0)</f>
        <v xml:space="preserve">Caroline Gonzalez </v>
      </c>
      <c r="D1210" s="4" t="str">
        <f>VLOOKUP(B1210,Clientes!A:D,4,0)</f>
        <v>Faro</v>
      </c>
      <c r="E1210" s="9" t="s">
        <v>48</v>
      </c>
      <c r="F1210" s="4" t="str">
        <f>INDEX('Lista Aloj'!B:C,MATCH(E1210,'Lista Aloj'!C:C,0),1)</f>
        <v>BEACHCOMBER - ALOJAMENTO LOCAL, UNIPESSOAL, LDA</v>
      </c>
      <c r="G1210" s="4" t="str">
        <f>VLOOKUP(E1210,'Lista Aloj'!C:F,4,0)</f>
        <v>Beja</v>
      </c>
      <c r="H1210" s="19">
        <v>44026</v>
      </c>
      <c r="I1210" s="22">
        <v>5</v>
      </c>
      <c r="J1210" s="6">
        <f>VLOOKUP(E1210,'Lista Aloj'!C:F,2,0)*I1210</f>
        <v>250</v>
      </c>
      <c r="K1210" s="6">
        <f t="shared" si="18"/>
        <v>237.5</v>
      </c>
    </row>
    <row r="1211" spans="2:11" ht="16.5" x14ac:dyDescent="0.25">
      <c r="B1211" s="3" t="s">
        <v>219</v>
      </c>
      <c r="C1211" s="4" t="str">
        <f>VLOOKUP(B1211,Clientes!A:B,2,0)</f>
        <v>Alexandre Moreira Grande</v>
      </c>
      <c r="D1211" s="4" t="str">
        <f>VLOOKUP(B1211,Clientes!A:D,4,0)</f>
        <v>Braga</v>
      </c>
      <c r="E1211" s="9" t="s">
        <v>47</v>
      </c>
      <c r="F1211" s="4" t="str">
        <f>INDEX('Lista Aloj'!B:C,MATCH(E1211,'Lista Aloj'!C:C,0),1)</f>
        <v>ADER-SOUSA - ASSOCIAÇÃO DE DESENVOLVIMENTO RURAL DAS TERRAS DO SOUSA</v>
      </c>
      <c r="G1211" s="4" t="str">
        <f>VLOOKUP(E1211,'Lista Aloj'!C:F,4,0)</f>
        <v>Região Autónoma dos Açores</v>
      </c>
      <c r="H1211" s="19">
        <v>44027</v>
      </c>
      <c r="I1211" s="22">
        <v>5</v>
      </c>
      <c r="J1211" s="6">
        <f>VLOOKUP(E1211,'Lista Aloj'!C:F,2,0)*I1211</f>
        <v>350</v>
      </c>
      <c r="K1211" s="6">
        <f t="shared" si="18"/>
        <v>332.5</v>
      </c>
    </row>
    <row r="1212" spans="2:11" ht="16.5" x14ac:dyDescent="0.25">
      <c r="B1212" s="3" t="s">
        <v>210</v>
      </c>
      <c r="C1212" s="4" t="str">
        <f>VLOOKUP(B1212,Clientes!A:B,2,0)</f>
        <v>Diogo Jaime Santos</v>
      </c>
      <c r="D1212" s="4" t="str">
        <f>VLOOKUP(B1212,Clientes!A:D,4,0)</f>
        <v>Castelo Branco</v>
      </c>
      <c r="E1212" s="9" t="s">
        <v>41</v>
      </c>
      <c r="F1212" s="4" t="str">
        <f>INDEX('Lista Aloj'!B:C,MATCH(E1212,'Lista Aloj'!C:C,0),1)</f>
        <v>CAMPO AVENTURA - PROGRAMAS DE LAZER, S.A.</v>
      </c>
      <c r="G1212" s="4" t="str">
        <f>VLOOKUP(E1212,'Lista Aloj'!C:F,4,0)</f>
        <v>Castelo Branco</v>
      </c>
      <c r="H1212" s="19">
        <v>44027</v>
      </c>
      <c r="I1212" s="22">
        <v>5</v>
      </c>
      <c r="J1212" s="6">
        <f>VLOOKUP(E1212,'Lista Aloj'!C:F,2,0)*I1212</f>
        <v>450</v>
      </c>
      <c r="K1212" s="6">
        <f t="shared" si="18"/>
        <v>427.5</v>
      </c>
    </row>
    <row r="1213" spans="2:11" ht="16.5" x14ac:dyDescent="0.25">
      <c r="B1213" s="3" t="s">
        <v>173</v>
      </c>
      <c r="C1213" s="4" t="str">
        <f>VLOOKUP(B1213,Clientes!A:B,2,0)</f>
        <v xml:space="preserve">Matilde Vasco </v>
      </c>
      <c r="D1213" s="4" t="str">
        <f>VLOOKUP(B1213,Clientes!A:D,4,0)</f>
        <v>Castelo Branco</v>
      </c>
      <c r="E1213" s="9" t="s">
        <v>38</v>
      </c>
      <c r="F1213" s="4" t="str">
        <f>INDEX('Lista Aloj'!B:C,MATCH(E1213,'Lista Aloj'!C:C,0),1)</f>
        <v>ALOJAMENTO LOCAL - PENSIO BASTOS, LDA</v>
      </c>
      <c r="G1213" s="4" t="str">
        <f>VLOOKUP(E1213,'Lista Aloj'!C:F,4,0)</f>
        <v>Bragança</v>
      </c>
      <c r="H1213" s="19">
        <v>44027</v>
      </c>
      <c r="I1213" s="22">
        <v>5</v>
      </c>
      <c r="J1213" s="6">
        <f>VLOOKUP(E1213,'Lista Aloj'!C:F,2,0)*I1213</f>
        <v>350</v>
      </c>
      <c r="K1213" s="6">
        <f t="shared" si="18"/>
        <v>332.5</v>
      </c>
    </row>
    <row r="1214" spans="2:11" ht="16.5" x14ac:dyDescent="0.25">
      <c r="B1214" s="3" t="s">
        <v>211</v>
      </c>
      <c r="C1214" s="4" t="str">
        <f>VLOOKUP(B1214,Clientes!A:B,2,0)</f>
        <v>Francisco Moás Fernandes</v>
      </c>
      <c r="D1214" s="4" t="str">
        <f>VLOOKUP(B1214,Clientes!A:D,4,0)</f>
        <v>Braga</v>
      </c>
      <c r="E1214" s="9" t="s">
        <v>52</v>
      </c>
      <c r="F1214" s="4" t="str">
        <f>INDEX('Lista Aloj'!B:C,MATCH(E1214,'Lista Aloj'!C:C,0),1)</f>
        <v>CASA DO RIO VEZ - TURISMO E ALOJAMENTO, LDA</v>
      </c>
      <c r="G1214" s="4" t="str">
        <f>VLOOKUP(E1214,'Lista Aloj'!C:F,4,0)</f>
        <v>Leiria</v>
      </c>
      <c r="H1214" s="19">
        <v>44028</v>
      </c>
      <c r="I1214" s="22">
        <v>6</v>
      </c>
      <c r="J1214" s="6">
        <f>VLOOKUP(E1214,'Lista Aloj'!C:F,2,0)*I1214</f>
        <v>420</v>
      </c>
      <c r="K1214" s="6">
        <f t="shared" si="18"/>
        <v>378</v>
      </c>
    </row>
    <row r="1215" spans="2:11" ht="16.5" x14ac:dyDescent="0.25">
      <c r="B1215" s="3" t="s">
        <v>172</v>
      </c>
      <c r="C1215" s="4" t="str">
        <f>VLOOKUP(B1215,Clientes!A:B,2,0)</f>
        <v>Fabrício Eduardo Igreja</v>
      </c>
      <c r="D1215" s="4" t="str">
        <f>VLOOKUP(B1215,Clientes!A:D,4,0)</f>
        <v>Guarda</v>
      </c>
      <c r="E1215" s="9" t="s">
        <v>59</v>
      </c>
      <c r="F1215" s="4" t="str">
        <f>INDEX('Lista Aloj'!B:C,MATCH(E1215,'Lista Aloj'!C:C,0),1)</f>
        <v>ENIGMAGARDEN - ALOJAMENTO LOCAL, UNIPESSOAL, LDA</v>
      </c>
      <c r="G1215" s="4" t="str">
        <f>VLOOKUP(E1215,'Lista Aloj'!C:F,4,0)</f>
        <v>Viana do Castelo</v>
      </c>
      <c r="H1215" s="19">
        <v>44029</v>
      </c>
      <c r="I1215" s="22">
        <v>1</v>
      </c>
      <c r="J1215" s="6">
        <f>VLOOKUP(E1215,'Lista Aloj'!C:F,2,0)*I1215</f>
        <v>60</v>
      </c>
      <c r="K1215" s="6">
        <f t="shared" si="18"/>
        <v>60</v>
      </c>
    </row>
    <row r="1216" spans="2:11" ht="16.5" x14ac:dyDescent="0.25">
      <c r="B1216" s="3" t="s">
        <v>131</v>
      </c>
      <c r="C1216" s="4" t="str">
        <f>VLOOKUP(B1216,Clientes!A:B,2,0)</f>
        <v xml:space="preserve">João de </v>
      </c>
      <c r="D1216" s="4" t="str">
        <f>VLOOKUP(B1216,Clientes!A:D,4,0)</f>
        <v>Guarda</v>
      </c>
      <c r="E1216" s="9" t="s">
        <v>59</v>
      </c>
      <c r="F1216" s="4" t="str">
        <f>INDEX('Lista Aloj'!B:C,MATCH(E1216,'Lista Aloj'!C:C,0),1)</f>
        <v>ENIGMAGARDEN - ALOJAMENTO LOCAL, UNIPESSOAL, LDA</v>
      </c>
      <c r="G1216" s="4" t="str">
        <f>VLOOKUP(E1216,'Lista Aloj'!C:F,4,0)</f>
        <v>Viana do Castelo</v>
      </c>
      <c r="H1216" s="19">
        <v>44030</v>
      </c>
      <c r="I1216" s="22">
        <v>9</v>
      </c>
      <c r="J1216" s="6">
        <f>VLOOKUP(E1216,'Lista Aloj'!C:F,2,0)*I1216</f>
        <v>540</v>
      </c>
      <c r="K1216" s="6">
        <f t="shared" si="18"/>
        <v>486</v>
      </c>
    </row>
    <row r="1217" spans="2:11" ht="16.5" x14ac:dyDescent="0.25">
      <c r="B1217" s="3" t="s">
        <v>205</v>
      </c>
      <c r="C1217" s="4" t="str">
        <f>VLOOKUP(B1217,Clientes!A:B,2,0)</f>
        <v>Francisca João Sousa</v>
      </c>
      <c r="D1217" s="4" t="str">
        <f>VLOOKUP(B1217,Clientes!A:D,4,0)</f>
        <v>Lisboa</v>
      </c>
      <c r="E1217" s="9" t="s">
        <v>48</v>
      </c>
      <c r="F1217" s="4" t="str">
        <f>INDEX('Lista Aloj'!B:C,MATCH(E1217,'Lista Aloj'!C:C,0),1)</f>
        <v>BEACHCOMBER - ALOJAMENTO LOCAL, UNIPESSOAL, LDA</v>
      </c>
      <c r="G1217" s="4" t="str">
        <f>VLOOKUP(E1217,'Lista Aloj'!C:F,4,0)</f>
        <v>Beja</v>
      </c>
      <c r="H1217" s="19">
        <v>44031</v>
      </c>
      <c r="I1217" s="22">
        <v>3</v>
      </c>
      <c r="J1217" s="6">
        <f>VLOOKUP(E1217,'Lista Aloj'!C:F,2,0)*I1217</f>
        <v>150</v>
      </c>
      <c r="K1217" s="6">
        <f t="shared" si="18"/>
        <v>142.5</v>
      </c>
    </row>
    <row r="1218" spans="2:11" ht="16.5" x14ac:dyDescent="0.25">
      <c r="B1218" s="3" t="s">
        <v>75</v>
      </c>
      <c r="C1218" s="4" t="str">
        <f>VLOOKUP(B1218,Clientes!A:B,2,0)</f>
        <v xml:space="preserve">Maria Miguel </v>
      </c>
      <c r="D1218" s="4" t="str">
        <f>VLOOKUP(B1218,Clientes!A:D,4,0)</f>
        <v>Viana do Castelo</v>
      </c>
      <c r="E1218" s="9" t="s">
        <v>62</v>
      </c>
      <c r="F1218" s="4" t="str">
        <f>INDEX('Lista Aloj'!B:C,MATCH(E1218,'Lista Aloj'!C:C,0),1)</f>
        <v>ENTREGARSONHOS - ALOJAMENTO LOCAL, LDA</v>
      </c>
      <c r="G1218" s="4" t="str">
        <f>VLOOKUP(E1218,'Lista Aloj'!C:F,4,0)</f>
        <v>Região Autónoma dos Açores</v>
      </c>
      <c r="H1218" s="19">
        <v>44031</v>
      </c>
      <c r="I1218" s="22">
        <v>8</v>
      </c>
      <c r="J1218" s="6">
        <f>VLOOKUP(E1218,'Lista Aloj'!C:F,2,0)*I1218</f>
        <v>560</v>
      </c>
      <c r="K1218" s="6">
        <f t="shared" si="18"/>
        <v>504</v>
      </c>
    </row>
    <row r="1219" spans="2:11" ht="16.5" x14ac:dyDescent="0.25">
      <c r="B1219" s="3" t="s">
        <v>102</v>
      </c>
      <c r="C1219" s="4" t="str">
        <f>VLOOKUP(B1219,Clientes!A:B,2,0)</f>
        <v>Pedro Miguel Pinto</v>
      </c>
      <c r="D1219" s="4" t="str">
        <f>VLOOKUP(B1219,Clientes!A:D,4,0)</f>
        <v>Aveiro</v>
      </c>
      <c r="E1219" s="9" t="s">
        <v>51</v>
      </c>
      <c r="F1219" s="4" t="str">
        <f>INDEX('Lista Aloj'!B:C,MATCH(E1219,'Lista Aloj'!C:C,0),1)</f>
        <v>BIRDS &amp; BOARDS - ALOJAMENTO LOCAL, LDA</v>
      </c>
      <c r="G1219" s="4" t="str">
        <f>VLOOKUP(E1219,'Lista Aloj'!C:F,4,0)</f>
        <v>Lisboa</v>
      </c>
      <c r="H1219" s="19">
        <v>44032</v>
      </c>
      <c r="I1219" s="22">
        <v>8</v>
      </c>
      <c r="J1219" s="6">
        <f>VLOOKUP(E1219,'Lista Aloj'!C:F,2,0)*I1219</f>
        <v>720</v>
      </c>
      <c r="K1219" s="6">
        <f t="shared" si="18"/>
        <v>648</v>
      </c>
    </row>
    <row r="1220" spans="2:11" ht="16.5" x14ac:dyDescent="0.25">
      <c r="B1220" s="3" t="s">
        <v>189</v>
      </c>
      <c r="C1220" s="4" t="str">
        <f>VLOOKUP(B1220,Clientes!A:B,2,0)</f>
        <v>Manuel Resende Alves</v>
      </c>
      <c r="D1220" s="4" t="str">
        <f>VLOOKUP(B1220,Clientes!A:D,4,0)</f>
        <v>Vila Real</v>
      </c>
      <c r="E1220" s="9" t="s">
        <v>43</v>
      </c>
      <c r="F1220" s="4" t="str">
        <f>INDEX('Lista Aloj'!B:C,MATCH(E1220,'Lista Aloj'!C:C,0),1)</f>
        <v>AZEVEDO, ANTÓNIO DA SILVA</v>
      </c>
      <c r="G1220" s="4" t="str">
        <f>VLOOKUP(E1220,'Lista Aloj'!C:F,4,0)</f>
        <v>Porto</v>
      </c>
      <c r="H1220" s="19">
        <v>44033</v>
      </c>
      <c r="I1220" s="22">
        <v>7</v>
      </c>
      <c r="J1220" s="6">
        <f>VLOOKUP(E1220,'Lista Aloj'!C:F,2,0)*I1220</f>
        <v>560</v>
      </c>
      <c r="K1220" s="6">
        <f t="shared" si="18"/>
        <v>504</v>
      </c>
    </row>
    <row r="1221" spans="2:11" ht="16.5" x14ac:dyDescent="0.25">
      <c r="B1221" s="3" t="s">
        <v>215</v>
      </c>
      <c r="C1221" s="4" t="str">
        <f>VLOOKUP(B1221,Clientes!A:B,2,0)</f>
        <v>Maria Gonçalo Silva</v>
      </c>
      <c r="D1221" s="4" t="str">
        <f>VLOOKUP(B1221,Clientes!A:D,4,0)</f>
        <v>Região Autónoma da Madeira</v>
      </c>
      <c r="E1221" s="9" t="s">
        <v>44</v>
      </c>
      <c r="F1221" s="4" t="str">
        <f>INDEX('Lista Aloj'!B:C,MATCH(E1221,'Lista Aloj'!C:C,0),1)</f>
        <v>DELIRECORDAÇÕES - ALOJAMENTO LOCAL, UNIPESSOAL, LDA</v>
      </c>
      <c r="G1221" s="4" t="str">
        <f>VLOOKUP(E1221,'Lista Aloj'!C:F,4,0)</f>
        <v>Porto</v>
      </c>
      <c r="H1221" s="19">
        <v>44033</v>
      </c>
      <c r="I1221" s="22">
        <v>1</v>
      </c>
      <c r="J1221" s="6">
        <f>VLOOKUP(E1221,'Lista Aloj'!C:F,2,0)*I1221</f>
        <v>80</v>
      </c>
      <c r="K1221" s="6">
        <f t="shared" si="18"/>
        <v>80</v>
      </c>
    </row>
    <row r="1222" spans="2:11" ht="16.5" x14ac:dyDescent="0.25">
      <c r="B1222" s="3" t="s">
        <v>194</v>
      </c>
      <c r="C1222" s="4" t="str">
        <f>VLOOKUP(B1222,Clientes!A:B,2,0)</f>
        <v>João Gonçalo Meireles</v>
      </c>
      <c r="D1222" s="4" t="str">
        <f>VLOOKUP(B1222,Clientes!A:D,4,0)</f>
        <v>Faro</v>
      </c>
      <c r="E1222" s="9" t="s">
        <v>59</v>
      </c>
      <c r="F1222" s="4" t="str">
        <f>INDEX('Lista Aloj'!B:C,MATCH(E1222,'Lista Aloj'!C:C,0),1)</f>
        <v>ENIGMAGARDEN - ALOJAMENTO LOCAL, UNIPESSOAL, LDA</v>
      </c>
      <c r="G1222" s="4" t="str">
        <f>VLOOKUP(E1222,'Lista Aloj'!C:F,4,0)</f>
        <v>Viana do Castelo</v>
      </c>
      <c r="H1222" s="19">
        <v>44034</v>
      </c>
      <c r="I1222" s="22">
        <v>2</v>
      </c>
      <c r="J1222" s="6">
        <f>VLOOKUP(E1222,'Lista Aloj'!C:F,2,0)*I1222</f>
        <v>120</v>
      </c>
      <c r="K1222" s="6">
        <f t="shared" si="18"/>
        <v>114</v>
      </c>
    </row>
    <row r="1223" spans="2:11" ht="16.5" x14ac:dyDescent="0.25">
      <c r="B1223" s="3" t="s">
        <v>225</v>
      </c>
      <c r="C1223" s="4" t="str">
        <f>VLOOKUP(B1223,Clientes!A:B,2,0)</f>
        <v>Sofia André Andrade</v>
      </c>
      <c r="D1223" s="4" t="str">
        <f>VLOOKUP(B1223,Clientes!A:D,4,0)</f>
        <v>Portalegre</v>
      </c>
      <c r="E1223" s="9" t="s">
        <v>47</v>
      </c>
      <c r="F1223" s="4" t="str">
        <f>INDEX('Lista Aloj'!B:C,MATCH(E1223,'Lista Aloj'!C:C,0),1)</f>
        <v>ADER-SOUSA - ASSOCIAÇÃO DE DESENVOLVIMENTO RURAL DAS TERRAS DO SOUSA</v>
      </c>
      <c r="G1223" s="4" t="str">
        <f>VLOOKUP(E1223,'Lista Aloj'!C:F,4,0)</f>
        <v>Região Autónoma dos Açores</v>
      </c>
      <c r="H1223" s="19">
        <v>44035</v>
      </c>
      <c r="I1223" s="22">
        <v>8</v>
      </c>
      <c r="J1223" s="6">
        <f>VLOOKUP(E1223,'Lista Aloj'!C:F,2,0)*I1223</f>
        <v>560</v>
      </c>
      <c r="K1223" s="6">
        <f t="shared" si="18"/>
        <v>504</v>
      </c>
    </row>
    <row r="1224" spans="2:11" ht="16.5" x14ac:dyDescent="0.25">
      <c r="B1224" s="3" t="s">
        <v>207</v>
      </c>
      <c r="C1224" s="4" t="str">
        <f>VLOOKUP(B1224,Clientes!A:B,2,0)</f>
        <v>José Pedro Carvalho</v>
      </c>
      <c r="D1224" s="4" t="str">
        <f>VLOOKUP(B1224,Clientes!A:D,4,0)</f>
        <v>Viana do Castelo</v>
      </c>
      <c r="E1224" s="9" t="s">
        <v>55</v>
      </c>
      <c r="F1224" s="4" t="str">
        <f>INDEX('Lista Aloj'!B:C,MATCH(E1224,'Lista Aloj'!C:C,0),1)</f>
        <v>ALOJAMENTO LOCAL M. ZÍDIA, LDA</v>
      </c>
      <c r="G1224" s="4" t="str">
        <f>VLOOKUP(E1224,'Lista Aloj'!C:F,4,0)</f>
        <v>Região Autónoma da Madeira</v>
      </c>
      <c r="H1224" s="19">
        <v>44036</v>
      </c>
      <c r="I1224" s="22">
        <v>5</v>
      </c>
      <c r="J1224" s="6">
        <f>VLOOKUP(E1224,'Lista Aloj'!C:F,2,0)*I1224</f>
        <v>250</v>
      </c>
      <c r="K1224" s="6">
        <f t="shared" si="18"/>
        <v>237.5</v>
      </c>
    </row>
    <row r="1225" spans="2:11" ht="16.5" x14ac:dyDescent="0.25">
      <c r="B1225" s="3" t="s">
        <v>125</v>
      </c>
      <c r="C1225" s="4" t="str">
        <f>VLOOKUP(B1225,Clientes!A:B,2,0)</f>
        <v>Marta Almeida Silva</v>
      </c>
      <c r="D1225" s="4" t="str">
        <f>VLOOKUP(B1225,Clientes!A:D,4,0)</f>
        <v>Lisboa</v>
      </c>
      <c r="E1225" s="9" t="s">
        <v>59</v>
      </c>
      <c r="F1225" s="4" t="str">
        <f>INDEX('Lista Aloj'!B:C,MATCH(E1225,'Lista Aloj'!C:C,0),1)</f>
        <v>ENIGMAGARDEN - ALOJAMENTO LOCAL, UNIPESSOAL, LDA</v>
      </c>
      <c r="G1225" s="4" t="str">
        <f>VLOOKUP(E1225,'Lista Aloj'!C:F,4,0)</f>
        <v>Viana do Castelo</v>
      </c>
      <c r="H1225" s="19">
        <v>44036</v>
      </c>
      <c r="I1225" s="22">
        <v>1</v>
      </c>
      <c r="J1225" s="6">
        <f>VLOOKUP(E1225,'Lista Aloj'!C:F,2,0)*I1225</f>
        <v>60</v>
      </c>
      <c r="K1225" s="6">
        <f t="shared" si="18"/>
        <v>60</v>
      </c>
    </row>
    <row r="1226" spans="2:11" ht="16.5" x14ac:dyDescent="0.25">
      <c r="B1226" s="3" t="s">
        <v>204</v>
      </c>
      <c r="C1226" s="4" t="str">
        <f>VLOOKUP(B1226,Clientes!A:B,2,0)</f>
        <v>João Caldas Gonçalves</v>
      </c>
      <c r="D1226" s="4" t="str">
        <f>VLOOKUP(B1226,Clientes!A:D,4,0)</f>
        <v>Lisboa</v>
      </c>
      <c r="E1226" s="9" t="s">
        <v>38</v>
      </c>
      <c r="F1226" s="4" t="str">
        <f>INDEX('Lista Aloj'!B:C,MATCH(E1226,'Lista Aloj'!C:C,0),1)</f>
        <v>ALOJAMENTO LOCAL - PENSIO BASTOS, LDA</v>
      </c>
      <c r="G1226" s="4" t="str">
        <f>VLOOKUP(E1226,'Lista Aloj'!C:F,4,0)</f>
        <v>Bragança</v>
      </c>
      <c r="H1226" s="19">
        <v>44037</v>
      </c>
      <c r="I1226" s="22">
        <v>9</v>
      </c>
      <c r="J1226" s="6">
        <f>VLOOKUP(E1226,'Lista Aloj'!C:F,2,0)*I1226</f>
        <v>630</v>
      </c>
      <c r="K1226" s="6">
        <f t="shared" ref="K1226:K1289" si="19">J1226- VLOOKUP(I1226,$H$2:$J$6,3,TRUE)*J1226</f>
        <v>567</v>
      </c>
    </row>
    <row r="1227" spans="2:11" ht="16.5" x14ac:dyDescent="0.25">
      <c r="B1227" s="3" t="s">
        <v>161</v>
      </c>
      <c r="C1227" s="4" t="str">
        <f>VLOOKUP(B1227,Clientes!A:B,2,0)</f>
        <v>Francisco Afonso Caldeira</v>
      </c>
      <c r="D1227" s="4" t="str">
        <f>VLOOKUP(B1227,Clientes!A:D,4,0)</f>
        <v>Faro</v>
      </c>
      <c r="E1227" s="9" t="s">
        <v>42</v>
      </c>
      <c r="F1227" s="4" t="str">
        <f>INDEX('Lista Aloj'!B:C,MATCH(E1227,'Lista Aloj'!C:C,0),1)</f>
        <v>FEELPORTO - ALOJAMENTO LOCAL E SERVIÇOS TURISTICOS, LDA</v>
      </c>
      <c r="G1227" s="4" t="str">
        <f>VLOOKUP(E1227,'Lista Aloj'!C:F,4,0)</f>
        <v>Porto</v>
      </c>
      <c r="H1227" s="19">
        <v>44038</v>
      </c>
      <c r="I1227" s="22">
        <v>3</v>
      </c>
      <c r="J1227" s="6">
        <f>VLOOKUP(E1227,'Lista Aloj'!C:F,2,0)*I1227</f>
        <v>210</v>
      </c>
      <c r="K1227" s="6">
        <f t="shared" si="19"/>
        <v>199.5</v>
      </c>
    </row>
    <row r="1228" spans="2:11" ht="16.5" x14ac:dyDescent="0.25">
      <c r="B1228" s="3" t="s">
        <v>122</v>
      </c>
      <c r="C1228" s="4" t="str">
        <f>VLOOKUP(B1228,Clientes!A:B,2,0)</f>
        <v>Juliana José Ferreira</v>
      </c>
      <c r="D1228" s="4" t="str">
        <f>VLOOKUP(B1228,Clientes!A:D,4,0)</f>
        <v>Porto</v>
      </c>
      <c r="E1228" s="9" t="s">
        <v>41</v>
      </c>
      <c r="F1228" s="4" t="str">
        <f>INDEX('Lista Aloj'!B:C,MATCH(E1228,'Lista Aloj'!C:C,0),1)</f>
        <v>CAMPO AVENTURA - PROGRAMAS DE LAZER, S.A.</v>
      </c>
      <c r="G1228" s="4" t="str">
        <f>VLOOKUP(E1228,'Lista Aloj'!C:F,4,0)</f>
        <v>Castelo Branco</v>
      </c>
      <c r="H1228" s="19">
        <v>44038</v>
      </c>
      <c r="I1228" s="22">
        <v>8</v>
      </c>
      <c r="J1228" s="6">
        <f>VLOOKUP(E1228,'Lista Aloj'!C:F,2,0)*I1228</f>
        <v>720</v>
      </c>
      <c r="K1228" s="6">
        <f t="shared" si="19"/>
        <v>648</v>
      </c>
    </row>
    <row r="1229" spans="2:11" ht="16.5" x14ac:dyDescent="0.25">
      <c r="B1229" s="3" t="s">
        <v>109</v>
      </c>
      <c r="C1229" s="4" t="str">
        <f>VLOOKUP(B1229,Clientes!A:B,2,0)</f>
        <v>Leonor Pedro Santos</v>
      </c>
      <c r="D1229" s="4" t="str">
        <f>VLOOKUP(B1229,Clientes!A:D,4,0)</f>
        <v>Beja</v>
      </c>
      <c r="E1229" s="9" t="s">
        <v>53</v>
      </c>
      <c r="F1229" s="4" t="str">
        <f>INDEX('Lista Aloj'!B:C,MATCH(E1229,'Lista Aloj'!C:C,0),1)</f>
        <v>LOCAL GÁS, UNIPESSOAL, LDA</v>
      </c>
      <c r="G1229" s="4" t="str">
        <f>VLOOKUP(E1229,'Lista Aloj'!C:F,4,0)</f>
        <v>Setúbal</v>
      </c>
      <c r="H1229" s="19">
        <v>44038</v>
      </c>
      <c r="I1229" s="22">
        <v>7</v>
      </c>
      <c r="J1229" s="6">
        <f>VLOOKUP(E1229,'Lista Aloj'!C:F,2,0)*I1229</f>
        <v>490</v>
      </c>
      <c r="K1229" s="6">
        <f t="shared" si="19"/>
        <v>441</v>
      </c>
    </row>
    <row r="1230" spans="2:11" ht="16.5" x14ac:dyDescent="0.25">
      <c r="B1230" s="3" t="s">
        <v>215</v>
      </c>
      <c r="C1230" s="4" t="str">
        <f>VLOOKUP(B1230,Clientes!A:B,2,0)</f>
        <v>Maria Gonçalo Silva</v>
      </c>
      <c r="D1230" s="4" t="str">
        <f>VLOOKUP(B1230,Clientes!A:D,4,0)</f>
        <v>Região Autónoma da Madeira</v>
      </c>
      <c r="E1230" s="9" t="s">
        <v>56</v>
      </c>
      <c r="F1230" s="4" t="str">
        <f>INDEX('Lista Aloj'!B:C,MATCH(E1230,'Lista Aloj'!C:C,0),1)</f>
        <v>CONVERSA SIMÉTRICA ALOJAMENTO LOCAL, LDA</v>
      </c>
      <c r="G1230" s="4" t="str">
        <f>VLOOKUP(E1230,'Lista Aloj'!C:F,4,0)</f>
        <v>Viana do Castelo</v>
      </c>
      <c r="H1230" s="19">
        <v>44039</v>
      </c>
      <c r="I1230" s="22">
        <v>6</v>
      </c>
      <c r="J1230" s="6">
        <f>VLOOKUP(E1230,'Lista Aloj'!C:F,2,0)*I1230</f>
        <v>540</v>
      </c>
      <c r="K1230" s="6">
        <f t="shared" si="19"/>
        <v>486</v>
      </c>
    </row>
    <row r="1231" spans="2:11" ht="16.5" x14ac:dyDescent="0.25">
      <c r="B1231" s="3" t="s">
        <v>209</v>
      </c>
      <c r="C1231" s="4" t="str">
        <f>VLOOKUP(B1231,Clientes!A:B,2,0)</f>
        <v>Hélder Leonor Vasconcelos</v>
      </c>
      <c r="D1231" s="4" t="str">
        <f>VLOOKUP(B1231,Clientes!A:D,4,0)</f>
        <v>Faro</v>
      </c>
      <c r="E1231" s="9" t="s">
        <v>62</v>
      </c>
      <c r="F1231" s="4" t="str">
        <f>INDEX('Lista Aloj'!B:C,MATCH(E1231,'Lista Aloj'!C:C,0),1)</f>
        <v>ENTREGARSONHOS - ALOJAMENTO LOCAL, LDA</v>
      </c>
      <c r="G1231" s="4" t="str">
        <f>VLOOKUP(E1231,'Lista Aloj'!C:F,4,0)</f>
        <v>Região Autónoma dos Açores</v>
      </c>
      <c r="H1231" s="19">
        <v>44040</v>
      </c>
      <c r="I1231" s="22">
        <v>6</v>
      </c>
      <c r="J1231" s="6">
        <f>VLOOKUP(E1231,'Lista Aloj'!C:F,2,0)*I1231</f>
        <v>420</v>
      </c>
      <c r="K1231" s="6">
        <f t="shared" si="19"/>
        <v>378</v>
      </c>
    </row>
    <row r="1232" spans="2:11" ht="16.5" x14ac:dyDescent="0.25">
      <c r="B1232" s="3" t="s">
        <v>171</v>
      </c>
      <c r="C1232" s="4" t="str">
        <f>VLOOKUP(B1232,Clientes!A:B,2,0)</f>
        <v xml:space="preserve">Tomás Esteves </v>
      </c>
      <c r="D1232" s="4" t="str">
        <f>VLOOKUP(B1232,Clientes!A:D,4,0)</f>
        <v>Leiria</v>
      </c>
      <c r="E1232" s="9" t="s">
        <v>41</v>
      </c>
      <c r="F1232" s="4" t="str">
        <f>INDEX('Lista Aloj'!B:C,MATCH(E1232,'Lista Aloj'!C:C,0),1)</f>
        <v>CAMPO AVENTURA - PROGRAMAS DE LAZER, S.A.</v>
      </c>
      <c r="G1232" s="4" t="str">
        <f>VLOOKUP(E1232,'Lista Aloj'!C:F,4,0)</f>
        <v>Castelo Branco</v>
      </c>
      <c r="H1232" s="19">
        <v>44040</v>
      </c>
      <c r="I1232" s="22">
        <v>5</v>
      </c>
      <c r="J1232" s="6">
        <f>VLOOKUP(E1232,'Lista Aloj'!C:F,2,0)*I1232</f>
        <v>450</v>
      </c>
      <c r="K1232" s="6">
        <f t="shared" si="19"/>
        <v>427.5</v>
      </c>
    </row>
    <row r="1233" spans="2:11" ht="16.5" x14ac:dyDescent="0.25">
      <c r="B1233" s="3" t="s">
        <v>111</v>
      </c>
      <c r="C1233" s="4" t="str">
        <f>VLOOKUP(B1233,Clientes!A:B,2,0)</f>
        <v xml:space="preserve">Antonio Pinto </v>
      </c>
      <c r="D1233" s="4" t="str">
        <f>VLOOKUP(B1233,Clientes!A:D,4,0)</f>
        <v>Região Autónoma dos Açores</v>
      </c>
      <c r="E1233" s="9" t="s">
        <v>41</v>
      </c>
      <c r="F1233" s="4" t="str">
        <f>INDEX('Lista Aloj'!B:C,MATCH(E1233,'Lista Aloj'!C:C,0),1)</f>
        <v>CAMPO AVENTURA - PROGRAMAS DE LAZER, S.A.</v>
      </c>
      <c r="G1233" s="4" t="str">
        <f>VLOOKUP(E1233,'Lista Aloj'!C:F,4,0)</f>
        <v>Castelo Branco</v>
      </c>
      <c r="H1233" s="19">
        <v>44041</v>
      </c>
      <c r="I1233" s="22">
        <v>5</v>
      </c>
      <c r="J1233" s="6">
        <f>VLOOKUP(E1233,'Lista Aloj'!C:F,2,0)*I1233</f>
        <v>450</v>
      </c>
      <c r="K1233" s="6">
        <f t="shared" si="19"/>
        <v>427.5</v>
      </c>
    </row>
    <row r="1234" spans="2:11" ht="16.5" x14ac:dyDescent="0.25">
      <c r="B1234" s="3" t="s">
        <v>226</v>
      </c>
      <c r="C1234" s="4" t="str">
        <f>VLOOKUP(B1234,Clientes!A:B,2,0)</f>
        <v>Francisca Vasconcelos Gonçalves</v>
      </c>
      <c r="D1234" s="4" t="str">
        <f>VLOOKUP(B1234,Clientes!A:D,4,0)</f>
        <v>Região Autónoma da Madeira</v>
      </c>
      <c r="E1234" s="9" t="s">
        <v>37</v>
      </c>
      <c r="F1234" s="4" t="str">
        <f>INDEX('Lista Aloj'!B:C,MATCH(E1234,'Lista Aloj'!C:C,0),1)</f>
        <v>AHSLG - SOCIEDADE DE GESTÃO DE EMPREENDIMENTOS TURÍSTICOS E DE ALOJAMENTO LOCAL, LDA</v>
      </c>
      <c r="G1234" s="4" t="str">
        <f>VLOOKUP(E1234,'Lista Aloj'!C:F,4,0)</f>
        <v>Braga</v>
      </c>
      <c r="H1234" s="19">
        <v>44041</v>
      </c>
      <c r="I1234" s="22">
        <v>2</v>
      </c>
      <c r="J1234" s="6">
        <f>VLOOKUP(E1234,'Lista Aloj'!C:F,2,0)*I1234</f>
        <v>100</v>
      </c>
      <c r="K1234" s="6">
        <f t="shared" si="19"/>
        <v>95</v>
      </c>
    </row>
    <row r="1235" spans="2:11" ht="16.5" x14ac:dyDescent="0.25">
      <c r="B1235" s="3" t="s">
        <v>193</v>
      </c>
      <c r="C1235" s="4" t="str">
        <f>VLOOKUP(B1235,Clientes!A:B,2,0)</f>
        <v>Paulo Pedro Pereira</v>
      </c>
      <c r="D1235" s="4" t="str">
        <f>VLOOKUP(B1235,Clientes!A:D,4,0)</f>
        <v>Beja</v>
      </c>
      <c r="E1235" s="9" t="s">
        <v>57</v>
      </c>
      <c r="F1235" s="4" t="str">
        <f>INDEX('Lista Aloj'!B:C,MATCH(E1235,'Lista Aloj'!C:C,0),1)</f>
        <v>LOCALSIGN, UNIPESSOAL, LDA</v>
      </c>
      <c r="G1235" s="4" t="str">
        <f>VLOOKUP(E1235,'Lista Aloj'!C:F,4,0)</f>
        <v>Portalegre</v>
      </c>
      <c r="H1235" s="19">
        <v>44041</v>
      </c>
      <c r="I1235" s="22">
        <v>2</v>
      </c>
      <c r="J1235" s="6">
        <f>VLOOKUP(E1235,'Lista Aloj'!C:F,2,0)*I1235</f>
        <v>140</v>
      </c>
      <c r="K1235" s="6">
        <f t="shared" si="19"/>
        <v>133</v>
      </c>
    </row>
    <row r="1236" spans="2:11" ht="16.5" x14ac:dyDescent="0.25">
      <c r="B1236" s="3" t="s">
        <v>172</v>
      </c>
      <c r="C1236" s="4" t="str">
        <f>VLOOKUP(B1236,Clientes!A:B,2,0)</f>
        <v>Fabrício Eduardo Igreja</v>
      </c>
      <c r="D1236" s="4" t="str">
        <f>VLOOKUP(B1236,Clientes!A:D,4,0)</f>
        <v>Guarda</v>
      </c>
      <c r="E1236" s="9" t="s">
        <v>44</v>
      </c>
      <c r="F1236" s="4" t="str">
        <f>INDEX('Lista Aloj'!B:C,MATCH(E1236,'Lista Aloj'!C:C,0),1)</f>
        <v>DELIRECORDAÇÕES - ALOJAMENTO LOCAL, UNIPESSOAL, LDA</v>
      </c>
      <c r="G1236" s="4" t="str">
        <f>VLOOKUP(E1236,'Lista Aloj'!C:F,4,0)</f>
        <v>Porto</v>
      </c>
      <c r="H1236" s="19">
        <v>44042</v>
      </c>
      <c r="I1236" s="22">
        <v>1</v>
      </c>
      <c r="J1236" s="6">
        <f>VLOOKUP(E1236,'Lista Aloj'!C:F,2,0)*I1236</f>
        <v>80</v>
      </c>
      <c r="K1236" s="6">
        <f t="shared" si="19"/>
        <v>80</v>
      </c>
    </row>
    <row r="1237" spans="2:11" ht="16.5" x14ac:dyDescent="0.25">
      <c r="B1237" s="3" t="s">
        <v>202</v>
      </c>
      <c r="C1237" s="4" t="str">
        <f>VLOOKUP(B1237,Clientes!A:B,2,0)</f>
        <v>Mariana Miguel Santos</v>
      </c>
      <c r="D1237" s="4" t="str">
        <f>VLOOKUP(B1237,Clientes!A:D,4,0)</f>
        <v>Santarém</v>
      </c>
      <c r="E1237" s="9" t="s">
        <v>34</v>
      </c>
      <c r="F1237" s="4" t="str">
        <f>INDEX('Lista Aloj'!B:C,MATCH(E1237,'Lista Aloj'!C:C,0),1)</f>
        <v>ALOJAMENTO DO ÓSCAR, UNIPESSOAL, LDA</v>
      </c>
      <c r="G1237" s="4" t="str">
        <f>VLOOKUP(E1237,'Lista Aloj'!C:F,4,0)</f>
        <v>Região Autónoma da Madeira</v>
      </c>
      <c r="H1237" s="19">
        <v>44042</v>
      </c>
      <c r="I1237" s="22">
        <v>9</v>
      </c>
      <c r="J1237" s="6">
        <f>VLOOKUP(E1237,'Lista Aloj'!C:F,2,0)*I1237</f>
        <v>630</v>
      </c>
      <c r="K1237" s="6">
        <f t="shared" si="19"/>
        <v>567</v>
      </c>
    </row>
    <row r="1238" spans="2:11" ht="16.5" x14ac:dyDescent="0.25">
      <c r="B1238" s="3" t="s">
        <v>102</v>
      </c>
      <c r="C1238" s="4" t="str">
        <f>VLOOKUP(B1238,Clientes!A:B,2,0)</f>
        <v>Pedro Miguel Pinto</v>
      </c>
      <c r="D1238" s="4" t="str">
        <f>VLOOKUP(B1238,Clientes!A:D,4,0)</f>
        <v>Aveiro</v>
      </c>
      <c r="E1238" s="9" t="s">
        <v>43</v>
      </c>
      <c r="F1238" s="4" t="str">
        <f>INDEX('Lista Aloj'!B:C,MATCH(E1238,'Lista Aloj'!C:C,0),1)</f>
        <v>AZEVEDO, ANTÓNIO DA SILVA</v>
      </c>
      <c r="G1238" s="4" t="str">
        <f>VLOOKUP(E1238,'Lista Aloj'!C:F,4,0)</f>
        <v>Porto</v>
      </c>
      <c r="H1238" s="19">
        <v>44042</v>
      </c>
      <c r="I1238" s="22">
        <v>1</v>
      </c>
      <c r="J1238" s="6">
        <f>VLOOKUP(E1238,'Lista Aloj'!C:F,2,0)*I1238</f>
        <v>80</v>
      </c>
      <c r="K1238" s="6">
        <f t="shared" si="19"/>
        <v>80</v>
      </c>
    </row>
    <row r="1239" spans="2:11" ht="16.5" x14ac:dyDescent="0.25">
      <c r="B1239" s="3" t="s">
        <v>148</v>
      </c>
      <c r="C1239" s="4" t="str">
        <f>VLOOKUP(B1239,Clientes!A:B,2,0)</f>
        <v>Bruno Baía Silva</v>
      </c>
      <c r="D1239" s="4" t="str">
        <f>VLOOKUP(B1239,Clientes!A:D,4,0)</f>
        <v>Região Autónoma dos Açores</v>
      </c>
      <c r="E1239" s="9" t="s">
        <v>43</v>
      </c>
      <c r="F1239" s="4" t="str">
        <f>INDEX('Lista Aloj'!B:C,MATCH(E1239,'Lista Aloj'!C:C,0),1)</f>
        <v>AZEVEDO, ANTÓNIO DA SILVA</v>
      </c>
      <c r="G1239" s="4" t="str">
        <f>VLOOKUP(E1239,'Lista Aloj'!C:F,4,0)</f>
        <v>Porto</v>
      </c>
      <c r="H1239" s="19">
        <v>44043</v>
      </c>
      <c r="I1239" s="22">
        <v>2</v>
      </c>
      <c r="J1239" s="6">
        <f>VLOOKUP(E1239,'Lista Aloj'!C:F,2,0)*I1239</f>
        <v>160</v>
      </c>
      <c r="K1239" s="6">
        <f t="shared" si="19"/>
        <v>152</v>
      </c>
    </row>
    <row r="1240" spans="2:11" ht="16.5" x14ac:dyDescent="0.25">
      <c r="B1240" s="3" t="s">
        <v>129</v>
      </c>
      <c r="C1240" s="4" t="str">
        <f>VLOOKUP(B1240,Clientes!A:B,2,0)</f>
        <v xml:space="preserve">Francisco Taveira </v>
      </c>
      <c r="D1240" s="4" t="str">
        <f>VLOOKUP(B1240,Clientes!A:D,4,0)</f>
        <v>Porto</v>
      </c>
      <c r="E1240" s="9" t="s">
        <v>56</v>
      </c>
      <c r="F1240" s="4" t="str">
        <f>INDEX('Lista Aloj'!B:C,MATCH(E1240,'Lista Aloj'!C:C,0),1)</f>
        <v>CONVERSA SIMÉTRICA ALOJAMENTO LOCAL, LDA</v>
      </c>
      <c r="G1240" s="4" t="str">
        <f>VLOOKUP(E1240,'Lista Aloj'!C:F,4,0)</f>
        <v>Viana do Castelo</v>
      </c>
      <c r="H1240" s="19">
        <v>44045</v>
      </c>
      <c r="I1240" s="22">
        <v>3</v>
      </c>
      <c r="J1240" s="6">
        <f>VLOOKUP(E1240,'Lista Aloj'!C:F,2,0)*I1240</f>
        <v>270</v>
      </c>
      <c r="K1240" s="6">
        <f t="shared" si="19"/>
        <v>256.5</v>
      </c>
    </row>
    <row r="1241" spans="2:11" ht="16.5" x14ac:dyDescent="0.25">
      <c r="B1241" s="3" t="s">
        <v>155</v>
      </c>
      <c r="C1241" s="4" t="str">
        <f>VLOOKUP(B1241,Clientes!A:B,2,0)</f>
        <v>Pedro Eduardo Oliveira</v>
      </c>
      <c r="D1241" s="4" t="str">
        <f>VLOOKUP(B1241,Clientes!A:D,4,0)</f>
        <v>Lisboa</v>
      </c>
      <c r="E1241" s="9" t="s">
        <v>53</v>
      </c>
      <c r="F1241" s="4" t="str">
        <f>INDEX('Lista Aloj'!B:C,MATCH(E1241,'Lista Aloj'!C:C,0),1)</f>
        <v>LOCAL GÁS, UNIPESSOAL, LDA</v>
      </c>
      <c r="G1241" s="4" t="str">
        <f>VLOOKUP(E1241,'Lista Aloj'!C:F,4,0)</f>
        <v>Setúbal</v>
      </c>
      <c r="H1241" s="19">
        <v>44045</v>
      </c>
      <c r="I1241" s="22">
        <v>4</v>
      </c>
      <c r="J1241" s="6">
        <f>VLOOKUP(E1241,'Lista Aloj'!C:F,2,0)*I1241</f>
        <v>280</v>
      </c>
      <c r="K1241" s="6">
        <f t="shared" si="19"/>
        <v>266</v>
      </c>
    </row>
    <row r="1242" spans="2:11" ht="16.5" x14ac:dyDescent="0.25">
      <c r="B1242" s="3" t="s">
        <v>134</v>
      </c>
      <c r="C1242" s="4" t="str">
        <f>VLOOKUP(B1242,Clientes!A:B,2,0)</f>
        <v>Eduardo Leite Martins</v>
      </c>
      <c r="D1242" s="4" t="str">
        <f>VLOOKUP(B1242,Clientes!A:D,4,0)</f>
        <v>Braga</v>
      </c>
      <c r="E1242" s="9" t="s">
        <v>39</v>
      </c>
      <c r="F1242" s="4" t="str">
        <f>INDEX('Lista Aloj'!B:C,MATCH(E1242,'Lista Aloj'!C:C,0),1)</f>
        <v>ÍNDICEFRASE COMPRA E VENDA DE BENS IMOBILIÁRIOS, TURISMO E ALOJAMENTO LOCAL, LDA</v>
      </c>
      <c r="G1242" s="4" t="str">
        <f>VLOOKUP(E1242,'Lista Aloj'!C:F,4,0)</f>
        <v>Portalegre</v>
      </c>
      <c r="H1242" s="19">
        <v>44046</v>
      </c>
      <c r="I1242" s="22">
        <v>3</v>
      </c>
      <c r="J1242" s="6">
        <f>VLOOKUP(E1242,'Lista Aloj'!C:F,2,0)*I1242</f>
        <v>180</v>
      </c>
      <c r="K1242" s="6">
        <f t="shared" si="19"/>
        <v>171</v>
      </c>
    </row>
    <row r="1243" spans="2:11" ht="16.5" x14ac:dyDescent="0.25">
      <c r="B1243" s="3" t="s">
        <v>83</v>
      </c>
      <c r="C1243" s="4" t="str">
        <f>VLOOKUP(B1243,Clientes!A:B,2,0)</f>
        <v>Gonçalo Miguel Ribeiro</v>
      </c>
      <c r="D1243" s="4" t="str">
        <f>VLOOKUP(B1243,Clientes!A:D,4,0)</f>
        <v>Beja</v>
      </c>
      <c r="E1243" s="9" t="s">
        <v>58</v>
      </c>
      <c r="F1243" s="4" t="str">
        <f>INDEX('Lista Aloj'!B:C,MATCH(E1243,'Lista Aloj'!C:C,0),1)</f>
        <v>NORVERDE - INVESTIMENTOS IMOBILIÁRIOS, S.A.</v>
      </c>
      <c r="G1243" s="4" t="str">
        <f>VLOOKUP(E1243,'Lista Aloj'!C:F,4,0)</f>
        <v>Portalegre</v>
      </c>
      <c r="H1243" s="19">
        <v>44046</v>
      </c>
      <c r="I1243" s="22">
        <v>1</v>
      </c>
      <c r="J1243" s="6">
        <f>VLOOKUP(E1243,'Lista Aloj'!C:F,2,0)*I1243</f>
        <v>50</v>
      </c>
      <c r="K1243" s="6">
        <f t="shared" si="19"/>
        <v>50</v>
      </c>
    </row>
    <row r="1244" spans="2:11" ht="16.5" x14ac:dyDescent="0.25">
      <c r="B1244" s="3" t="s">
        <v>130</v>
      </c>
      <c r="C1244" s="4" t="str">
        <f>VLOOKUP(B1244,Clientes!A:B,2,0)</f>
        <v>Rui de Correia</v>
      </c>
      <c r="D1244" s="4" t="str">
        <f>VLOOKUP(B1244,Clientes!A:D,4,0)</f>
        <v>Vila Real</v>
      </c>
      <c r="E1244" s="9" t="s">
        <v>48</v>
      </c>
      <c r="F1244" s="4" t="str">
        <f>INDEX('Lista Aloj'!B:C,MATCH(E1244,'Lista Aloj'!C:C,0),1)</f>
        <v>BEACHCOMBER - ALOJAMENTO LOCAL, UNIPESSOAL, LDA</v>
      </c>
      <c r="G1244" s="4" t="str">
        <f>VLOOKUP(E1244,'Lista Aloj'!C:F,4,0)</f>
        <v>Beja</v>
      </c>
      <c r="H1244" s="19">
        <v>44046</v>
      </c>
      <c r="I1244" s="22">
        <v>1</v>
      </c>
      <c r="J1244" s="6">
        <f>VLOOKUP(E1244,'Lista Aloj'!C:F,2,0)*I1244</f>
        <v>50</v>
      </c>
      <c r="K1244" s="6">
        <f t="shared" si="19"/>
        <v>50</v>
      </c>
    </row>
    <row r="1245" spans="2:11" ht="16.5" x14ac:dyDescent="0.25">
      <c r="B1245" s="3" t="s">
        <v>143</v>
      </c>
      <c r="C1245" s="4" t="str">
        <f>VLOOKUP(B1245,Clientes!A:B,2,0)</f>
        <v>João Alexandre Araújo</v>
      </c>
      <c r="D1245" s="4" t="str">
        <f>VLOOKUP(B1245,Clientes!A:D,4,0)</f>
        <v>Leiria</v>
      </c>
      <c r="E1245" s="9" t="s">
        <v>62</v>
      </c>
      <c r="F1245" s="4" t="str">
        <f>INDEX('Lista Aloj'!B:C,MATCH(E1245,'Lista Aloj'!C:C,0),1)</f>
        <v>ENTREGARSONHOS - ALOJAMENTO LOCAL, LDA</v>
      </c>
      <c r="G1245" s="4" t="str">
        <f>VLOOKUP(E1245,'Lista Aloj'!C:F,4,0)</f>
        <v>Região Autónoma dos Açores</v>
      </c>
      <c r="H1245" s="19">
        <v>44047</v>
      </c>
      <c r="I1245" s="22">
        <v>4</v>
      </c>
      <c r="J1245" s="6">
        <f>VLOOKUP(E1245,'Lista Aloj'!C:F,2,0)*I1245</f>
        <v>280</v>
      </c>
      <c r="K1245" s="6">
        <f t="shared" si="19"/>
        <v>266</v>
      </c>
    </row>
    <row r="1246" spans="2:11" ht="16.5" x14ac:dyDescent="0.25">
      <c r="B1246" s="3" t="s">
        <v>84</v>
      </c>
      <c r="C1246" s="4" t="str">
        <f>VLOOKUP(B1246,Clientes!A:B,2,0)</f>
        <v>Maria José Fernandes</v>
      </c>
      <c r="D1246" s="4" t="str">
        <f>VLOOKUP(B1246,Clientes!A:D,4,0)</f>
        <v>Beja</v>
      </c>
      <c r="E1246" s="9" t="s">
        <v>62</v>
      </c>
      <c r="F1246" s="4" t="str">
        <f>INDEX('Lista Aloj'!B:C,MATCH(E1246,'Lista Aloj'!C:C,0),1)</f>
        <v>ENTREGARSONHOS - ALOJAMENTO LOCAL, LDA</v>
      </c>
      <c r="G1246" s="4" t="str">
        <f>VLOOKUP(E1246,'Lista Aloj'!C:F,4,0)</f>
        <v>Região Autónoma dos Açores</v>
      </c>
      <c r="H1246" s="19">
        <v>44049</v>
      </c>
      <c r="I1246" s="22">
        <v>8</v>
      </c>
      <c r="J1246" s="6">
        <f>VLOOKUP(E1246,'Lista Aloj'!C:F,2,0)*I1246</f>
        <v>560</v>
      </c>
      <c r="K1246" s="6">
        <f t="shared" si="19"/>
        <v>504</v>
      </c>
    </row>
    <row r="1247" spans="2:11" ht="16.5" x14ac:dyDescent="0.25">
      <c r="B1247" s="3" t="s">
        <v>220</v>
      </c>
      <c r="C1247" s="4" t="str">
        <f>VLOOKUP(B1247,Clientes!A:B,2,0)</f>
        <v xml:space="preserve">Bruna Cruz </v>
      </c>
      <c r="D1247" s="4" t="str">
        <f>VLOOKUP(B1247,Clientes!A:D,4,0)</f>
        <v>Região Autónoma dos Açores</v>
      </c>
      <c r="E1247" s="9" t="s">
        <v>59</v>
      </c>
      <c r="F1247" s="4" t="str">
        <f>INDEX('Lista Aloj'!B:C,MATCH(E1247,'Lista Aloj'!C:C,0),1)</f>
        <v>ENIGMAGARDEN - ALOJAMENTO LOCAL, UNIPESSOAL, LDA</v>
      </c>
      <c r="G1247" s="4" t="str">
        <f>VLOOKUP(E1247,'Lista Aloj'!C:F,4,0)</f>
        <v>Viana do Castelo</v>
      </c>
      <c r="H1247" s="19">
        <v>44051</v>
      </c>
      <c r="I1247" s="22">
        <v>5</v>
      </c>
      <c r="J1247" s="6">
        <f>VLOOKUP(E1247,'Lista Aloj'!C:F,2,0)*I1247</f>
        <v>300</v>
      </c>
      <c r="K1247" s="6">
        <f t="shared" si="19"/>
        <v>285</v>
      </c>
    </row>
    <row r="1248" spans="2:11" ht="16.5" x14ac:dyDescent="0.25">
      <c r="B1248" s="3" t="s">
        <v>209</v>
      </c>
      <c r="C1248" s="4" t="str">
        <f>VLOOKUP(B1248,Clientes!A:B,2,0)</f>
        <v>Hélder Leonor Vasconcelos</v>
      </c>
      <c r="D1248" s="4" t="str">
        <f>VLOOKUP(B1248,Clientes!A:D,4,0)</f>
        <v>Faro</v>
      </c>
      <c r="E1248" s="9" t="s">
        <v>35</v>
      </c>
      <c r="F1248" s="4" t="str">
        <f>INDEX('Lista Aloj'!B:C,MATCH(E1248,'Lista Aloj'!C:C,0),1)</f>
        <v>ALOJAMENTO LOCAL "TUGAPLACE", UNIPESSOAL, LDA</v>
      </c>
      <c r="G1248" s="4" t="str">
        <f>VLOOKUP(E1248,'Lista Aloj'!C:F,4,0)</f>
        <v>Porto</v>
      </c>
      <c r="H1248" s="19">
        <v>44051</v>
      </c>
      <c r="I1248" s="22">
        <v>1</v>
      </c>
      <c r="J1248" s="6">
        <f>VLOOKUP(E1248,'Lista Aloj'!C:F,2,0)*I1248</f>
        <v>70</v>
      </c>
      <c r="K1248" s="6">
        <f t="shared" si="19"/>
        <v>70</v>
      </c>
    </row>
    <row r="1249" spans="2:11" ht="16.5" x14ac:dyDescent="0.25">
      <c r="B1249" s="3" t="s">
        <v>91</v>
      </c>
      <c r="C1249" s="4" t="str">
        <f>VLOOKUP(B1249,Clientes!A:B,2,0)</f>
        <v xml:space="preserve">Rafael Romera </v>
      </c>
      <c r="D1249" s="4" t="str">
        <f>VLOOKUP(B1249,Clientes!A:D,4,0)</f>
        <v>Coimbra</v>
      </c>
      <c r="E1249" s="9" t="s">
        <v>46</v>
      </c>
      <c r="F1249" s="4" t="str">
        <f>INDEX('Lista Aloj'!B:C,MATCH(E1249,'Lista Aloj'!C:C,0),1)</f>
        <v>LOCALEASY, LDA</v>
      </c>
      <c r="G1249" s="4" t="str">
        <f>VLOOKUP(E1249,'Lista Aloj'!C:F,4,0)</f>
        <v>Região Autónoma da Madeira</v>
      </c>
      <c r="H1249" s="19">
        <v>44051</v>
      </c>
      <c r="I1249" s="22">
        <v>6</v>
      </c>
      <c r="J1249" s="6">
        <f>VLOOKUP(E1249,'Lista Aloj'!C:F,2,0)*I1249</f>
        <v>480</v>
      </c>
      <c r="K1249" s="6">
        <f t="shared" si="19"/>
        <v>432</v>
      </c>
    </row>
    <row r="1250" spans="2:11" ht="16.5" x14ac:dyDescent="0.25">
      <c r="B1250" s="3" t="s">
        <v>90</v>
      </c>
      <c r="C1250" s="4" t="str">
        <f>VLOOKUP(B1250,Clientes!A:B,2,0)</f>
        <v>Rodrigo Marques Carvalho</v>
      </c>
      <c r="D1250" s="4" t="str">
        <f>VLOOKUP(B1250,Clientes!A:D,4,0)</f>
        <v>Évora</v>
      </c>
      <c r="E1250" s="9" t="s">
        <v>45</v>
      </c>
      <c r="F1250" s="4" t="str">
        <f>INDEX('Lista Aloj'!B:C,MATCH(E1250,'Lista Aloj'!C:C,0),1)</f>
        <v>LOCAL - IT, LDA</v>
      </c>
      <c r="G1250" s="4" t="str">
        <f>VLOOKUP(E1250,'Lista Aloj'!C:F,4,0)</f>
        <v>Santarém</v>
      </c>
      <c r="H1250" s="19">
        <v>44051</v>
      </c>
      <c r="I1250" s="22">
        <v>4</v>
      </c>
      <c r="J1250" s="6">
        <f>VLOOKUP(E1250,'Lista Aloj'!C:F,2,0)*I1250</f>
        <v>360</v>
      </c>
      <c r="K1250" s="6">
        <f t="shared" si="19"/>
        <v>342</v>
      </c>
    </row>
    <row r="1251" spans="2:11" ht="16.5" x14ac:dyDescent="0.25">
      <c r="B1251" s="3" t="s">
        <v>181</v>
      </c>
      <c r="C1251" s="4" t="str">
        <f>VLOOKUP(B1251,Clientes!A:B,2,0)</f>
        <v>Ana Alexandra Sousa</v>
      </c>
      <c r="D1251" s="4" t="str">
        <f>VLOOKUP(B1251,Clientes!A:D,4,0)</f>
        <v>Santarém</v>
      </c>
      <c r="E1251" s="9" t="s">
        <v>39</v>
      </c>
      <c r="F1251" s="4" t="str">
        <f>INDEX('Lista Aloj'!B:C,MATCH(E1251,'Lista Aloj'!C:C,0),1)</f>
        <v>ÍNDICEFRASE COMPRA E VENDA DE BENS IMOBILIÁRIOS, TURISMO E ALOJAMENTO LOCAL, LDA</v>
      </c>
      <c r="G1251" s="4" t="str">
        <f>VLOOKUP(E1251,'Lista Aloj'!C:F,4,0)</f>
        <v>Portalegre</v>
      </c>
      <c r="H1251" s="19">
        <v>44053</v>
      </c>
      <c r="I1251" s="22">
        <v>7</v>
      </c>
      <c r="J1251" s="6">
        <f>VLOOKUP(E1251,'Lista Aloj'!C:F,2,0)*I1251</f>
        <v>420</v>
      </c>
      <c r="K1251" s="6">
        <f t="shared" si="19"/>
        <v>378</v>
      </c>
    </row>
    <row r="1252" spans="2:11" ht="16.5" x14ac:dyDescent="0.25">
      <c r="B1252" s="3" t="s">
        <v>154</v>
      </c>
      <c r="C1252" s="4" t="str">
        <f>VLOOKUP(B1252,Clientes!A:B,2,0)</f>
        <v>Luís Nascimento Batista</v>
      </c>
      <c r="D1252" s="4" t="str">
        <f>VLOOKUP(B1252,Clientes!A:D,4,0)</f>
        <v>Viseu</v>
      </c>
      <c r="E1252" s="9" t="s">
        <v>51</v>
      </c>
      <c r="F1252" s="4" t="str">
        <f>INDEX('Lista Aloj'!B:C,MATCH(E1252,'Lista Aloj'!C:C,0),1)</f>
        <v>BIRDS &amp; BOARDS - ALOJAMENTO LOCAL, LDA</v>
      </c>
      <c r="G1252" s="4" t="str">
        <f>VLOOKUP(E1252,'Lista Aloj'!C:F,4,0)</f>
        <v>Lisboa</v>
      </c>
      <c r="H1252" s="19">
        <v>44053</v>
      </c>
      <c r="I1252" s="22">
        <v>8</v>
      </c>
      <c r="J1252" s="6">
        <f>VLOOKUP(E1252,'Lista Aloj'!C:F,2,0)*I1252</f>
        <v>720</v>
      </c>
      <c r="K1252" s="6">
        <f t="shared" si="19"/>
        <v>648</v>
      </c>
    </row>
    <row r="1253" spans="2:11" ht="16.5" x14ac:dyDescent="0.25">
      <c r="B1253" s="3" t="s">
        <v>152</v>
      </c>
      <c r="C1253" s="4" t="str">
        <f>VLOOKUP(B1253,Clientes!A:B,2,0)</f>
        <v>Ricardo Bronze Ribeiro</v>
      </c>
      <c r="D1253" s="4" t="str">
        <f>VLOOKUP(B1253,Clientes!A:D,4,0)</f>
        <v>Região Autónoma dos Açores</v>
      </c>
      <c r="E1253" s="9" t="s">
        <v>59</v>
      </c>
      <c r="F1253" s="4" t="str">
        <f>INDEX('Lista Aloj'!B:C,MATCH(E1253,'Lista Aloj'!C:C,0),1)</f>
        <v>ENIGMAGARDEN - ALOJAMENTO LOCAL, UNIPESSOAL, LDA</v>
      </c>
      <c r="G1253" s="4" t="str">
        <f>VLOOKUP(E1253,'Lista Aloj'!C:F,4,0)</f>
        <v>Viana do Castelo</v>
      </c>
      <c r="H1253" s="19">
        <v>44053</v>
      </c>
      <c r="I1253" s="22">
        <v>8</v>
      </c>
      <c r="J1253" s="6">
        <f>VLOOKUP(E1253,'Lista Aloj'!C:F,2,0)*I1253</f>
        <v>480</v>
      </c>
      <c r="K1253" s="6">
        <f t="shared" si="19"/>
        <v>432</v>
      </c>
    </row>
    <row r="1254" spans="2:11" ht="16.5" x14ac:dyDescent="0.25">
      <c r="B1254" s="3" t="s">
        <v>145</v>
      </c>
      <c r="C1254" s="4" t="str">
        <f>VLOOKUP(B1254,Clientes!A:B,2,0)</f>
        <v>João Machado Sousa</v>
      </c>
      <c r="D1254" s="4" t="str">
        <f>VLOOKUP(B1254,Clientes!A:D,4,0)</f>
        <v>Setúbal</v>
      </c>
      <c r="E1254" s="9" t="s">
        <v>52</v>
      </c>
      <c r="F1254" s="4" t="str">
        <f>INDEX('Lista Aloj'!B:C,MATCH(E1254,'Lista Aloj'!C:C,0),1)</f>
        <v>CASA DO RIO VEZ - TURISMO E ALOJAMENTO, LDA</v>
      </c>
      <c r="G1254" s="4" t="str">
        <f>VLOOKUP(E1254,'Lista Aloj'!C:F,4,0)</f>
        <v>Leiria</v>
      </c>
      <c r="H1254" s="19">
        <v>44054</v>
      </c>
      <c r="I1254" s="22">
        <v>7</v>
      </c>
      <c r="J1254" s="6">
        <f>VLOOKUP(E1254,'Lista Aloj'!C:F,2,0)*I1254</f>
        <v>490</v>
      </c>
      <c r="K1254" s="6">
        <f t="shared" si="19"/>
        <v>441</v>
      </c>
    </row>
    <row r="1255" spans="2:11" ht="16.5" x14ac:dyDescent="0.25">
      <c r="B1255" s="3" t="s">
        <v>89</v>
      </c>
      <c r="C1255" s="4" t="str">
        <f>VLOOKUP(B1255,Clientes!A:B,2,0)</f>
        <v>Marco Pedro Suarez</v>
      </c>
      <c r="D1255" s="4" t="str">
        <f>VLOOKUP(B1255,Clientes!A:D,4,0)</f>
        <v>Porto</v>
      </c>
      <c r="E1255" s="9" t="s">
        <v>39</v>
      </c>
      <c r="F1255" s="4" t="str">
        <f>INDEX('Lista Aloj'!B:C,MATCH(E1255,'Lista Aloj'!C:C,0),1)</f>
        <v>ÍNDICEFRASE COMPRA E VENDA DE BENS IMOBILIÁRIOS, TURISMO E ALOJAMENTO LOCAL, LDA</v>
      </c>
      <c r="G1255" s="4" t="str">
        <f>VLOOKUP(E1255,'Lista Aloj'!C:F,4,0)</f>
        <v>Portalegre</v>
      </c>
      <c r="H1255" s="19">
        <v>44054</v>
      </c>
      <c r="I1255" s="22">
        <v>9</v>
      </c>
      <c r="J1255" s="6">
        <f>VLOOKUP(E1255,'Lista Aloj'!C:F,2,0)*I1255</f>
        <v>540</v>
      </c>
      <c r="K1255" s="6">
        <f t="shared" si="19"/>
        <v>486</v>
      </c>
    </row>
    <row r="1256" spans="2:11" ht="16.5" x14ac:dyDescent="0.25">
      <c r="B1256" s="3" t="s">
        <v>153</v>
      </c>
      <c r="C1256" s="4" t="str">
        <f>VLOOKUP(B1256,Clientes!A:B,2,0)</f>
        <v>Henrique Coelho Branco</v>
      </c>
      <c r="D1256" s="4" t="str">
        <f>VLOOKUP(B1256,Clientes!A:D,4,0)</f>
        <v>Região Autónoma dos Açores</v>
      </c>
      <c r="E1256" s="9" t="s">
        <v>49</v>
      </c>
      <c r="F1256" s="4" t="str">
        <f>INDEX('Lista Aloj'!B:C,MATCH(E1256,'Lista Aloj'!C:C,0),1)</f>
        <v>GERES ALBUFEIRA - ALDEIA TURISTICA, LDA</v>
      </c>
      <c r="G1256" s="4" t="str">
        <f>VLOOKUP(E1256,'Lista Aloj'!C:F,4,0)</f>
        <v>Aveiro</v>
      </c>
      <c r="H1256" s="19">
        <v>44055</v>
      </c>
      <c r="I1256" s="22">
        <v>1</v>
      </c>
      <c r="J1256" s="6">
        <f>VLOOKUP(E1256,'Lista Aloj'!C:F,2,0)*I1256</f>
        <v>70</v>
      </c>
      <c r="K1256" s="6">
        <f t="shared" si="19"/>
        <v>70</v>
      </c>
    </row>
    <row r="1257" spans="2:11" ht="16.5" x14ac:dyDescent="0.25">
      <c r="B1257" s="3" t="s">
        <v>124</v>
      </c>
      <c r="C1257" s="4" t="str">
        <f>VLOOKUP(B1257,Clientes!A:B,2,0)</f>
        <v>João Filipe Carneiro</v>
      </c>
      <c r="D1257" s="4" t="str">
        <f>VLOOKUP(B1257,Clientes!A:D,4,0)</f>
        <v>Portalegre</v>
      </c>
      <c r="E1257" s="9" t="s">
        <v>45</v>
      </c>
      <c r="F1257" s="4" t="str">
        <f>INDEX('Lista Aloj'!B:C,MATCH(E1257,'Lista Aloj'!C:C,0),1)</f>
        <v>LOCAL - IT, LDA</v>
      </c>
      <c r="G1257" s="4" t="str">
        <f>VLOOKUP(E1257,'Lista Aloj'!C:F,4,0)</f>
        <v>Santarém</v>
      </c>
      <c r="H1257" s="19">
        <v>44056</v>
      </c>
      <c r="I1257" s="22">
        <v>3</v>
      </c>
      <c r="J1257" s="6">
        <f>VLOOKUP(E1257,'Lista Aloj'!C:F,2,0)*I1257</f>
        <v>270</v>
      </c>
      <c r="K1257" s="6">
        <f t="shared" si="19"/>
        <v>256.5</v>
      </c>
    </row>
    <row r="1258" spans="2:11" ht="16.5" x14ac:dyDescent="0.25">
      <c r="B1258" s="3" t="s">
        <v>126</v>
      </c>
      <c r="C1258" s="4" t="str">
        <f>VLOOKUP(B1258,Clientes!A:B,2,0)</f>
        <v>José Miguel Amorim</v>
      </c>
      <c r="D1258" s="4" t="str">
        <f>VLOOKUP(B1258,Clientes!A:D,4,0)</f>
        <v>Guarda</v>
      </c>
      <c r="E1258" s="9" t="s">
        <v>51</v>
      </c>
      <c r="F1258" s="4" t="str">
        <f>INDEX('Lista Aloj'!B:C,MATCH(E1258,'Lista Aloj'!C:C,0),1)</f>
        <v>BIRDS &amp; BOARDS - ALOJAMENTO LOCAL, LDA</v>
      </c>
      <c r="G1258" s="4" t="str">
        <f>VLOOKUP(E1258,'Lista Aloj'!C:F,4,0)</f>
        <v>Lisboa</v>
      </c>
      <c r="H1258" s="19">
        <v>44056</v>
      </c>
      <c r="I1258" s="22">
        <v>5</v>
      </c>
      <c r="J1258" s="6">
        <f>VLOOKUP(E1258,'Lista Aloj'!C:F,2,0)*I1258</f>
        <v>450</v>
      </c>
      <c r="K1258" s="6">
        <f t="shared" si="19"/>
        <v>427.5</v>
      </c>
    </row>
    <row r="1259" spans="2:11" ht="16.5" x14ac:dyDescent="0.25">
      <c r="B1259" s="3" t="s">
        <v>174</v>
      </c>
      <c r="C1259" s="4" t="str">
        <f>VLOOKUP(B1259,Clientes!A:B,2,0)</f>
        <v>André Martina Dias</v>
      </c>
      <c r="D1259" s="4" t="str">
        <f>VLOOKUP(B1259,Clientes!A:D,4,0)</f>
        <v>Vila Real</v>
      </c>
      <c r="E1259" s="9" t="s">
        <v>61</v>
      </c>
      <c r="F1259" s="4" t="str">
        <f>INDEX('Lista Aloj'!B:C,MATCH(E1259,'Lista Aloj'!C:C,0),1)</f>
        <v>APPEAL - ASSOCIAÇÃO PORTUGUESA DE PROPRIETÁRIOS DE ESTABELECIMENTOS DE ALOJAMENTO LOCAL</v>
      </c>
      <c r="G1259" s="4" t="str">
        <f>VLOOKUP(E1259,'Lista Aloj'!C:F,4,0)</f>
        <v>Região Autónoma dos Açores</v>
      </c>
      <c r="H1259" s="19">
        <v>44057</v>
      </c>
      <c r="I1259" s="22">
        <v>9</v>
      </c>
      <c r="J1259" s="6">
        <f>VLOOKUP(E1259,'Lista Aloj'!C:F,2,0)*I1259</f>
        <v>630</v>
      </c>
      <c r="K1259" s="6">
        <f t="shared" si="19"/>
        <v>567</v>
      </c>
    </row>
    <row r="1260" spans="2:11" ht="16.5" x14ac:dyDescent="0.25">
      <c r="B1260" s="3" t="s">
        <v>222</v>
      </c>
      <c r="C1260" s="4" t="str">
        <f>VLOOKUP(B1260,Clientes!A:B,2,0)</f>
        <v>Paulo Beatriz Araújo</v>
      </c>
      <c r="D1260" s="4" t="str">
        <f>VLOOKUP(B1260,Clientes!A:D,4,0)</f>
        <v>Guarda</v>
      </c>
      <c r="E1260" s="9" t="s">
        <v>41</v>
      </c>
      <c r="F1260" s="4" t="str">
        <f>INDEX('Lista Aloj'!B:C,MATCH(E1260,'Lista Aloj'!C:C,0),1)</f>
        <v>CAMPO AVENTURA - PROGRAMAS DE LAZER, S.A.</v>
      </c>
      <c r="G1260" s="4" t="str">
        <f>VLOOKUP(E1260,'Lista Aloj'!C:F,4,0)</f>
        <v>Castelo Branco</v>
      </c>
      <c r="H1260" s="19">
        <v>44057</v>
      </c>
      <c r="I1260" s="22">
        <v>4</v>
      </c>
      <c r="J1260" s="6">
        <f>VLOOKUP(E1260,'Lista Aloj'!C:F,2,0)*I1260</f>
        <v>360</v>
      </c>
      <c r="K1260" s="6">
        <f t="shared" si="19"/>
        <v>342</v>
      </c>
    </row>
    <row r="1261" spans="2:11" ht="16.5" x14ac:dyDescent="0.25">
      <c r="B1261" s="3" t="s">
        <v>210</v>
      </c>
      <c r="C1261" s="4" t="str">
        <f>VLOOKUP(B1261,Clientes!A:B,2,0)</f>
        <v>Diogo Jaime Santos</v>
      </c>
      <c r="D1261" s="4" t="str">
        <f>VLOOKUP(B1261,Clientes!A:D,4,0)</f>
        <v>Castelo Branco</v>
      </c>
      <c r="E1261" s="9" t="s">
        <v>51</v>
      </c>
      <c r="F1261" s="4" t="str">
        <f>INDEX('Lista Aloj'!B:C,MATCH(E1261,'Lista Aloj'!C:C,0),1)</f>
        <v>BIRDS &amp; BOARDS - ALOJAMENTO LOCAL, LDA</v>
      </c>
      <c r="G1261" s="4" t="str">
        <f>VLOOKUP(E1261,'Lista Aloj'!C:F,4,0)</f>
        <v>Lisboa</v>
      </c>
      <c r="H1261" s="19">
        <v>44059</v>
      </c>
      <c r="I1261" s="22">
        <v>7</v>
      </c>
      <c r="J1261" s="6">
        <f>VLOOKUP(E1261,'Lista Aloj'!C:F,2,0)*I1261</f>
        <v>630</v>
      </c>
      <c r="K1261" s="6">
        <f t="shared" si="19"/>
        <v>567</v>
      </c>
    </row>
    <row r="1262" spans="2:11" ht="16.5" x14ac:dyDescent="0.25">
      <c r="B1262" s="3" t="s">
        <v>142</v>
      </c>
      <c r="C1262" s="4" t="str">
        <f>VLOOKUP(B1262,Clientes!A:B,2,0)</f>
        <v>Bruno Ribeiro Xavier</v>
      </c>
      <c r="D1262" s="4" t="str">
        <f>VLOOKUP(B1262,Clientes!A:D,4,0)</f>
        <v>Lisboa</v>
      </c>
      <c r="E1262" s="9" t="s">
        <v>52</v>
      </c>
      <c r="F1262" s="4" t="str">
        <f>INDEX('Lista Aloj'!B:C,MATCH(E1262,'Lista Aloj'!C:C,0),1)</f>
        <v>CASA DO RIO VEZ - TURISMO E ALOJAMENTO, LDA</v>
      </c>
      <c r="G1262" s="4" t="str">
        <f>VLOOKUP(E1262,'Lista Aloj'!C:F,4,0)</f>
        <v>Leiria</v>
      </c>
      <c r="H1262" s="19">
        <v>44061</v>
      </c>
      <c r="I1262" s="22">
        <v>9</v>
      </c>
      <c r="J1262" s="6">
        <f>VLOOKUP(E1262,'Lista Aloj'!C:F,2,0)*I1262</f>
        <v>630</v>
      </c>
      <c r="K1262" s="6">
        <f t="shared" si="19"/>
        <v>567</v>
      </c>
    </row>
    <row r="1263" spans="2:11" ht="16.5" x14ac:dyDescent="0.25">
      <c r="B1263" s="3" t="s">
        <v>94</v>
      </c>
      <c r="C1263" s="4" t="str">
        <f>VLOOKUP(B1263,Clientes!A:B,2,0)</f>
        <v xml:space="preserve">Paula Ramos </v>
      </c>
      <c r="D1263" s="4" t="str">
        <f>VLOOKUP(B1263,Clientes!A:D,4,0)</f>
        <v>Viana do Castelo</v>
      </c>
      <c r="E1263" s="9" t="s">
        <v>44</v>
      </c>
      <c r="F1263" s="4" t="str">
        <f>INDEX('Lista Aloj'!B:C,MATCH(E1263,'Lista Aloj'!C:C,0),1)</f>
        <v>DELIRECORDAÇÕES - ALOJAMENTO LOCAL, UNIPESSOAL, LDA</v>
      </c>
      <c r="G1263" s="4" t="str">
        <f>VLOOKUP(E1263,'Lista Aloj'!C:F,4,0)</f>
        <v>Porto</v>
      </c>
      <c r="H1263" s="19">
        <v>44061</v>
      </c>
      <c r="I1263" s="22">
        <v>1</v>
      </c>
      <c r="J1263" s="6">
        <f>VLOOKUP(E1263,'Lista Aloj'!C:F,2,0)*I1263</f>
        <v>80</v>
      </c>
      <c r="K1263" s="6">
        <f t="shared" si="19"/>
        <v>80</v>
      </c>
    </row>
    <row r="1264" spans="2:11" ht="16.5" x14ac:dyDescent="0.25">
      <c r="B1264" s="3" t="s">
        <v>159</v>
      </c>
      <c r="C1264" s="4" t="str">
        <f>VLOOKUP(B1264,Clientes!A:B,2,0)</f>
        <v>Bela Francisco Pinto</v>
      </c>
      <c r="D1264" s="4" t="str">
        <f>VLOOKUP(B1264,Clientes!A:D,4,0)</f>
        <v>Santarém</v>
      </c>
      <c r="E1264" s="9" t="s">
        <v>57</v>
      </c>
      <c r="F1264" s="4" t="str">
        <f>INDEX('Lista Aloj'!B:C,MATCH(E1264,'Lista Aloj'!C:C,0),1)</f>
        <v>LOCALSIGN, UNIPESSOAL, LDA</v>
      </c>
      <c r="G1264" s="4" t="str">
        <f>VLOOKUP(E1264,'Lista Aloj'!C:F,4,0)</f>
        <v>Portalegre</v>
      </c>
      <c r="H1264" s="19">
        <v>44065</v>
      </c>
      <c r="I1264" s="22">
        <v>3</v>
      </c>
      <c r="J1264" s="6">
        <f>VLOOKUP(E1264,'Lista Aloj'!C:F,2,0)*I1264</f>
        <v>210</v>
      </c>
      <c r="K1264" s="6">
        <f t="shared" si="19"/>
        <v>199.5</v>
      </c>
    </row>
    <row r="1265" spans="2:11" ht="16.5" x14ac:dyDescent="0.25">
      <c r="B1265" s="3" t="s">
        <v>180</v>
      </c>
      <c r="C1265" s="4" t="str">
        <f>VLOOKUP(B1265,Clientes!A:B,2,0)</f>
        <v xml:space="preserve">Tomas César </v>
      </c>
      <c r="D1265" s="4" t="str">
        <f>VLOOKUP(B1265,Clientes!A:D,4,0)</f>
        <v>Évora</v>
      </c>
      <c r="E1265" s="9" t="s">
        <v>52</v>
      </c>
      <c r="F1265" s="4" t="str">
        <f>INDEX('Lista Aloj'!B:C,MATCH(E1265,'Lista Aloj'!C:C,0),1)</f>
        <v>CASA DO RIO VEZ - TURISMO E ALOJAMENTO, LDA</v>
      </c>
      <c r="G1265" s="4" t="str">
        <f>VLOOKUP(E1265,'Lista Aloj'!C:F,4,0)</f>
        <v>Leiria</v>
      </c>
      <c r="H1265" s="19">
        <v>44065</v>
      </c>
      <c r="I1265" s="22">
        <v>5</v>
      </c>
      <c r="J1265" s="6">
        <f>VLOOKUP(E1265,'Lista Aloj'!C:F,2,0)*I1265</f>
        <v>350</v>
      </c>
      <c r="K1265" s="6">
        <f t="shared" si="19"/>
        <v>332.5</v>
      </c>
    </row>
    <row r="1266" spans="2:11" ht="16.5" x14ac:dyDescent="0.25">
      <c r="B1266" s="3" t="s">
        <v>126</v>
      </c>
      <c r="C1266" s="4" t="str">
        <f>VLOOKUP(B1266,Clientes!A:B,2,0)</f>
        <v>José Miguel Amorim</v>
      </c>
      <c r="D1266" s="4" t="str">
        <f>VLOOKUP(B1266,Clientes!A:D,4,0)</f>
        <v>Guarda</v>
      </c>
      <c r="E1266" s="9" t="s">
        <v>55</v>
      </c>
      <c r="F1266" s="4" t="str">
        <f>INDEX('Lista Aloj'!B:C,MATCH(E1266,'Lista Aloj'!C:C,0),1)</f>
        <v>ALOJAMENTO LOCAL M. ZÍDIA, LDA</v>
      </c>
      <c r="G1266" s="4" t="str">
        <f>VLOOKUP(E1266,'Lista Aloj'!C:F,4,0)</f>
        <v>Região Autónoma da Madeira</v>
      </c>
      <c r="H1266" s="19">
        <v>44066</v>
      </c>
      <c r="I1266" s="22">
        <v>5</v>
      </c>
      <c r="J1266" s="6">
        <f>VLOOKUP(E1266,'Lista Aloj'!C:F,2,0)*I1266</f>
        <v>250</v>
      </c>
      <c r="K1266" s="6">
        <f t="shared" si="19"/>
        <v>237.5</v>
      </c>
    </row>
    <row r="1267" spans="2:11" ht="16.5" x14ac:dyDescent="0.25">
      <c r="B1267" s="3" t="s">
        <v>174</v>
      </c>
      <c r="C1267" s="4" t="str">
        <f>VLOOKUP(B1267,Clientes!A:B,2,0)</f>
        <v>André Martina Dias</v>
      </c>
      <c r="D1267" s="4" t="str">
        <f>VLOOKUP(B1267,Clientes!A:D,4,0)</f>
        <v>Vila Real</v>
      </c>
      <c r="E1267" s="9" t="s">
        <v>55</v>
      </c>
      <c r="F1267" s="4" t="str">
        <f>INDEX('Lista Aloj'!B:C,MATCH(E1267,'Lista Aloj'!C:C,0),1)</f>
        <v>ALOJAMENTO LOCAL M. ZÍDIA, LDA</v>
      </c>
      <c r="G1267" s="4" t="str">
        <f>VLOOKUP(E1267,'Lista Aloj'!C:F,4,0)</f>
        <v>Região Autónoma da Madeira</v>
      </c>
      <c r="H1267" s="19">
        <v>44067</v>
      </c>
      <c r="I1267" s="22">
        <v>3</v>
      </c>
      <c r="J1267" s="6">
        <f>VLOOKUP(E1267,'Lista Aloj'!C:F,2,0)*I1267</f>
        <v>150</v>
      </c>
      <c r="K1267" s="6">
        <f t="shared" si="19"/>
        <v>142.5</v>
      </c>
    </row>
    <row r="1268" spans="2:11" ht="16.5" x14ac:dyDescent="0.25">
      <c r="B1268" s="3" t="s">
        <v>203</v>
      </c>
      <c r="C1268" s="4" t="str">
        <f>VLOOKUP(B1268,Clientes!A:B,2,0)</f>
        <v>Dalila Alexandre Reis</v>
      </c>
      <c r="D1268" s="4" t="str">
        <f>VLOOKUP(B1268,Clientes!A:D,4,0)</f>
        <v>Porto</v>
      </c>
      <c r="E1268" s="9" t="s">
        <v>56</v>
      </c>
      <c r="F1268" s="4" t="str">
        <f>INDEX('Lista Aloj'!B:C,MATCH(E1268,'Lista Aloj'!C:C,0),1)</f>
        <v>CONVERSA SIMÉTRICA ALOJAMENTO LOCAL, LDA</v>
      </c>
      <c r="G1268" s="4" t="str">
        <f>VLOOKUP(E1268,'Lista Aloj'!C:F,4,0)</f>
        <v>Viana do Castelo</v>
      </c>
      <c r="H1268" s="19">
        <v>44067</v>
      </c>
      <c r="I1268" s="22">
        <v>8</v>
      </c>
      <c r="J1268" s="6">
        <f>VLOOKUP(E1268,'Lista Aloj'!C:F,2,0)*I1268</f>
        <v>720</v>
      </c>
      <c r="K1268" s="6">
        <f t="shared" si="19"/>
        <v>648</v>
      </c>
    </row>
    <row r="1269" spans="2:11" ht="16.5" x14ac:dyDescent="0.25">
      <c r="B1269" s="3" t="s">
        <v>92</v>
      </c>
      <c r="C1269" s="4" t="str">
        <f>VLOOKUP(B1269,Clientes!A:B,2,0)</f>
        <v>Marina Manuel Duarte</v>
      </c>
      <c r="D1269" s="4" t="str">
        <f>VLOOKUP(B1269,Clientes!A:D,4,0)</f>
        <v>Portalegre</v>
      </c>
      <c r="E1269" s="9" t="s">
        <v>44</v>
      </c>
      <c r="F1269" s="4" t="str">
        <f>INDEX('Lista Aloj'!B:C,MATCH(E1269,'Lista Aloj'!C:C,0),1)</f>
        <v>DELIRECORDAÇÕES - ALOJAMENTO LOCAL, UNIPESSOAL, LDA</v>
      </c>
      <c r="G1269" s="4" t="str">
        <f>VLOOKUP(E1269,'Lista Aloj'!C:F,4,0)</f>
        <v>Porto</v>
      </c>
      <c r="H1269" s="19">
        <v>44068</v>
      </c>
      <c r="I1269" s="22">
        <v>8</v>
      </c>
      <c r="J1269" s="6">
        <f>VLOOKUP(E1269,'Lista Aloj'!C:F,2,0)*I1269</f>
        <v>640</v>
      </c>
      <c r="K1269" s="6">
        <f t="shared" si="19"/>
        <v>576</v>
      </c>
    </row>
    <row r="1270" spans="2:11" ht="16.5" x14ac:dyDescent="0.25">
      <c r="B1270" s="3" t="s">
        <v>120</v>
      </c>
      <c r="C1270" s="4" t="str">
        <f>VLOOKUP(B1270,Clientes!A:B,2,0)</f>
        <v>Mariana Miguel Borges</v>
      </c>
      <c r="D1270" s="4" t="str">
        <f>VLOOKUP(B1270,Clientes!A:D,4,0)</f>
        <v>Região Autónoma dos Açores</v>
      </c>
      <c r="E1270" s="9" t="s">
        <v>46</v>
      </c>
      <c r="F1270" s="4" t="str">
        <f>INDEX('Lista Aloj'!B:C,MATCH(E1270,'Lista Aloj'!C:C,0),1)</f>
        <v>LOCALEASY, LDA</v>
      </c>
      <c r="G1270" s="4" t="str">
        <f>VLOOKUP(E1270,'Lista Aloj'!C:F,4,0)</f>
        <v>Região Autónoma da Madeira</v>
      </c>
      <c r="H1270" s="19">
        <v>44070</v>
      </c>
      <c r="I1270" s="22">
        <v>6</v>
      </c>
      <c r="J1270" s="6">
        <f>VLOOKUP(E1270,'Lista Aloj'!C:F,2,0)*I1270</f>
        <v>480</v>
      </c>
      <c r="K1270" s="6">
        <f t="shared" si="19"/>
        <v>432</v>
      </c>
    </row>
    <row r="1271" spans="2:11" ht="15" customHeight="1" x14ac:dyDescent="0.25">
      <c r="B1271" s="3" t="s">
        <v>169</v>
      </c>
      <c r="C1271" s="4" t="str">
        <f>VLOOKUP(B1271,Clientes!A:B,2,0)</f>
        <v xml:space="preserve">Inês Carvalho </v>
      </c>
      <c r="D1271" s="4" t="str">
        <f>VLOOKUP(B1271,Clientes!A:D,4,0)</f>
        <v>Porto</v>
      </c>
      <c r="E1271" s="9" t="s">
        <v>43</v>
      </c>
      <c r="F1271" s="4" t="str">
        <f>INDEX('Lista Aloj'!B:C,MATCH(E1271,'Lista Aloj'!C:C,0),1)</f>
        <v>AZEVEDO, ANTÓNIO DA SILVA</v>
      </c>
      <c r="G1271" s="4" t="str">
        <f>VLOOKUP(E1271,'Lista Aloj'!C:F,4,0)</f>
        <v>Porto</v>
      </c>
      <c r="H1271" s="19">
        <v>44073</v>
      </c>
      <c r="I1271" s="22">
        <v>8</v>
      </c>
      <c r="J1271" s="6">
        <f>VLOOKUP(E1271,'Lista Aloj'!C:F,2,0)*I1271</f>
        <v>640</v>
      </c>
      <c r="K1271" s="6">
        <f t="shared" si="19"/>
        <v>576</v>
      </c>
    </row>
    <row r="1272" spans="2:11" ht="16.5" x14ac:dyDescent="0.25">
      <c r="B1272" s="3" t="s">
        <v>156</v>
      </c>
      <c r="C1272" s="4" t="str">
        <f>VLOOKUP(B1272,Clientes!A:B,2,0)</f>
        <v>Ana Francisca Ferreira</v>
      </c>
      <c r="D1272" s="4" t="str">
        <f>VLOOKUP(B1272,Clientes!A:D,4,0)</f>
        <v>Região Autónoma da Madeira</v>
      </c>
      <c r="E1272" s="9" t="s">
        <v>45</v>
      </c>
      <c r="F1272" s="4" t="str">
        <f>INDEX('Lista Aloj'!B:C,MATCH(E1272,'Lista Aloj'!C:C,0),1)</f>
        <v>LOCAL - IT, LDA</v>
      </c>
      <c r="G1272" s="4" t="str">
        <f>VLOOKUP(E1272,'Lista Aloj'!C:F,4,0)</f>
        <v>Santarém</v>
      </c>
      <c r="H1272" s="19">
        <v>44074</v>
      </c>
      <c r="I1272" s="22">
        <v>9</v>
      </c>
      <c r="J1272" s="6">
        <f>VLOOKUP(E1272,'Lista Aloj'!C:F,2,0)*I1272</f>
        <v>810</v>
      </c>
      <c r="K1272" s="6">
        <f t="shared" si="19"/>
        <v>729</v>
      </c>
    </row>
    <row r="1273" spans="2:11" ht="16.5" x14ac:dyDescent="0.25">
      <c r="B1273" s="3" t="s">
        <v>153</v>
      </c>
      <c r="C1273" s="4" t="str">
        <f>VLOOKUP(B1273,Clientes!A:B,2,0)</f>
        <v>Henrique Coelho Branco</v>
      </c>
      <c r="D1273" s="4" t="str">
        <f>VLOOKUP(B1273,Clientes!A:D,4,0)</f>
        <v>Região Autónoma dos Açores</v>
      </c>
      <c r="E1273" s="9" t="s">
        <v>42</v>
      </c>
      <c r="F1273" s="4" t="str">
        <f>INDEX('Lista Aloj'!B:C,MATCH(E1273,'Lista Aloj'!C:C,0),1)</f>
        <v>FEELPORTO - ALOJAMENTO LOCAL E SERVIÇOS TURISTICOS, LDA</v>
      </c>
      <c r="G1273" s="4" t="str">
        <f>VLOOKUP(E1273,'Lista Aloj'!C:F,4,0)</f>
        <v>Porto</v>
      </c>
      <c r="H1273" s="19">
        <v>44074</v>
      </c>
      <c r="I1273" s="22">
        <v>7</v>
      </c>
      <c r="J1273" s="6">
        <f>VLOOKUP(E1273,'Lista Aloj'!C:F,2,0)*I1273</f>
        <v>490</v>
      </c>
      <c r="K1273" s="6">
        <f t="shared" si="19"/>
        <v>441</v>
      </c>
    </row>
    <row r="1274" spans="2:11" ht="16.5" x14ac:dyDescent="0.25">
      <c r="B1274" s="3" t="s">
        <v>80</v>
      </c>
      <c r="C1274" s="4" t="str">
        <f>VLOOKUP(B1274,Clientes!A:B,2,0)</f>
        <v>João Vieira Santos</v>
      </c>
      <c r="D1274" s="4" t="str">
        <f>VLOOKUP(B1274,Clientes!A:D,4,0)</f>
        <v>Setúbal</v>
      </c>
      <c r="E1274" s="9" t="s">
        <v>49</v>
      </c>
      <c r="F1274" s="4" t="str">
        <f>INDEX('Lista Aloj'!B:C,MATCH(E1274,'Lista Aloj'!C:C,0),1)</f>
        <v>GERES ALBUFEIRA - ALDEIA TURISTICA, LDA</v>
      </c>
      <c r="G1274" s="4" t="str">
        <f>VLOOKUP(E1274,'Lista Aloj'!C:F,4,0)</f>
        <v>Aveiro</v>
      </c>
      <c r="H1274" s="19">
        <v>44074</v>
      </c>
      <c r="I1274" s="22">
        <v>3</v>
      </c>
      <c r="J1274" s="6">
        <f>VLOOKUP(E1274,'Lista Aloj'!C:F,2,0)*I1274</f>
        <v>210</v>
      </c>
      <c r="K1274" s="6">
        <f t="shared" si="19"/>
        <v>199.5</v>
      </c>
    </row>
    <row r="1275" spans="2:11" ht="16.5" x14ac:dyDescent="0.25">
      <c r="B1275" s="3" t="s">
        <v>107</v>
      </c>
      <c r="C1275" s="4" t="str">
        <f>VLOOKUP(B1275,Clientes!A:B,2,0)</f>
        <v>André Alexandre Cardoso</v>
      </c>
      <c r="D1275" s="4" t="str">
        <f>VLOOKUP(B1275,Clientes!A:D,4,0)</f>
        <v>Região Autónoma da Madeira</v>
      </c>
      <c r="E1275" s="9" t="s">
        <v>52</v>
      </c>
      <c r="F1275" s="4" t="str">
        <f>INDEX('Lista Aloj'!B:C,MATCH(E1275,'Lista Aloj'!C:C,0),1)</f>
        <v>CASA DO RIO VEZ - TURISMO E ALOJAMENTO, LDA</v>
      </c>
      <c r="G1275" s="4" t="str">
        <f>VLOOKUP(E1275,'Lista Aloj'!C:F,4,0)</f>
        <v>Leiria</v>
      </c>
      <c r="H1275" s="19">
        <v>44075</v>
      </c>
      <c r="I1275" s="22">
        <v>5</v>
      </c>
      <c r="J1275" s="6">
        <f>VLOOKUP(E1275,'Lista Aloj'!C:F,2,0)*I1275</f>
        <v>350</v>
      </c>
      <c r="K1275" s="6">
        <f t="shared" si="19"/>
        <v>332.5</v>
      </c>
    </row>
    <row r="1276" spans="2:11" ht="16.5" x14ac:dyDescent="0.25">
      <c r="B1276" s="3" t="s">
        <v>184</v>
      </c>
      <c r="C1276" s="4" t="str">
        <f>VLOOKUP(B1276,Clientes!A:B,2,0)</f>
        <v>Rui de Lopes</v>
      </c>
      <c r="D1276" s="4" t="str">
        <f>VLOOKUP(B1276,Clientes!A:D,4,0)</f>
        <v>Santarém</v>
      </c>
      <c r="E1276" s="9" t="s">
        <v>43</v>
      </c>
      <c r="F1276" s="4" t="str">
        <f>INDEX('Lista Aloj'!B:C,MATCH(E1276,'Lista Aloj'!C:C,0),1)</f>
        <v>AZEVEDO, ANTÓNIO DA SILVA</v>
      </c>
      <c r="G1276" s="4" t="str">
        <f>VLOOKUP(E1276,'Lista Aloj'!C:F,4,0)</f>
        <v>Porto</v>
      </c>
      <c r="H1276" s="19">
        <v>44075</v>
      </c>
      <c r="I1276" s="22">
        <v>4</v>
      </c>
      <c r="J1276" s="6">
        <f>VLOOKUP(E1276,'Lista Aloj'!C:F,2,0)*I1276</f>
        <v>320</v>
      </c>
      <c r="K1276" s="6">
        <f t="shared" si="19"/>
        <v>304</v>
      </c>
    </row>
    <row r="1277" spans="2:11" ht="16.5" x14ac:dyDescent="0.25">
      <c r="B1277" s="3" t="s">
        <v>150</v>
      </c>
      <c r="C1277" s="4" t="str">
        <f>VLOOKUP(B1277,Clientes!A:B,2,0)</f>
        <v>Jose Amadeu Faria</v>
      </c>
      <c r="D1277" s="4" t="str">
        <f>VLOOKUP(B1277,Clientes!A:D,4,0)</f>
        <v>Região Autónoma da Madeira</v>
      </c>
      <c r="E1277" s="9" t="s">
        <v>62</v>
      </c>
      <c r="F1277" s="4" t="str">
        <f>INDEX('Lista Aloj'!B:C,MATCH(E1277,'Lista Aloj'!C:C,0),1)</f>
        <v>ENTREGARSONHOS - ALOJAMENTO LOCAL, LDA</v>
      </c>
      <c r="G1277" s="4" t="str">
        <f>VLOOKUP(E1277,'Lista Aloj'!C:F,4,0)</f>
        <v>Região Autónoma dos Açores</v>
      </c>
      <c r="H1277" s="19">
        <v>44076</v>
      </c>
      <c r="I1277" s="22">
        <v>4</v>
      </c>
      <c r="J1277" s="6">
        <f>VLOOKUP(E1277,'Lista Aloj'!C:F,2,0)*I1277</f>
        <v>280</v>
      </c>
      <c r="K1277" s="6">
        <f t="shared" si="19"/>
        <v>266</v>
      </c>
    </row>
    <row r="1278" spans="2:11" ht="16.5" x14ac:dyDescent="0.25">
      <c r="B1278" s="3" t="s">
        <v>146</v>
      </c>
      <c r="C1278" s="4" t="str">
        <f>VLOOKUP(B1278,Clientes!A:B,2,0)</f>
        <v>Gonçalo Alessandra Pinto</v>
      </c>
      <c r="D1278" s="4" t="str">
        <f>VLOOKUP(B1278,Clientes!A:D,4,0)</f>
        <v>Guarda</v>
      </c>
      <c r="E1278" s="9" t="s">
        <v>45</v>
      </c>
      <c r="F1278" s="4" t="str">
        <f>INDEX('Lista Aloj'!B:C,MATCH(E1278,'Lista Aloj'!C:C,0),1)</f>
        <v>LOCAL - IT, LDA</v>
      </c>
      <c r="G1278" s="4" t="str">
        <f>VLOOKUP(E1278,'Lista Aloj'!C:F,4,0)</f>
        <v>Santarém</v>
      </c>
      <c r="H1278" s="19">
        <v>44077</v>
      </c>
      <c r="I1278" s="22">
        <v>1</v>
      </c>
      <c r="J1278" s="6">
        <f>VLOOKUP(E1278,'Lista Aloj'!C:F,2,0)*I1278</f>
        <v>90</v>
      </c>
      <c r="K1278" s="6">
        <f t="shared" si="19"/>
        <v>90</v>
      </c>
    </row>
    <row r="1279" spans="2:11" ht="16.5" x14ac:dyDescent="0.25">
      <c r="B1279" s="3" t="s">
        <v>199</v>
      </c>
      <c r="C1279" s="4" t="str">
        <f>VLOOKUP(B1279,Clientes!A:B,2,0)</f>
        <v>Miguel Fernandes Almendra</v>
      </c>
      <c r="D1279" s="4" t="str">
        <f>VLOOKUP(B1279,Clientes!A:D,4,0)</f>
        <v>Lisboa</v>
      </c>
      <c r="E1279" s="9" t="s">
        <v>61</v>
      </c>
      <c r="F1279" s="4" t="str">
        <f>INDEX('Lista Aloj'!B:C,MATCH(E1279,'Lista Aloj'!C:C,0),1)</f>
        <v>APPEAL - ASSOCIAÇÃO PORTUGUESA DE PROPRIETÁRIOS DE ESTABELECIMENTOS DE ALOJAMENTO LOCAL</v>
      </c>
      <c r="G1279" s="4" t="str">
        <f>VLOOKUP(E1279,'Lista Aloj'!C:F,4,0)</f>
        <v>Região Autónoma dos Açores</v>
      </c>
      <c r="H1279" s="19">
        <v>44077</v>
      </c>
      <c r="I1279" s="22">
        <v>6</v>
      </c>
      <c r="J1279" s="6">
        <f>VLOOKUP(E1279,'Lista Aloj'!C:F,2,0)*I1279</f>
        <v>420</v>
      </c>
      <c r="K1279" s="6">
        <f t="shared" si="19"/>
        <v>378</v>
      </c>
    </row>
    <row r="1280" spans="2:11" ht="16.5" x14ac:dyDescent="0.25">
      <c r="B1280" s="3" t="s">
        <v>120</v>
      </c>
      <c r="C1280" s="4" t="str">
        <f>VLOOKUP(B1280,Clientes!A:B,2,0)</f>
        <v>Mariana Miguel Borges</v>
      </c>
      <c r="D1280" s="4" t="str">
        <f>VLOOKUP(B1280,Clientes!A:D,4,0)</f>
        <v>Região Autónoma dos Açores</v>
      </c>
      <c r="E1280" s="9" t="s">
        <v>39</v>
      </c>
      <c r="F1280" s="4" t="str">
        <f>INDEX('Lista Aloj'!B:C,MATCH(E1280,'Lista Aloj'!C:C,0),1)</f>
        <v>ÍNDICEFRASE COMPRA E VENDA DE BENS IMOBILIÁRIOS, TURISMO E ALOJAMENTO LOCAL, LDA</v>
      </c>
      <c r="G1280" s="4" t="str">
        <f>VLOOKUP(E1280,'Lista Aloj'!C:F,4,0)</f>
        <v>Portalegre</v>
      </c>
      <c r="H1280" s="19">
        <v>44078</v>
      </c>
      <c r="I1280" s="22">
        <v>9</v>
      </c>
      <c r="J1280" s="6">
        <f>VLOOKUP(E1280,'Lista Aloj'!C:F,2,0)*I1280</f>
        <v>540</v>
      </c>
      <c r="K1280" s="6">
        <f t="shared" si="19"/>
        <v>486</v>
      </c>
    </row>
    <row r="1281" spans="2:11" ht="16.5" x14ac:dyDescent="0.25">
      <c r="B1281" s="3" t="s">
        <v>112</v>
      </c>
      <c r="C1281" s="4" t="str">
        <f>VLOOKUP(B1281,Clientes!A:B,2,0)</f>
        <v>Marisa Paulo Cunha</v>
      </c>
      <c r="D1281" s="4" t="str">
        <f>VLOOKUP(B1281,Clientes!A:D,4,0)</f>
        <v>Porto</v>
      </c>
      <c r="E1281" s="9" t="s">
        <v>49</v>
      </c>
      <c r="F1281" s="4" t="str">
        <f>INDEX('Lista Aloj'!B:C,MATCH(E1281,'Lista Aloj'!C:C,0),1)</f>
        <v>GERES ALBUFEIRA - ALDEIA TURISTICA, LDA</v>
      </c>
      <c r="G1281" s="4" t="str">
        <f>VLOOKUP(E1281,'Lista Aloj'!C:F,4,0)</f>
        <v>Aveiro</v>
      </c>
      <c r="H1281" s="19">
        <v>44078</v>
      </c>
      <c r="I1281" s="22">
        <v>5</v>
      </c>
      <c r="J1281" s="6">
        <f>VLOOKUP(E1281,'Lista Aloj'!C:F,2,0)*I1281</f>
        <v>350</v>
      </c>
      <c r="K1281" s="6">
        <f t="shared" si="19"/>
        <v>332.5</v>
      </c>
    </row>
    <row r="1282" spans="2:11" ht="15" customHeight="1" x14ac:dyDescent="0.25">
      <c r="B1282" s="3" t="s">
        <v>130</v>
      </c>
      <c r="C1282" s="4" t="str">
        <f>VLOOKUP(B1282,Clientes!A:B,2,0)</f>
        <v>Rui de Correia</v>
      </c>
      <c r="D1282" s="4" t="str">
        <f>VLOOKUP(B1282,Clientes!A:D,4,0)</f>
        <v>Vila Real</v>
      </c>
      <c r="E1282" s="9" t="s">
        <v>43</v>
      </c>
      <c r="F1282" s="4" t="str">
        <f>INDEX('Lista Aloj'!B:C,MATCH(E1282,'Lista Aloj'!C:C,0),1)</f>
        <v>AZEVEDO, ANTÓNIO DA SILVA</v>
      </c>
      <c r="G1282" s="4" t="str">
        <f>VLOOKUP(E1282,'Lista Aloj'!C:F,4,0)</f>
        <v>Porto</v>
      </c>
      <c r="H1282" s="19">
        <v>44078</v>
      </c>
      <c r="I1282" s="22">
        <v>5</v>
      </c>
      <c r="J1282" s="6">
        <f>VLOOKUP(E1282,'Lista Aloj'!C:F,2,0)*I1282</f>
        <v>400</v>
      </c>
      <c r="K1282" s="6">
        <f t="shared" si="19"/>
        <v>380</v>
      </c>
    </row>
    <row r="1283" spans="2:11" ht="16.5" x14ac:dyDescent="0.25">
      <c r="B1283" s="3" t="s">
        <v>128</v>
      </c>
      <c r="C1283" s="4" t="str">
        <f>VLOOKUP(B1283,Clientes!A:B,2,0)</f>
        <v>António Maria Coutinho</v>
      </c>
      <c r="D1283" s="4" t="str">
        <f>VLOOKUP(B1283,Clientes!A:D,4,0)</f>
        <v>Beja</v>
      </c>
      <c r="E1283" s="9" t="s">
        <v>49</v>
      </c>
      <c r="F1283" s="4" t="str">
        <f>INDEX('Lista Aloj'!B:C,MATCH(E1283,'Lista Aloj'!C:C,0),1)</f>
        <v>GERES ALBUFEIRA - ALDEIA TURISTICA, LDA</v>
      </c>
      <c r="G1283" s="4" t="str">
        <f>VLOOKUP(E1283,'Lista Aloj'!C:F,4,0)</f>
        <v>Aveiro</v>
      </c>
      <c r="H1283" s="19">
        <v>44080</v>
      </c>
      <c r="I1283" s="22">
        <v>4</v>
      </c>
      <c r="J1283" s="6">
        <f>VLOOKUP(E1283,'Lista Aloj'!C:F,2,0)*I1283</f>
        <v>280</v>
      </c>
      <c r="K1283" s="6">
        <f t="shared" si="19"/>
        <v>266</v>
      </c>
    </row>
    <row r="1284" spans="2:11" ht="16.5" x14ac:dyDescent="0.25">
      <c r="B1284" s="3" t="s">
        <v>133</v>
      </c>
      <c r="C1284" s="4" t="str">
        <f>VLOOKUP(B1284,Clientes!A:B,2,0)</f>
        <v>Eduardo Rafael Sousa</v>
      </c>
      <c r="D1284" s="4" t="str">
        <f>VLOOKUP(B1284,Clientes!A:D,4,0)</f>
        <v>Região Autónoma dos Açores</v>
      </c>
      <c r="E1284" s="9" t="s">
        <v>41</v>
      </c>
      <c r="F1284" s="4" t="str">
        <f>INDEX('Lista Aloj'!B:C,MATCH(E1284,'Lista Aloj'!C:C,0),1)</f>
        <v>CAMPO AVENTURA - PROGRAMAS DE LAZER, S.A.</v>
      </c>
      <c r="G1284" s="4" t="str">
        <f>VLOOKUP(E1284,'Lista Aloj'!C:F,4,0)</f>
        <v>Castelo Branco</v>
      </c>
      <c r="H1284" s="19">
        <v>44080</v>
      </c>
      <c r="I1284" s="22">
        <v>1</v>
      </c>
      <c r="J1284" s="6">
        <f>VLOOKUP(E1284,'Lista Aloj'!C:F,2,0)*I1284</f>
        <v>90</v>
      </c>
      <c r="K1284" s="6">
        <f t="shared" si="19"/>
        <v>90</v>
      </c>
    </row>
    <row r="1285" spans="2:11" ht="16.5" x14ac:dyDescent="0.25">
      <c r="B1285" s="3" t="s">
        <v>114</v>
      </c>
      <c r="C1285" s="4" t="str">
        <f>VLOOKUP(B1285,Clientes!A:B,2,0)</f>
        <v>Pedro Cardoso Cebola</v>
      </c>
      <c r="D1285" s="4" t="str">
        <f>VLOOKUP(B1285,Clientes!A:D,4,0)</f>
        <v>Santarém</v>
      </c>
      <c r="E1285" s="9" t="s">
        <v>52</v>
      </c>
      <c r="F1285" s="4" t="str">
        <f>INDEX('Lista Aloj'!B:C,MATCH(E1285,'Lista Aloj'!C:C,0),1)</f>
        <v>CASA DO RIO VEZ - TURISMO E ALOJAMENTO, LDA</v>
      </c>
      <c r="G1285" s="4" t="str">
        <f>VLOOKUP(E1285,'Lista Aloj'!C:F,4,0)</f>
        <v>Leiria</v>
      </c>
      <c r="H1285" s="19">
        <v>44080</v>
      </c>
      <c r="I1285" s="22">
        <v>8</v>
      </c>
      <c r="J1285" s="6">
        <f>VLOOKUP(E1285,'Lista Aloj'!C:F,2,0)*I1285</f>
        <v>560</v>
      </c>
      <c r="K1285" s="6">
        <f t="shared" si="19"/>
        <v>504</v>
      </c>
    </row>
    <row r="1286" spans="2:11" ht="16.5" x14ac:dyDescent="0.25">
      <c r="B1286" s="3" t="s">
        <v>216</v>
      </c>
      <c r="C1286" s="4" t="str">
        <f>VLOOKUP(B1286,Clientes!A:B,2,0)</f>
        <v>Inês Luís Soares</v>
      </c>
      <c r="D1286" s="4" t="str">
        <f>VLOOKUP(B1286,Clientes!A:D,4,0)</f>
        <v>Santarém</v>
      </c>
      <c r="E1286" s="9" t="s">
        <v>37</v>
      </c>
      <c r="F1286" s="4" t="str">
        <f>INDEX('Lista Aloj'!B:C,MATCH(E1286,'Lista Aloj'!C:C,0),1)</f>
        <v>AHSLG - SOCIEDADE DE GESTÃO DE EMPREENDIMENTOS TURÍSTICOS E DE ALOJAMENTO LOCAL, LDA</v>
      </c>
      <c r="G1286" s="4" t="str">
        <f>VLOOKUP(E1286,'Lista Aloj'!C:F,4,0)</f>
        <v>Braga</v>
      </c>
      <c r="H1286" s="19">
        <v>44081</v>
      </c>
      <c r="I1286" s="22">
        <v>3</v>
      </c>
      <c r="J1286" s="6">
        <f>VLOOKUP(E1286,'Lista Aloj'!C:F,2,0)*I1286</f>
        <v>150</v>
      </c>
      <c r="K1286" s="6">
        <f t="shared" si="19"/>
        <v>142.5</v>
      </c>
    </row>
    <row r="1287" spans="2:11" ht="16.5" x14ac:dyDescent="0.25">
      <c r="B1287" s="3" t="s">
        <v>131</v>
      </c>
      <c r="C1287" s="4" t="str">
        <f>VLOOKUP(B1287,Clientes!A:B,2,0)</f>
        <v xml:space="preserve">João de </v>
      </c>
      <c r="D1287" s="4" t="str">
        <f>VLOOKUP(B1287,Clientes!A:D,4,0)</f>
        <v>Guarda</v>
      </c>
      <c r="E1287" s="9" t="s">
        <v>56</v>
      </c>
      <c r="F1287" s="4" t="str">
        <f>INDEX('Lista Aloj'!B:C,MATCH(E1287,'Lista Aloj'!C:C,0),1)</f>
        <v>CONVERSA SIMÉTRICA ALOJAMENTO LOCAL, LDA</v>
      </c>
      <c r="G1287" s="4" t="str">
        <f>VLOOKUP(E1287,'Lista Aloj'!C:F,4,0)</f>
        <v>Viana do Castelo</v>
      </c>
      <c r="H1287" s="19">
        <v>44081</v>
      </c>
      <c r="I1287" s="22">
        <v>9</v>
      </c>
      <c r="J1287" s="6">
        <f>VLOOKUP(E1287,'Lista Aloj'!C:F,2,0)*I1287</f>
        <v>810</v>
      </c>
      <c r="K1287" s="6">
        <f t="shared" si="19"/>
        <v>729</v>
      </c>
    </row>
    <row r="1288" spans="2:11" ht="16.5" x14ac:dyDescent="0.25">
      <c r="B1288" s="3" t="s">
        <v>221</v>
      </c>
      <c r="C1288" s="4" t="str">
        <f>VLOOKUP(B1288,Clientes!A:B,2,0)</f>
        <v xml:space="preserve">Manuel Tkachenko </v>
      </c>
      <c r="D1288" s="4" t="str">
        <f>VLOOKUP(B1288,Clientes!A:D,4,0)</f>
        <v>Viseu</v>
      </c>
      <c r="E1288" s="9" t="s">
        <v>47</v>
      </c>
      <c r="F1288" s="4" t="str">
        <f>INDEX('Lista Aloj'!B:C,MATCH(E1288,'Lista Aloj'!C:C,0),1)</f>
        <v>ADER-SOUSA - ASSOCIAÇÃO DE DESENVOLVIMENTO RURAL DAS TERRAS DO SOUSA</v>
      </c>
      <c r="G1288" s="4" t="str">
        <f>VLOOKUP(E1288,'Lista Aloj'!C:F,4,0)</f>
        <v>Região Autónoma dos Açores</v>
      </c>
      <c r="H1288" s="19">
        <v>44082</v>
      </c>
      <c r="I1288" s="22">
        <v>9</v>
      </c>
      <c r="J1288" s="6">
        <f>VLOOKUP(E1288,'Lista Aloj'!C:F,2,0)*I1288</f>
        <v>630</v>
      </c>
      <c r="K1288" s="6">
        <f t="shared" si="19"/>
        <v>567</v>
      </c>
    </row>
    <row r="1289" spans="2:11" ht="16.5" x14ac:dyDescent="0.25">
      <c r="B1289" s="3" t="s">
        <v>191</v>
      </c>
      <c r="C1289" s="4" t="str">
        <f>VLOOKUP(B1289,Clientes!A:B,2,0)</f>
        <v>João Mendes Simões</v>
      </c>
      <c r="D1289" s="4" t="str">
        <f>VLOOKUP(B1289,Clientes!A:D,4,0)</f>
        <v>Aveiro</v>
      </c>
      <c r="E1289" s="9" t="s">
        <v>51</v>
      </c>
      <c r="F1289" s="4" t="str">
        <f>INDEX('Lista Aloj'!B:C,MATCH(E1289,'Lista Aloj'!C:C,0),1)</f>
        <v>BIRDS &amp; BOARDS - ALOJAMENTO LOCAL, LDA</v>
      </c>
      <c r="G1289" s="4" t="str">
        <f>VLOOKUP(E1289,'Lista Aloj'!C:F,4,0)</f>
        <v>Lisboa</v>
      </c>
      <c r="H1289" s="19">
        <v>44083</v>
      </c>
      <c r="I1289" s="22">
        <v>8</v>
      </c>
      <c r="J1289" s="6">
        <f>VLOOKUP(E1289,'Lista Aloj'!C:F,2,0)*I1289</f>
        <v>720</v>
      </c>
      <c r="K1289" s="6">
        <f t="shared" si="19"/>
        <v>648</v>
      </c>
    </row>
    <row r="1290" spans="2:11" ht="16.5" x14ac:dyDescent="0.25">
      <c r="B1290" s="3" t="s">
        <v>174</v>
      </c>
      <c r="C1290" s="4" t="str">
        <f>VLOOKUP(B1290,Clientes!A:B,2,0)</f>
        <v>André Martina Dias</v>
      </c>
      <c r="D1290" s="4" t="str">
        <f>VLOOKUP(B1290,Clientes!A:D,4,0)</f>
        <v>Vila Real</v>
      </c>
      <c r="E1290" s="9" t="s">
        <v>37</v>
      </c>
      <c r="F1290" s="4" t="str">
        <f>INDEX('Lista Aloj'!B:C,MATCH(E1290,'Lista Aloj'!C:C,0),1)</f>
        <v>AHSLG - SOCIEDADE DE GESTÃO DE EMPREENDIMENTOS TURÍSTICOS E DE ALOJAMENTO LOCAL, LDA</v>
      </c>
      <c r="G1290" s="4" t="str">
        <f>VLOOKUP(E1290,'Lista Aloj'!C:F,4,0)</f>
        <v>Braga</v>
      </c>
      <c r="H1290" s="19">
        <v>44084</v>
      </c>
      <c r="I1290" s="22">
        <v>7</v>
      </c>
      <c r="J1290" s="6">
        <f>VLOOKUP(E1290,'Lista Aloj'!C:F,2,0)*I1290</f>
        <v>350</v>
      </c>
      <c r="K1290" s="6">
        <f t="shared" ref="K1290:K1353" si="20">J1290- VLOOKUP(I1290,$H$2:$J$6,3,TRUE)*J1290</f>
        <v>315</v>
      </c>
    </row>
    <row r="1291" spans="2:11" ht="16.5" x14ac:dyDescent="0.25">
      <c r="B1291" s="3" t="s">
        <v>81</v>
      </c>
      <c r="C1291" s="4" t="str">
        <f>VLOOKUP(B1291,Clientes!A:B,2,0)</f>
        <v>Carlos Ramalho Fonseca</v>
      </c>
      <c r="D1291" s="4" t="str">
        <f>VLOOKUP(B1291,Clientes!A:D,4,0)</f>
        <v>Coimbra</v>
      </c>
      <c r="E1291" s="9" t="s">
        <v>56</v>
      </c>
      <c r="F1291" s="4" t="str">
        <f>INDEX('Lista Aloj'!B:C,MATCH(E1291,'Lista Aloj'!C:C,0),1)</f>
        <v>CONVERSA SIMÉTRICA ALOJAMENTO LOCAL, LDA</v>
      </c>
      <c r="G1291" s="4" t="str">
        <f>VLOOKUP(E1291,'Lista Aloj'!C:F,4,0)</f>
        <v>Viana do Castelo</v>
      </c>
      <c r="H1291" s="19">
        <v>44085</v>
      </c>
      <c r="I1291" s="22">
        <v>7</v>
      </c>
      <c r="J1291" s="6">
        <f>VLOOKUP(E1291,'Lista Aloj'!C:F,2,0)*I1291</f>
        <v>630</v>
      </c>
      <c r="K1291" s="6">
        <f t="shared" si="20"/>
        <v>567</v>
      </c>
    </row>
    <row r="1292" spans="2:11" ht="16.5" x14ac:dyDescent="0.25">
      <c r="B1292" s="3" t="s">
        <v>136</v>
      </c>
      <c r="C1292" s="4" t="str">
        <f>VLOOKUP(B1292,Clientes!A:B,2,0)</f>
        <v>Eurico João Pinto</v>
      </c>
      <c r="D1292" s="4" t="str">
        <f>VLOOKUP(B1292,Clientes!A:D,4,0)</f>
        <v>Aveiro</v>
      </c>
      <c r="E1292" s="9" t="s">
        <v>41</v>
      </c>
      <c r="F1292" s="4" t="str">
        <f>INDEX('Lista Aloj'!B:C,MATCH(E1292,'Lista Aloj'!C:C,0),1)</f>
        <v>CAMPO AVENTURA - PROGRAMAS DE LAZER, S.A.</v>
      </c>
      <c r="G1292" s="4" t="str">
        <f>VLOOKUP(E1292,'Lista Aloj'!C:F,4,0)</f>
        <v>Castelo Branco</v>
      </c>
      <c r="H1292" s="19">
        <v>44085</v>
      </c>
      <c r="I1292" s="22">
        <v>5</v>
      </c>
      <c r="J1292" s="6">
        <f>VLOOKUP(E1292,'Lista Aloj'!C:F,2,0)*I1292</f>
        <v>450</v>
      </c>
      <c r="K1292" s="6">
        <f t="shared" si="20"/>
        <v>427.5</v>
      </c>
    </row>
    <row r="1293" spans="2:11" ht="16.5" x14ac:dyDescent="0.25">
      <c r="B1293" s="3" t="s">
        <v>122</v>
      </c>
      <c r="C1293" s="4" t="str">
        <f>VLOOKUP(B1293,Clientes!A:B,2,0)</f>
        <v>Juliana José Ferreira</v>
      </c>
      <c r="D1293" s="4" t="str">
        <f>VLOOKUP(B1293,Clientes!A:D,4,0)</f>
        <v>Porto</v>
      </c>
      <c r="E1293" s="9" t="s">
        <v>51</v>
      </c>
      <c r="F1293" s="4" t="str">
        <f>INDEX('Lista Aloj'!B:C,MATCH(E1293,'Lista Aloj'!C:C,0),1)</f>
        <v>BIRDS &amp; BOARDS - ALOJAMENTO LOCAL, LDA</v>
      </c>
      <c r="G1293" s="4" t="str">
        <f>VLOOKUP(E1293,'Lista Aloj'!C:F,4,0)</f>
        <v>Lisboa</v>
      </c>
      <c r="H1293" s="19">
        <v>44085</v>
      </c>
      <c r="I1293" s="22">
        <v>1</v>
      </c>
      <c r="J1293" s="6">
        <f>VLOOKUP(E1293,'Lista Aloj'!C:F,2,0)*I1293</f>
        <v>90</v>
      </c>
      <c r="K1293" s="6">
        <f t="shared" si="20"/>
        <v>90</v>
      </c>
    </row>
    <row r="1294" spans="2:11" ht="16.5" x14ac:dyDescent="0.25">
      <c r="B1294" s="3" t="s">
        <v>89</v>
      </c>
      <c r="C1294" s="4" t="str">
        <f>VLOOKUP(B1294,Clientes!A:B,2,0)</f>
        <v>Marco Pedro Suarez</v>
      </c>
      <c r="D1294" s="4" t="str">
        <f>VLOOKUP(B1294,Clientes!A:D,4,0)</f>
        <v>Porto</v>
      </c>
      <c r="E1294" s="9" t="s">
        <v>42</v>
      </c>
      <c r="F1294" s="4" t="str">
        <f>INDEX('Lista Aloj'!B:C,MATCH(E1294,'Lista Aloj'!C:C,0),1)</f>
        <v>FEELPORTO - ALOJAMENTO LOCAL E SERVIÇOS TURISTICOS, LDA</v>
      </c>
      <c r="G1294" s="4" t="str">
        <f>VLOOKUP(E1294,'Lista Aloj'!C:F,4,0)</f>
        <v>Porto</v>
      </c>
      <c r="H1294" s="19">
        <v>44086</v>
      </c>
      <c r="I1294" s="22">
        <v>5</v>
      </c>
      <c r="J1294" s="6">
        <f>VLOOKUP(E1294,'Lista Aloj'!C:F,2,0)*I1294</f>
        <v>350</v>
      </c>
      <c r="K1294" s="6">
        <f t="shared" si="20"/>
        <v>332.5</v>
      </c>
    </row>
    <row r="1295" spans="2:11" ht="16.5" x14ac:dyDescent="0.25">
      <c r="B1295" s="3" t="s">
        <v>153</v>
      </c>
      <c r="C1295" s="4" t="str">
        <f>VLOOKUP(B1295,Clientes!A:B,2,0)</f>
        <v>Henrique Coelho Branco</v>
      </c>
      <c r="D1295" s="4" t="str">
        <f>VLOOKUP(B1295,Clientes!A:D,4,0)</f>
        <v>Região Autónoma dos Açores</v>
      </c>
      <c r="E1295" s="9" t="s">
        <v>59</v>
      </c>
      <c r="F1295" s="4" t="str">
        <f>INDEX('Lista Aloj'!B:C,MATCH(E1295,'Lista Aloj'!C:C,0),1)</f>
        <v>ENIGMAGARDEN - ALOJAMENTO LOCAL, UNIPESSOAL, LDA</v>
      </c>
      <c r="G1295" s="4" t="str">
        <f>VLOOKUP(E1295,'Lista Aloj'!C:F,4,0)</f>
        <v>Viana do Castelo</v>
      </c>
      <c r="H1295" s="19">
        <v>44087</v>
      </c>
      <c r="I1295" s="22">
        <v>8</v>
      </c>
      <c r="J1295" s="6">
        <f>VLOOKUP(E1295,'Lista Aloj'!C:F,2,0)*I1295</f>
        <v>480</v>
      </c>
      <c r="K1295" s="6">
        <f t="shared" si="20"/>
        <v>432</v>
      </c>
    </row>
    <row r="1296" spans="2:11" ht="16.5" x14ac:dyDescent="0.25">
      <c r="B1296" s="3" t="s">
        <v>90</v>
      </c>
      <c r="C1296" s="4" t="str">
        <f>VLOOKUP(B1296,Clientes!A:B,2,0)</f>
        <v>Rodrigo Marques Carvalho</v>
      </c>
      <c r="D1296" s="4" t="str">
        <f>VLOOKUP(B1296,Clientes!A:D,4,0)</f>
        <v>Évora</v>
      </c>
      <c r="E1296" s="9" t="s">
        <v>39</v>
      </c>
      <c r="F1296" s="4" t="str">
        <f>INDEX('Lista Aloj'!B:C,MATCH(E1296,'Lista Aloj'!C:C,0),1)</f>
        <v>ÍNDICEFRASE COMPRA E VENDA DE BENS IMOBILIÁRIOS, TURISMO E ALOJAMENTO LOCAL, LDA</v>
      </c>
      <c r="G1296" s="4" t="str">
        <f>VLOOKUP(E1296,'Lista Aloj'!C:F,4,0)</f>
        <v>Portalegre</v>
      </c>
      <c r="H1296" s="19">
        <v>44087</v>
      </c>
      <c r="I1296" s="22">
        <v>2</v>
      </c>
      <c r="J1296" s="6">
        <f>VLOOKUP(E1296,'Lista Aloj'!C:F,2,0)*I1296</f>
        <v>120</v>
      </c>
      <c r="K1296" s="6">
        <f t="shared" si="20"/>
        <v>114</v>
      </c>
    </row>
    <row r="1297" spans="2:11" ht="16.5" x14ac:dyDescent="0.25">
      <c r="B1297" s="3" t="s">
        <v>95</v>
      </c>
      <c r="C1297" s="4" t="str">
        <f>VLOOKUP(B1297,Clientes!A:B,2,0)</f>
        <v xml:space="preserve">Diogo Teresa </v>
      </c>
      <c r="D1297" s="4" t="str">
        <f>VLOOKUP(B1297,Clientes!A:D,4,0)</f>
        <v>Setúbal</v>
      </c>
      <c r="E1297" s="9" t="s">
        <v>42</v>
      </c>
      <c r="F1297" s="4" t="str">
        <f>INDEX('Lista Aloj'!B:C,MATCH(E1297,'Lista Aloj'!C:C,0),1)</f>
        <v>FEELPORTO - ALOJAMENTO LOCAL E SERVIÇOS TURISTICOS, LDA</v>
      </c>
      <c r="G1297" s="4" t="str">
        <f>VLOOKUP(E1297,'Lista Aloj'!C:F,4,0)</f>
        <v>Porto</v>
      </c>
      <c r="H1297" s="19">
        <v>44088</v>
      </c>
      <c r="I1297" s="22">
        <v>7</v>
      </c>
      <c r="J1297" s="6">
        <f>VLOOKUP(E1297,'Lista Aloj'!C:F,2,0)*I1297</f>
        <v>490</v>
      </c>
      <c r="K1297" s="6">
        <f t="shared" si="20"/>
        <v>441</v>
      </c>
    </row>
    <row r="1298" spans="2:11" ht="16.5" x14ac:dyDescent="0.25">
      <c r="B1298" s="3" t="s">
        <v>105</v>
      </c>
      <c r="C1298" s="4" t="str">
        <f>VLOOKUP(B1298,Clientes!A:B,2,0)</f>
        <v>Licinio Macedo Rocha</v>
      </c>
      <c r="D1298" s="4" t="str">
        <f>VLOOKUP(B1298,Clientes!A:D,4,0)</f>
        <v>Castelo Branco</v>
      </c>
      <c r="E1298" s="9" t="s">
        <v>42</v>
      </c>
      <c r="F1298" s="4" t="str">
        <f>INDEX('Lista Aloj'!B:C,MATCH(E1298,'Lista Aloj'!C:C,0),1)</f>
        <v>FEELPORTO - ALOJAMENTO LOCAL E SERVIÇOS TURISTICOS, LDA</v>
      </c>
      <c r="G1298" s="4" t="str">
        <f>VLOOKUP(E1298,'Lista Aloj'!C:F,4,0)</f>
        <v>Porto</v>
      </c>
      <c r="H1298" s="19">
        <v>44088</v>
      </c>
      <c r="I1298" s="22">
        <v>4</v>
      </c>
      <c r="J1298" s="6">
        <f>VLOOKUP(E1298,'Lista Aloj'!C:F,2,0)*I1298</f>
        <v>280</v>
      </c>
      <c r="K1298" s="6">
        <f t="shared" si="20"/>
        <v>266</v>
      </c>
    </row>
    <row r="1299" spans="2:11" ht="16.5" x14ac:dyDescent="0.25">
      <c r="B1299" s="3" t="s">
        <v>197</v>
      </c>
      <c r="C1299" s="4" t="str">
        <f>VLOOKUP(B1299,Clientes!A:B,2,0)</f>
        <v>Luísa Viamonte Carvalho</v>
      </c>
      <c r="D1299" s="4" t="str">
        <f>VLOOKUP(B1299,Clientes!A:D,4,0)</f>
        <v>Bragança</v>
      </c>
      <c r="E1299" s="9" t="s">
        <v>35</v>
      </c>
      <c r="F1299" s="4" t="str">
        <f>INDEX('Lista Aloj'!B:C,MATCH(E1299,'Lista Aloj'!C:C,0),1)</f>
        <v>ALOJAMENTO LOCAL "TUGAPLACE", UNIPESSOAL, LDA</v>
      </c>
      <c r="G1299" s="4" t="str">
        <f>VLOOKUP(E1299,'Lista Aloj'!C:F,4,0)</f>
        <v>Porto</v>
      </c>
      <c r="H1299" s="19">
        <v>44088</v>
      </c>
      <c r="I1299" s="22">
        <v>4</v>
      </c>
      <c r="J1299" s="6">
        <f>VLOOKUP(E1299,'Lista Aloj'!C:F,2,0)*I1299</f>
        <v>280</v>
      </c>
      <c r="K1299" s="6">
        <f t="shared" si="20"/>
        <v>266</v>
      </c>
    </row>
    <row r="1300" spans="2:11" ht="16.5" x14ac:dyDescent="0.25">
      <c r="B1300" s="3" t="s">
        <v>172</v>
      </c>
      <c r="C1300" s="4" t="str">
        <f>VLOOKUP(B1300,Clientes!A:B,2,0)</f>
        <v>Fabrício Eduardo Igreja</v>
      </c>
      <c r="D1300" s="4" t="str">
        <f>VLOOKUP(B1300,Clientes!A:D,4,0)</f>
        <v>Guarda</v>
      </c>
      <c r="E1300" s="9" t="s">
        <v>51</v>
      </c>
      <c r="F1300" s="4" t="str">
        <f>INDEX('Lista Aloj'!B:C,MATCH(E1300,'Lista Aloj'!C:C,0),1)</f>
        <v>BIRDS &amp; BOARDS - ALOJAMENTO LOCAL, LDA</v>
      </c>
      <c r="G1300" s="4" t="str">
        <f>VLOOKUP(E1300,'Lista Aloj'!C:F,4,0)</f>
        <v>Lisboa</v>
      </c>
      <c r="H1300" s="19">
        <v>44089</v>
      </c>
      <c r="I1300" s="22">
        <v>2</v>
      </c>
      <c r="J1300" s="6">
        <f>VLOOKUP(E1300,'Lista Aloj'!C:F,2,0)*I1300</f>
        <v>180</v>
      </c>
      <c r="K1300" s="6">
        <f t="shared" si="20"/>
        <v>171</v>
      </c>
    </row>
    <row r="1301" spans="2:11" ht="16.5" x14ac:dyDescent="0.25">
      <c r="B1301" s="3" t="s">
        <v>114</v>
      </c>
      <c r="C1301" s="4" t="str">
        <f>VLOOKUP(B1301,Clientes!A:B,2,0)</f>
        <v>Pedro Cardoso Cebola</v>
      </c>
      <c r="D1301" s="4" t="str">
        <f>VLOOKUP(B1301,Clientes!A:D,4,0)</f>
        <v>Santarém</v>
      </c>
      <c r="E1301" s="9" t="s">
        <v>52</v>
      </c>
      <c r="F1301" s="4" t="str">
        <f>INDEX('Lista Aloj'!B:C,MATCH(E1301,'Lista Aloj'!C:C,0),1)</f>
        <v>CASA DO RIO VEZ - TURISMO E ALOJAMENTO, LDA</v>
      </c>
      <c r="G1301" s="4" t="str">
        <f>VLOOKUP(E1301,'Lista Aloj'!C:F,4,0)</f>
        <v>Leiria</v>
      </c>
      <c r="H1301" s="19">
        <v>44089</v>
      </c>
      <c r="I1301" s="22">
        <v>7</v>
      </c>
      <c r="J1301" s="6">
        <f>VLOOKUP(E1301,'Lista Aloj'!C:F,2,0)*I1301</f>
        <v>490</v>
      </c>
      <c r="K1301" s="6">
        <f t="shared" si="20"/>
        <v>441</v>
      </c>
    </row>
    <row r="1302" spans="2:11" ht="16.5" x14ac:dyDescent="0.25">
      <c r="B1302" s="3" t="s">
        <v>97</v>
      </c>
      <c r="C1302" s="4" t="str">
        <f>VLOOKUP(B1302,Clientes!A:B,2,0)</f>
        <v>Diogo Torres Pinheiro</v>
      </c>
      <c r="D1302" s="4" t="str">
        <f>VLOOKUP(B1302,Clientes!A:D,4,0)</f>
        <v>Santarém</v>
      </c>
      <c r="E1302" s="9" t="s">
        <v>56</v>
      </c>
      <c r="F1302" s="4" t="str">
        <f>INDEX('Lista Aloj'!B:C,MATCH(E1302,'Lista Aloj'!C:C,0),1)</f>
        <v>CONVERSA SIMÉTRICA ALOJAMENTO LOCAL, LDA</v>
      </c>
      <c r="G1302" s="4" t="str">
        <f>VLOOKUP(E1302,'Lista Aloj'!C:F,4,0)</f>
        <v>Viana do Castelo</v>
      </c>
      <c r="H1302" s="19">
        <v>44090</v>
      </c>
      <c r="I1302" s="22">
        <v>8</v>
      </c>
      <c r="J1302" s="6">
        <f>VLOOKUP(E1302,'Lista Aloj'!C:F,2,0)*I1302</f>
        <v>720</v>
      </c>
      <c r="K1302" s="6">
        <f t="shared" si="20"/>
        <v>648</v>
      </c>
    </row>
    <row r="1303" spans="2:11" ht="16.5" x14ac:dyDescent="0.25">
      <c r="B1303" s="3" t="s">
        <v>152</v>
      </c>
      <c r="C1303" s="4" t="str">
        <f>VLOOKUP(B1303,Clientes!A:B,2,0)</f>
        <v>Ricardo Bronze Ribeiro</v>
      </c>
      <c r="D1303" s="4" t="str">
        <f>VLOOKUP(B1303,Clientes!A:D,4,0)</f>
        <v>Região Autónoma dos Açores</v>
      </c>
      <c r="E1303" s="9" t="s">
        <v>44</v>
      </c>
      <c r="F1303" s="4" t="str">
        <f>INDEX('Lista Aloj'!B:C,MATCH(E1303,'Lista Aloj'!C:C,0),1)</f>
        <v>DELIRECORDAÇÕES - ALOJAMENTO LOCAL, UNIPESSOAL, LDA</v>
      </c>
      <c r="G1303" s="4" t="str">
        <f>VLOOKUP(E1303,'Lista Aloj'!C:F,4,0)</f>
        <v>Porto</v>
      </c>
      <c r="H1303" s="19">
        <v>44090</v>
      </c>
      <c r="I1303" s="22">
        <v>6</v>
      </c>
      <c r="J1303" s="6">
        <f>VLOOKUP(E1303,'Lista Aloj'!C:F,2,0)*I1303</f>
        <v>480</v>
      </c>
      <c r="K1303" s="6">
        <f t="shared" si="20"/>
        <v>432</v>
      </c>
    </row>
    <row r="1304" spans="2:11" ht="16.5" x14ac:dyDescent="0.25">
      <c r="B1304" s="3" t="s">
        <v>172</v>
      </c>
      <c r="C1304" s="4" t="str">
        <f>VLOOKUP(B1304,Clientes!A:B,2,0)</f>
        <v>Fabrício Eduardo Igreja</v>
      </c>
      <c r="D1304" s="4" t="str">
        <f>VLOOKUP(B1304,Clientes!A:D,4,0)</f>
        <v>Guarda</v>
      </c>
      <c r="E1304" s="9" t="s">
        <v>51</v>
      </c>
      <c r="F1304" s="4" t="str">
        <f>INDEX('Lista Aloj'!B:C,MATCH(E1304,'Lista Aloj'!C:C,0),1)</f>
        <v>BIRDS &amp; BOARDS - ALOJAMENTO LOCAL, LDA</v>
      </c>
      <c r="G1304" s="4" t="str">
        <f>VLOOKUP(E1304,'Lista Aloj'!C:F,4,0)</f>
        <v>Lisboa</v>
      </c>
      <c r="H1304" s="19">
        <v>44091</v>
      </c>
      <c r="I1304" s="22">
        <v>5</v>
      </c>
      <c r="J1304" s="6">
        <f>VLOOKUP(E1304,'Lista Aloj'!C:F,2,0)*I1304</f>
        <v>450</v>
      </c>
      <c r="K1304" s="6">
        <f t="shared" si="20"/>
        <v>427.5</v>
      </c>
    </row>
    <row r="1305" spans="2:11" ht="16.5" x14ac:dyDescent="0.25">
      <c r="B1305" s="3" t="s">
        <v>202</v>
      </c>
      <c r="C1305" s="4" t="str">
        <f>VLOOKUP(B1305,Clientes!A:B,2,0)</f>
        <v>Mariana Miguel Santos</v>
      </c>
      <c r="D1305" s="4" t="str">
        <f>VLOOKUP(B1305,Clientes!A:D,4,0)</f>
        <v>Santarém</v>
      </c>
      <c r="E1305" s="9" t="s">
        <v>47</v>
      </c>
      <c r="F1305" s="4" t="str">
        <f>INDEX('Lista Aloj'!B:C,MATCH(E1305,'Lista Aloj'!C:C,0),1)</f>
        <v>ADER-SOUSA - ASSOCIAÇÃO DE DESENVOLVIMENTO RURAL DAS TERRAS DO SOUSA</v>
      </c>
      <c r="G1305" s="4" t="str">
        <f>VLOOKUP(E1305,'Lista Aloj'!C:F,4,0)</f>
        <v>Região Autónoma dos Açores</v>
      </c>
      <c r="H1305" s="19">
        <v>44091</v>
      </c>
      <c r="I1305" s="22">
        <v>7</v>
      </c>
      <c r="J1305" s="6">
        <f>VLOOKUP(E1305,'Lista Aloj'!C:F,2,0)*I1305</f>
        <v>490</v>
      </c>
      <c r="K1305" s="6">
        <f t="shared" si="20"/>
        <v>441</v>
      </c>
    </row>
    <row r="1306" spans="2:11" ht="16.5" x14ac:dyDescent="0.25">
      <c r="B1306" s="3" t="s">
        <v>99</v>
      </c>
      <c r="C1306" s="4" t="str">
        <f>VLOOKUP(B1306,Clientes!A:B,2,0)</f>
        <v>Tomé Miguel Silva</v>
      </c>
      <c r="D1306" s="4" t="str">
        <f>VLOOKUP(B1306,Clientes!A:D,4,0)</f>
        <v>Faro</v>
      </c>
      <c r="E1306" s="9" t="s">
        <v>42</v>
      </c>
      <c r="F1306" s="4" t="str">
        <f>INDEX('Lista Aloj'!B:C,MATCH(E1306,'Lista Aloj'!C:C,0),1)</f>
        <v>FEELPORTO - ALOJAMENTO LOCAL E SERVIÇOS TURISTICOS, LDA</v>
      </c>
      <c r="G1306" s="4" t="str">
        <f>VLOOKUP(E1306,'Lista Aloj'!C:F,4,0)</f>
        <v>Porto</v>
      </c>
      <c r="H1306" s="19">
        <v>44091</v>
      </c>
      <c r="I1306" s="22">
        <v>5</v>
      </c>
      <c r="J1306" s="6">
        <f>VLOOKUP(E1306,'Lista Aloj'!C:F,2,0)*I1306</f>
        <v>350</v>
      </c>
      <c r="K1306" s="6">
        <f t="shared" si="20"/>
        <v>332.5</v>
      </c>
    </row>
    <row r="1307" spans="2:11" ht="16.5" x14ac:dyDescent="0.25">
      <c r="B1307" s="3" t="s">
        <v>168</v>
      </c>
      <c r="C1307" s="4" t="str">
        <f>VLOOKUP(B1307,Clientes!A:B,2,0)</f>
        <v>Ana Catarina Maia</v>
      </c>
      <c r="D1307" s="4" t="str">
        <f>VLOOKUP(B1307,Clientes!A:D,4,0)</f>
        <v>Beja</v>
      </c>
      <c r="E1307" s="9" t="s">
        <v>48</v>
      </c>
      <c r="F1307" s="4" t="str">
        <f>INDEX('Lista Aloj'!B:C,MATCH(E1307,'Lista Aloj'!C:C,0),1)</f>
        <v>BEACHCOMBER - ALOJAMENTO LOCAL, UNIPESSOAL, LDA</v>
      </c>
      <c r="G1307" s="4" t="str">
        <f>VLOOKUP(E1307,'Lista Aloj'!C:F,4,0)</f>
        <v>Beja</v>
      </c>
      <c r="H1307" s="19">
        <v>44093</v>
      </c>
      <c r="I1307" s="22">
        <v>2</v>
      </c>
      <c r="J1307" s="6">
        <f>VLOOKUP(E1307,'Lista Aloj'!C:F,2,0)*I1307</f>
        <v>100</v>
      </c>
      <c r="K1307" s="6">
        <f t="shared" si="20"/>
        <v>95</v>
      </c>
    </row>
    <row r="1308" spans="2:11" ht="16.5" x14ac:dyDescent="0.25">
      <c r="B1308" s="3" t="s">
        <v>103</v>
      </c>
      <c r="C1308" s="4" t="str">
        <f>VLOOKUP(B1308,Clientes!A:B,2,0)</f>
        <v>Hugo Luísa Lagoá</v>
      </c>
      <c r="D1308" s="4" t="str">
        <f>VLOOKUP(B1308,Clientes!A:D,4,0)</f>
        <v>Leiria</v>
      </c>
      <c r="E1308" s="9" t="s">
        <v>59</v>
      </c>
      <c r="F1308" s="4" t="str">
        <f>INDEX('Lista Aloj'!B:C,MATCH(E1308,'Lista Aloj'!C:C,0),1)</f>
        <v>ENIGMAGARDEN - ALOJAMENTO LOCAL, UNIPESSOAL, LDA</v>
      </c>
      <c r="G1308" s="4" t="str">
        <f>VLOOKUP(E1308,'Lista Aloj'!C:F,4,0)</f>
        <v>Viana do Castelo</v>
      </c>
      <c r="H1308" s="19">
        <v>44093</v>
      </c>
      <c r="I1308" s="22">
        <v>3</v>
      </c>
      <c r="J1308" s="6">
        <f>VLOOKUP(E1308,'Lista Aloj'!C:F,2,0)*I1308</f>
        <v>180</v>
      </c>
      <c r="K1308" s="6">
        <f t="shared" si="20"/>
        <v>171</v>
      </c>
    </row>
    <row r="1309" spans="2:11" ht="16.5" x14ac:dyDescent="0.25">
      <c r="B1309" s="3" t="s">
        <v>158</v>
      </c>
      <c r="C1309" s="4" t="str">
        <f>VLOOKUP(B1309,Clientes!A:B,2,0)</f>
        <v>Mariana Cabral Costa</v>
      </c>
      <c r="D1309" s="4" t="str">
        <f>VLOOKUP(B1309,Clientes!A:D,4,0)</f>
        <v>Portalegre</v>
      </c>
      <c r="E1309" s="9" t="s">
        <v>62</v>
      </c>
      <c r="F1309" s="4" t="str">
        <f>INDEX('Lista Aloj'!B:C,MATCH(E1309,'Lista Aloj'!C:C,0),1)</f>
        <v>ENTREGARSONHOS - ALOJAMENTO LOCAL, LDA</v>
      </c>
      <c r="G1309" s="4" t="str">
        <f>VLOOKUP(E1309,'Lista Aloj'!C:F,4,0)</f>
        <v>Região Autónoma dos Açores</v>
      </c>
      <c r="H1309" s="19">
        <v>44093</v>
      </c>
      <c r="I1309" s="22">
        <v>7</v>
      </c>
      <c r="J1309" s="6">
        <f>VLOOKUP(E1309,'Lista Aloj'!C:F,2,0)*I1309</f>
        <v>490</v>
      </c>
      <c r="K1309" s="6">
        <f t="shared" si="20"/>
        <v>441</v>
      </c>
    </row>
    <row r="1310" spans="2:11" ht="16.5" x14ac:dyDescent="0.25">
      <c r="B1310" s="3" t="s">
        <v>187</v>
      </c>
      <c r="C1310" s="4" t="str">
        <f>VLOOKUP(B1310,Clientes!A:B,2,0)</f>
        <v>Rodrigo da Gonçalves</v>
      </c>
      <c r="D1310" s="4" t="str">
        <f>VLOOKUP(B1310,Clientes!A:D,4,0)</f>
        <v>Vila Real</v>
      </c>
      <c r="E1310" s="9" t="s">
        <v>42</v>
      </c>
      <c r="F1310" s="4" t="str">
        <f>INDEX('Lista Aloj'!B:C,MATCH(E1310,'Lista Aloj'!C:C,0),1)</f>
        <v>FEELPORTO - ALOJAMENTO LOCAL E SERVIÇOS TURISTICOS, LDA</v>
      </c>
      <c r="G1310" s="4" t="str">
        <f>VLOOKUP(E1310,'Lista Aloj'!C:F,4,0)</f>
        <v>Porto</v>
      </c>
      <c r="H1310" s="19">
        <v>44094</v>
      </c>
      <c r="I1310" s="22">
        <v>2</v>
      </c>
      <c r="J1310" s="6">
        <f>VLOOKUP(E1310,'Lista Aloj'!C:F,2,0)*I1310</f>
        <v>140</v>
      </c>
      <c r="K1310" s="6">
        <f t="shared" si="20"/>
        <v>133</v>
      </c>
    </row>
    <row r="1311" spans="2:11" ht="16.5" x14ac:dyDescent="0.25">
      <c r="B1311" s="3" t="s">
        <v>102</v>
      </c>
      <c r="C1311" s="4" t="str">
        <f>VLOOKUP(B1311,Clientes!A:B,2,0)</f>
        <v>Pedro Miguel Pinto</v>
      </c>
      <c r="D1311" s="4" t="str">
        <f>VLOOKUP(B1311,Clientes!A:D,4,0)</f>
        <v>Aveiro</v>
      </c>
      <c r="E1311" s="9" t="s">
        <v>43</v>
      </c>
      <c r="F1311" s="4" t="str">
        <f>INDEX('Lista Aloj'!B:C,MATCH(E1311,'Lista Aloj'!C:C,0),1)</f>
        <v>AZEVEDO, ANTÓNIO DA SILVA</v>
      </c>
      <c r="G1311" s="4" t="str">
        <f>VLOOKUP(E1311,'Lista Aloj'!C:F,4,0)</f>
        <v>Porto</v>
      </c>
      <c r="H1311" s="19">
        <v>44095</v>
      </c>
      <c r="I1311" s="22">
        <v>4</v>
      </c>
      <c r="J1311" s="6">
        <f>VLOOKUP(E1311,'Lista Aloj'!C:F,2,0)*I1311</f>
        <v>320</v>
      </c>
      <c r="K1311" s="6">
        <f t="shared" si="20"/>
        <v>304</v>
      </c>
    </row>
    <row r="1312" spans="2:11" ht="16.5" x14ac:dyDescent="0.25">
      <c r="B1312" s="3" t="s">
        <v>206</v>
      </c>
      <c r="C1312" s="4" t="str">
        <f>VLOOKUP(B1312,Clientes!A:B,2,0)</f>
        <v xml:space="preserve">Diogo Cristina </v>
      </c>
      <c r="D1312" s="4" t="str">
        <f>VLOOKUP(B1312,Clientes!A:D,4,0)</f>
        <v>Região Autónoma dos Açores</v>
      </c>
      <c r="E1312" s="9" t="s">
        <v>37</v>
      </c>
      <c r="F1312" s="4" t="str">
        <f>INDEX('Lista Aloj'!B:C,MATCH(E1312,'Lista Aloj'!C:C,0),1)</f>
        <v>AHSLG - SOCIEDADE DE GESTÃO DE EMPREENDIMENTOS TURÍSTICOS E DE ALOJAMENTO LOCAL, LDA</v>
      </c>
      <c r="G1312" s="4" t="str">
        <f>VLOOKUP(E1312,'Lista Aloj'!C:F,4,0)</f>
        <v>Braga</v>
      </c>
      <c r="H1312" s="19">
        <v>44096</v>
      </c>
      <c r="I1312" s="22">
        <v>6</v>
      </c>
      <c r="J1312" s="6">
        <f>VLOOKUP(E1312,'Lista Aloj'!C:F,2,0)*I1312</f>
        <v>300</v>
      </c>
      <c r="K1312" s="6">
        <f t="shared" si="20"/>
        <v>270</v>
      </c>
    </row>
    <row r="1313" spans="2:11" ht="16.5" x14ac:dyDescent="0.25">
      <c r="B1313" s="3" t="s">
        <v>201</v>
      </c>
      <c r="C1313" s="4" t="str">
        <f>VLOOKUP(B1313,Clientes!A:B,2,0)</f>
        <v>André Margarida Pinho</v>
      </c>
      <c r="D1313" s="4" t="str">
        <f>VLOOKUP(B1313,Clientes!A:D,4,0)</f>
        <v>Vila Real</v>
      </c>
      <c r="E1313" s="9" t="s">
        <v>39</v>
      </c>
      <c r="F1313" s="4" t="str">
        <f>INDEX('Lista Aloj'!B:C,MATCH(E1313,'Lista Aloj'!C:C,0),1)</f>
        <v>ÍNDICEFRASE COMPRA E VENDA DE BENS IMOBILIÁRIOS, TURISMO E ALOJAMENTO LOCAL, LDA</v>
      </c>
      <c r="G1313" s="4" t="str">
        <f>VLOOKUP(E1313,'Lista Aloj'!C:F,4,0)</f>
        <v>Portalegre</v>
      </c>
      <c r="H1313" s="19">
        <v>44097</v>
      </c>
      <c r="I1313" s="22">
        <v>3</v>
      </c>
      <c r="J1313" s="6">
        <f>VLOOKUP(E1313,'Lista Aloj'!C:F,2,0)*I1313</f>
        <v>180</v>
      </c>
      <c r="K1313" s="6">
        <f t="shared" si="20"/>
        <v>171</v>
      </c>
    </row>
    <row r="1314" spans="2:11" ht="16.5" x14ac:dyDescent="0.25">
      <c r="B1314" s="3" t="s">
        <v>198</v>
      </c>
      <c r="C1314" s="4" t="str">
        <f>VLOOKUP(B1314,Clientes!A:B,2,0)</f>
        <v>Maria Daniela Lopes</v>
      </c>
      <c r="D1314" s="4" t="str">
        <f>VLOOKUP(B1314,Clientes!A:D,4,0)</f>
        <v>Évora</v>
      </c>
      <c r="E1314" s="9" t="s">
        <v>42</v>
      </c>
      <c r="F1314" s="4" t="str">
        <f>INDEX('Lista Aloj'!B:C,MATCH(E1314,'Lista Aloj'!C:C,0),1)</f>
        <v>FEELPORTO - ALOJAMENTO LOCAL E SERVIÇOS TURISTICOS, LDA</v>
      </c>
      <c r="G1314" s="4" t="str">
        <f>VLOOKUP(E1314,'Lista Aloj'!C:F,4,0)</f>
        <v>Porto</v>
      </c>
      <c r="H1314" s="19">
        <v>44097</v>
      </c>
      <c r="I1314" s="22">
        <v>2</v>
      </c>
      <c r="J1314" s="6">
        <f>VLOOKUP(E1314,'Lista Aloj'!C:F,2,0)*I1314</f>
        <v>140</v>
      </c>
      <c r="K1314" s="6">
        <f t="shared" si="20"/>
        <v>133</v>
      </c>
    </row>
    <row r="1315" spans="2:11" ht="16.5" x14ac:dyDescent="0.25">
      <c r="B1315" s="3" t="s">
        <v>150</v>
      </c>
      <c r="C1315" s="4" t="str">
        <f>VLOOKUP(B1315,Clientes!A:B,2,0)</f>
        <v>Jose Amadeu Faria</v>
      </c>
      <c r="D1315" s="4" t="str">
        <f>VLOOKUP(B1315,Clientes!A:D,4,0)</f>
        <v>Região Autónoma da Madeira</v>
      </c>
      <c r="E1315" s="9" t="s">
        <v>44</v>
      </c>
      <c r="F1315" s="4" t="str">
        <f>INDEX('Lista Aloj'!B:C,MATCH(E1315,'Lista Aloj'!C:C,0),1)</f>
        <v>DELIRECORDAÇÕES - ALOJAMENTO LOCAL, UNIPESSOAL, LDA</v>
      </c>
      <c r="G1315" s="4" t="str">
        <f>VLOOKUP(E1315,'Lista Aloj'!C:F,4,0)</f>
        <v>Porto</v>
      </c>
      <c r="H1315" s="19">
        <v>44098</v>
      </c>
      <c r="I1315" s="22">
        <v>2</v>
      </c>
      <c r="J1315" s="6">
        <f>VLOOKUP(E1315,'Lista Aloj'!C:F,2,0)*I1315</f>
        <v>160</v>
      </c>
      <c r="K1315" s="6">
        <f t="shared" si="20"/>
        <v>152</v>
      </c>
    </row>
    <row r="1316" spans="2:11" ht="16.5" x14ac:dyDescent="0.25">
      <c r="B1316" s="3" t="s">
        <v>176</v>
      </c>
      <c r="C1316" s="4" t="str">
        <f>VLOOKUP(B1316,Clientes!A:B,2,0)</f>
        <v>João Filipe Costa</v>
      </c>
      <c r="D1316" s="4" t="str">
        <f>VLOOKUP(B1316,Clientes!A:D,4,0)</f>
        <v>Região Autónoma da Madeira</v>
      </c>
      <c r="E1316" s="9" t="s">
        <v>52</v>
      </c>
      <c r="F1316" s="4" t="str">
        <f>INDEX('Lista Aloj'!B:C,MATCH(E1316,'Lista Aloj'!C:C,0),1)</f>
        <v>CASA DO RIO VEZ - TURISMO E ALOJAMENTO, LDA</v>
      </c>
      <c r="G1316" s="4" t="str">
        <f>VLOOKUP(E1316,'Lista Aloj'!C:F,4,0)</f>
        <v>Leiria</v>
      </c>
      <c r="H1316" s="19">
        <v>44099</v>
      </c>
      <c r="I1316" s="22">
        <v>2</v>
      </c>
      <c r="J1316" s="6">
        <f>VLOOKUP(E1316,'Lista Aloj'!C:F,2,0)*I1316</f>
        <v>140</v>
      </c>
      <c r="K1316" s="6">
        <f t="shared" si="20"/>
        <v>133</v>
      </c>
    </row>
    <row r="1317" spans="2:11" ht="16.5" x14ac:dyDescent="0.25">
      <c r="B1317" s="3" t="s">
        <v>204</v>
      </c>
      <c r="C1317" s="4" t="str">
        <f>VLOOKUP(B1317,Clientes!A:B,2,0)</f>
        <v>João Caldas Gonçalves</v>
      </c>
      <c r="D1317" s="4" t="str">
        <f>VLOOKUP(B1317,Clientes!A:D,4,0)</f>
        <v>Lisboa</v>
      </c>
      <c r="E1317" s="9" t="s">
        <v>34</v>
      </c>
      <c r="F1317" s="4" t="str">
        <f>INDEX('Lista Aloj'!B:C,MATCH(E1317,'Lista Aloj'!C:C,0),1)</f>
        <v>ALOJAMENTO DO ÓSCAR, UNIPESSOAL, LDA</v>
      </c>
      <c r="G1317" s="4" t="str">
        <f>VLOOKUP(E1317,'Lista Aloj'!C:F,4,0)</f>
        <v>Região Autónoma da Madeira</v>
      </c>
      <c r="H1317" s="19">
        <v>44100</v>
      </c>
      <c r="I1317" s="22">
        <v>9</v>
      </c>
      <c r="J1317" s="6">
        <f>VLOOKUP(E1317,'Lista Aloj'!C:F,2,0)*I1317</f>
        <v>630</v>
      </c>
      <c r="K1317" s="6">
        <f t="shared" si="20"/>
        <v>567</v>
      </c>
    </row>
    <row r="1318" spans="2:11" ht="16.5" x14ac:dyDescent="0.25">
      <c r="B1318" s="3" t="s">
        <v>73</v>
      </c>
      <c r="C1318" s="4" t="str">
        <f>VLOOKUP(B1318,Clientes!A:B,2,0)</f>
        <v>João Cudell Aguiar</v>
      </c>
      <c r="D1318" s="4" t="str">
        <f>VLOOKUP(B1318,Clientes!A:D,4,0)</f>
        <v>Lisboa</v>
      </c>
      <c r="E1318" s="9" t="s">
        <v>42</v>
      </c>
      <c r="F1318" s="4" t="str">
        <f>INDEX('Lista Aloj'!B:C,MATCH(E1318,'Lista Aloj'!C:C,0),1)</f>
        <v>FEELPORTO - ALOJAMENTO LOCAL E SERVIÇOS TURISTICOS, LDA</v>
      </c>
      <c r="G1318" s="4" t="str">
        <f>VLOOKUP(E1318,'Lista Aloj'!C:F,4,0)</f>
        <v>Porto</v>
      </c>
      <c r="H1318" s="19">
        <v>44100</v>
      </c>
      <c r="I1318" s="22">
        <v>7</v>
      </c>
      <c r="J1318" s="6">
        <f>VLOOKUP(E1318,'Lista Aloj'!C:F,2,0)*I1318</f>
        <v>490</v>
      </c>
      <c r="K1318" s="6">
        <f t="shared" si="20"/>
        <v>441</v>
      </c>
    </row>
    <row r="1319" spans="2:11" ht="16.5" x14ac:dyDescent="0.25">
      <c r="B1319" s="3" t="s">
        <v>227</v>
      </c>
      <c r="C1319" s="4" t="str">
        <f>VLOOKUP(B1319,Clientes!A:B,2,0)</f>
        <v>Rodrigo Carneiro França</v>
      </c>
      <c r="D1319" s="4" t="str">
        <f>VLOOKUP(B1319,Clientes!A:D,4,0)</f>
        <v>Coimbra</v>
      </c>
      <c r="E1319" s="9" t="s">
        <v>43</v>
      </c>
      <c r="F1319" s="4" t="str">
        <f>INDEX('Lista Aloj'!B:C,MATCH(E1319,'Lista Aloj'!C:C,0),1)</f>
        <v>AZEVEDO, ANTÓNIO DA SILVA</v>
      </c>
      <c r="G1319" s="4" t="str">
        <f>VLOOKUP(E1319,'Lista Aloj'!C:F,4,0)</f>
        <v>Porto</v>
      </c>
      <c r="H1319" s="19">
        <v>44100</v>
      </c>
      <c r="I1319" s="22">
        <v>4</v>
      </c>
      <c r="J1319" s="6">
        <f>VLOOKUP(E1319,'Lista Aloj'!C:F,2,0)*I1319</f>
        <v>320</v>
      </c>
      <c r="K1319" s="6">
        <f t="shared" si="20"/>
        <v>304</v>
      </c>
    </row>
    <row r="1320" spans="2:11" ht="16.5" x14ac:dyDescent="0.25">
      <c r="B1320" s="3" t="s">
        <v>111</v>
      </c>
      <c r="C1320" s="4" t="str">
        <f>VLOOKUP(B1320,Clientes!A:B,2,0)</f>
        <v xml:space="preserve">Antonio Pinto </v>
      </c>
      <c r="D1320" s="4" t="str">
        <f>VLOOKUP(B1320,Clientes!A:D,4,0)</f>
        <v>Região Autónoma dos Açores</v>
      </c>
      <c r="E1320" s="9" t="s">
        <v>41</v>
      </c>
      <c r="F1320" s="4" t="str">
        <f>INDEX('Lista Aloj'!B:C,MATCH(E1320,'Lista Aloj'!C:C,0),1)</f>
        <v>CAMPO AVENTURA - PROGRAMAS DE LAZER, S.A.</v>
      </c>
      <c r="G1320" s="4" t="str">
        <f>VLOOKUP(E1320,'Lista Aloj'!C:F,4,0)</f>
        <v>Castelo Branco</v>
      </c>
      <c r="H1320" s="19">
        <v>44101</v>
      </c>
      <c r="I1320" s="22">
        <v>1</v>
      </c>
      <c r="J1320" s="6">
        <f>VLOOKUP(E1320,'Lista Aloj'!C:F,2,0)*I1320</f>
        <v>90</v>
      </c>
      <c r="K1320" s="6">
        <f t="shared" si="20"/>
        <v>90</v>
      </c>
    </row>
    <row r="1321" spans="2:11" ht="16.5" x14ac:dyDescent="0.25">
      <c r="B1321" s="3" t="s">
        <v>117</v>
      </c>
      <c r="C1321" s="4" t="str">
        <f>VLOOKUP(B1321,Clientes!A:B,2,0)</f>
        <v>Ana Costa Neves</v>
      </c>
      <c r="D1321" s="4" t="str">
        <f>VLOOKUP(B1321,Clientes!A:D,4,0)</f>
        <v>Guarda</v>
      </c>
      <c r="E1321" s="9" t="s">
        <v>52</v>
      </c>
      <c r="F1321" s="4" t="str">
        <f>INDEX('Lista Aloj'!B:C,MATCH(E1321,'Lista Aloj'!C:C,0),1)</f>
        <v>CASA DO RIO VEZ - TURISMO E ALOJAMENTO, LDA</v>
      </c>
      <c r="G1321" s="4" t="str">
        <f>VLOOKUP(E1321,'Lista Aloj'!C:F,4,0)</f>
        <v>Leiria</v>
      </c>
      <c r="H1321" s="19">
        <v>44102</v>
      </c>
      <c r="I1321" s="22">
        <v>4</v>
      </c>
      <c r="J1321" s="6">
        <f>VLOOKUP(E1321,'Lista Aloj'!C:F,2,0)*I1321</f>
        <v>280</v>
      </c>
      <c r="K1321" s="6">
        <f t="shared" si="20"/>
        <v>266</v>
      </c>
    </row>
    <row r="1322" spans="2:11" ht="16.5" x14ac:dyDescent="0.25">
      <c r="B1322" s="3" t="s">
        <v>203</v>
      </c>
      <c r="C1322" s="4" t="str">
        <f>VLOOKUP(B1322,Clientes!A:B,2,0)</f>
        <v>Dalila Alexandre Reis</v>
      </c>
      <c r="D1322" s="4" t="str">
        <f>VLOOKUP(B1322,Clientes!A:D,4,0)</f>
        <v>Porto</v>
      </c>
      <c r="E1322" s="9" t="s">
        <v>41</v>
      </c>
      <c r="F1322" s="4" t="str">
        <f>INDEX('Lista Aloj'!B:C,MATCH(E1322,'Lista Aloj'!C:C,0),1)</f>
        <v>CAMPO AVENTURA - PROGRAMAS DE LAZER, S.A.</v>
      </c>
      <c r="G1322" s="4" t="str">
        <f>VLOOKUP(E1322,'Lista Aloj'!C:F,4,0)</f>
        <v>Castelo Branco</v>
      </c>
      <c r="H1322" s="19">
        <v>44102</v>
      </c>
      <c r="I1322" s="22">
        <v>7</v>
      </c>
      <c r="J1322" s="6">
        <f>VLOOKUP(E1322,'Lista Aloj'!C:F,2,0)*I1322</f>
        <v>630</v>
      </c>
      <c r="K1322" s="6">
        <f t="shared" si="20"/>
        <v>567</v>
      </c>
    </row>
    <row r="1323" spans="2:11" ht="16.5" x14ac:dyDescent="0.25">
      <c r="B1323" s="3" t="s">
        <v>213</v>
      </c>
      <c r="C1323" s="4" t="str">
        <f>VLOOKUP(B1323,Clientes!A:B,2,0)</f>
        <v xml:space="preserve">Marta Sofia </v>
      </c>
      <c r="D1323" s="4" t="str">
        <f>VLOOKUP(B1323,Clientes!A:D,4,0)</f>
        <v>Leiria</v>
      </c>
      <c r="E1323" s="9" t="s">
        <v>35</v>
      </c>
      <c r="F1323" s="4" t="str">
        <f>INDEX('Lista Aloj'!B:C,MATCH(E1323,'Lista Aloj'!C:C,0),1)</f>
        <v>ALOJAMENTO LOCAL "TUGAPLACE", UNIPESSOAL, LDA</v>
      </c>
      <c r="G1323" s="4" t="str">
        <f>VLOOKUP(E1323,'Lista Aloj'!C:F,4,0)</f>
        <v>Porto</v>
      </c>
      <c r="H1323" s="19">
        <v>44103</v>
      </c>
      <c r="I1323" s="22">
        <v>5</v>
      </c>
      <c r="J1323" s="6">
        <f>VLOOKUP(E1323,'Lista Aloj'!C:F,2,0)*I1323</f>
        <v>350</v>
      </c>
      <c r="K1323" s="6">
        <f t="shared" si="20"/>
        <v>332.5</v>
      </c>
    </row>
    <row r="1324" spans="2:11" ht="16.5" x14ac:dyDescent="0.25">
      <c r="B1324" s="3" t="s">
        <v>149</v>
      </c>
      <c r="C1324" s="4" t="str">
        <f>VLOOKUP(B1324,Clientes!A:B,2,0)</f>
        <v>Tânia João Dias</v>
      </c>
      <c r="D1324" s="4" t="str">
        <f>VLOOKUP(B1324,Clientes!A:D,4,0)</f>
        <v>Bragança</v>
      </c>
      <c r="E1324" s="9" t="s">
        <v>41</v>
      </c>
      <c r="F1324" s="4" t="str">
        <f>INDEX('Lista Aloj'!B:C,MATCH(E1324,'Lista Aloj'!C:C,0),1)</f>
        <v>CAMPO AVENTURA - PROGRAMAS DE LAZER, S.A.</v>
      </c>
      <c r="G1324" s="4" t="str">
        <f>VLOOKUP(E1324,'Lista Aloj'!C:F,4,0)</f>
        <v>Castelo Branco</v>
      </c>
      <c r="H1324" s="19">
        <v>44103</v>
      </c>
      <c r="I1324" s="22">
        <v>1</v>
      </c>
      <c r="J1324" s="6">
        <f>VLOOKUP(E1324,'Lista Aloj'!C:F,2,0)*I1324</f>
        <v>90</v>
      </c>
      <c r="K1324" s="6">
        <f t="shared" si="20"/>
        <v>90</v>
      </c>
    </row>
    <row r="1325" spans="2:11" ht="16.5" x14ac:dyDescent="0.25">
      <c r="B1325" s="3" t="s">
        <v>157</v>
      </c>
      <c r="C1325" s="4" t="str">
        <f>VLOOKUP(B1325,Clientes!A:B,2,0)</f>
        <v>Helena Miranda Sousa</v>
      </c>
      <c r="D1325" s="4" t="str">
        <f>VLOOKUP(B1325,Clientes!A:D,4,0)</f>
        <v>Porto</v>
      </c>
      <c r="E1325" s="9" t="s">
        <v>52</v>
      </c>
      <c r="F1325" s="4" t="str">
        <f>INDEX('Lista Aloj'!B:C,MATCH(E1325,'Lista Aloj'!C:C,0),1)</f>
        <v>CASA DO RIO VEZ - TURISMO E ALOJAMENTO, LDA</v>
      </c>
      <c r="G1325" s="4" t="str">
        <f>VLOOKUP(E1325,'Lista Aloj'!C:F,4,0)</f>
        <v>Leiria</v>
      </c>
      <c r="H1325" s="19">
        <v>44104</v>
      </c>
      <c r="I1325" s="22">
        <v>9</v>
      </c>
      <c r="J1325" s="6">
        <f>VLOOKUP(E1325,'Lista Aloj'!C:F,2,0)*I1325</f>
        <v>630</v>
      </c>
      <c r="K1325" s="6">
        <f t="shared" si="20"/>
        <v>567</v>
      </c>
    </row>
    <row r="1326" spans="2:11" ht="16.5" x14ac:dyDescent="0.25">
      <c r="B1326" s="3" t="s">
        <v>163</v>
      </c>
      <c r="C1326" s="4" t="str">
        <f>VLOOKUP(B1326,Clientes!A:B,2,0)</f>
        <v>Leonor Pedro Queirós</v>
      </c>
      <c r="D1326" s="4" t="str">
        <f>VLOOKUP(B1326,Clientes!A:D,4,0)</f>
        <v>Viseu</v>
      </c>
      <c r="E1326" s="9" t="s">
        <v>38</v>
      </c>
      <c r="F1326" s="4" t="str">
        <f>INDEX('Lista Aloj'!B:C,MATCH(E1326,'Lista Aloj'!C:C,0),1)</f>
        <v>ALOJAMENTO LOCAL - PENSIO BASTOS, LDA</v>
      </c>
      <c r="G1326" s="4" t="str">
        <f>VLOOKUP(E1326,'Lista Aloj'!C:F,4,0)</f>
        <v>Bragança</v>
      </c>
      <c r="H1326" s="19">
        <v>44105</v>
      </c>
      <c r="I1326" s="22">
        <v>2</v>
      </c>
      <c r="J1326" s="6">
        <f>VLOOKUP(E1326,'Lista Aloj'!C:F,2,0)*I1326</f>
        <v>140</v>
      </c>
      <c r="K1326" s="6">
        <f t="shared" si="20"/>
        <v>133</v>
      </c>
    </row>
    <row r="1327" spans="2:11" ht="16.5" x14ac:dyDescent="0.25">
      <c r="B1327" s="3" t="s">
        <v>76</v>
      </c>
      <c r="C1327" s="4" t="str">
        <f>VLOOKUP(B1327,Clientes!A:B,2,0)</f>
        <v>Maria Bessa Costa</v>
      </c>
      <c r="D1327" s="4" t="str">
        <f>VLOOKUP(B1327,Clientes!A:D,4,0)</f>
        <v>Bragança</v>
      </c>
      <c r="E1327" s="9" t="s">
        <v>58</v>
      </c>
      <c r="F1327" s="4" t="str">
        <f>INDEX('Lista Aloj'!B:C,MATCH(E1327,'Lista Aloj'!C:C,0),1)</f>
        <v>NORVERDE - INVESTIMENTOS IMOBILIÁRIOS, S.A.</v>
      </c>
      <c r="G1327" s="4" t="str">
        <f>VLOOKUP(E1327,'Lista Aloj'!C:F,4,0)</f>
        <v>Portalegre</v>
      </c>
      <c r="H1327" s="19">
        <v>44105</v>
      </c>
      <c r="I1327" s="22">
        <v>9</v>
      </c>
      <c r="J1327" s="6">
        <f>VLOOKUP(E1327,'Lista Aloj'!C:F,2,0)*I1327</f>
        <v>450</v>
      </c>
      <c r="K1327" s="6">
        <f t="shared" si="20"/>
        <v>405</v>
      </c>
    </row>
    <row r="1328" spans="2:11" ht="16.5" x14ac:dyDescent="0.25">
      <c r="B1328" s="3" t="s">
        <v>200</v>
      </c>
      <c r="C1328" s="4" t="str">
        <f>VLOOKUP(B1328,Clientes!A:B,2,0)</f>
        <v xml:space="preserve">Duarte Guimarães </v>
      </c>
      <c r="D1328" s="4" t="str">
        <f>VLOOKUP(B1328,Clientes!A:D,4,0)</f>
        <v>Faro</v>
      </c>
      <c r="E1328" s="9" t="s">
        <v>43</v>
      </c>
      <c r="F1328" s="4" t="str">
        <f>INDEX('Lista Aloj'!B:C,MATCH(E1328,'Lista Aloj'!C:C,0),1)</f>
        <v>AZEVEDO, ANTÓNIO DA SILVA</v>
      </c>
      <c r="G1328" s="4" t="str">
        <f>VLOOKUP(E1328,'Lista Aloj'!C:F,4,0)</f>
        <v>Porto</v>
      </c>
      <c r="H1328" s="19">
        <v>44106</v>
      </c>
      <c r="I1328" s="22">
        <v>2</v>
      </c>
      <c r="J1328" s="6">
        <f>VLOOKUP(E1328,'Lista Aloj'!C:F,2,0)*I1328</f>
        <v>160</v>
      </c>
      <c r="K1328" s="6">
        <f t="shared" si="20"/>
        <v>152</v>
      </c>
    </row>
    <row r="1329" spans="2:11" ht="16.5" x14ac:dyDescent="0.25">
      <c r="B1329" s="3" t="s">
        <v>185</v>
      </c>
      <c r="C1329" s="4" t="str">
        <f>VLOOKUP(B1329,Clientes!A:B,2,0)</f>
        <v>Pedro Samuel Martins</v>
      </c>
      <c r="D1329" s="4" t="str">
        <f>VLOOKUP(B1329,Clientes!A:D,4,0)</f>
        <v>Coimbra</v>
      </c>
      <c r="E1329" s="9" t="s">
        <v>56</v>
      </c>
      <c r="F1329" s="4" t="str">
        <f>INDEX('Lista Aloj'!B:C,MATCH(E1329,'Lista Aloj'!C:C,0),1)</f>
        <v>CONVERSA SIMÉTRICA ALOJAMENTO LOCAL, LDA</v>
      </c>
      <c r="G1329" s="4" t="str">
        <f>VLOOKUP(E1329,'Lista Aloj'!C:F,4,0)</f>
        <v>Viana do Castelo</v>
      </c>
      <c r="H1329" s="19">
        <v>44107</v>
      </c>
      <c r="I1329" s="22">
        <v>7</v>
      </c>
      <c r="J1329" s="6">
        <f>VLOOKUP(E1329,'Lista Aloj'!C:F,2,0)*I1329</f>
        <v>630</v>
      </c>
      <c r="K1329" s="6">
        <f t="shared" si="20"/>
        <v>567</v>
      </c>
    </row>
    <row r="1330" spans="2:11" ht="16.5" x14ac:dyDescent="0.25">
      <c r="B1330" s="3" t="s">
        <v>167</v>
      </c>
      <c r="C1330" s="4" t="str">
        <f>VLOOKUP(B1330,Clientes!A:B,2,0)</f>
        <v xml:space="preserve">Viktoriia Xavier </v>
      </c>
      <c r="D1330" s="4" t="str">
        <f>VLOOKUP(B1330,Clientes!A:D,4,0)</f>
        <v>Viana do Castelo</v>
      </c>
      <c r="E1330" s="9" t="s">
        <v>59</v>
      </c>
      <c r="F1330" s="4" t="str">
        <f>INDEX('Lista Aloj'!B:C,MATCH(E1330,'Lista Aloj'!C:C,0),1)</f>
        <v>ENIGMAGARDEN - ALOJAMENTO LOCAL, UNIPESSOAL, LDA</v>
      </c>
      <c r="G1330" s="4" t="str">
        <f>VLOOKUP(E1330,'Lista Aloj'!C:F,4,0)</f>
        <v>Viana do Castelo</v>
      </c>
      <c r="H1330" s="19">
        <v>44107</v>
      </c>
      <c r="I1330" s="22">
        <v>3</v>
      </c>
      <c r="J1330" s="6">
        <f>VLOOKUP(E1330,'Lista Aloj'!C:F,2,0)*I1330</f>
        <v>180</v>
      </c>
      <c r="K1330" s="6">
        <f t="shared" si="20"/>
        <v>171</v>
      </c>
    </row>
    <row r="1331" spans="2:11" ht="16.5" x14ac:dyDescent="0.25">
      <c r="B1331" s="3" t="s">
        <v>82</v>
      </c>
      <c r="C1331" s="4" t="str">
        <f>VLOOKUP(B1331,Clientes!A:B,2,0)</f>
        <v>Inês Pedro Marinho</v>
      </c>
      <c r="D1331" s="4" t="str">
        <f>VLOOKUP(B1331,Clientes!A:D,4,0)</f>
        <v>Coimbra</v>
      </c>
      <c r="E1331" s="9" t="s">
        <v>42</v>
      </c>
      <c r="F1331" s="4" t="str">
        <f>INDEX('Lista Aloj'!B:C,MATCH(E1331,'Lista Aloj'!C:C,0),1)</f>
        <v>FEELPORTO - ALOJAMENTO LOCAL E SERVIÇOS TURISTICOS, LDA</v>
      </c>
      <c r="G1331" s="4" t="str">
        <f>VLOOKUP(E1331,'Lista Aloj'!C:F,4,0)</f>
        <v>Porto</v>
      </c>
      <c r="H1331" s="19">
        <v>44108</v>
      </c>
      <c r="I1331" s="22">
        <v>3</v>
      </c>
      <c r="J1331" s="6">
        <f>VLOOKUP(E1331,'Lista Aloj'!C:F,2,0)*I1331</f>
        <v>210</v>
      </c>
      <c r="K1331" s="6">
        <f t="shared" si="20"/>
        <v>199.5</v>
      </c>
    </row>
    <row r="1332" spans="2:11" ht="16.5" x14ac:dyDescent="0.25">
      <c r="B1332" s="3" t="s">
        <v>193</v>
      </c>
      <c r="C1332" s="4" t="str">
        <f>VLOOKUP(B1332,Clientes!A:B,2,0)</f>
        <v>Paulo Pedro Pereira</v>
      </c>
      <c r="D1332" s="4" t="str">
        <f>VLOOKUP(B1332,Clientes!A:D,4,0)</f>
        <v>Beja</v>
      </c>
      <c r="E1332" s="9" t="s">
        <v>45</v>
      </c>
      <c r="F1332" s="4" t="str">
        <f>INDEX('Lista Aloj'!B:C,MATCH(E1332,'Lista Aloj'!C:C,0),1)</f>
        <v>LOCAL - IT, LDA</v>
      </c>
      <c r="G1332" s="4" t="str">
        <f>VLOOKUP(E1332,'Lista Aloj'!C:F,4,0)</f>
        <v>Santarém</v>
      </c>
      <c r="H1332" s="19">
        <v>44108</v>
      </c>
      <c r="I1332" s="22">
        <v>3</v>
      </c>
      <c r="J1332" s="6">
        <f>VLOOKUP(E1332,'Lista Aloj'!C:F,2,0)*I1332</f>
        <v>270</v>
      </c>
      <c r="K1332" s="6">
        <f t="shared" si="20"/>
        <v>256.5</v>
      </c>
    </row>
    <row r="1333" spans="2:11" ht="16.5" x14ac:dyDescent="0.25">
      <c r="B1333" s="3" t="s">
        <v>132</v>
      </c>
      <c r="C1333" s="4" t="str">
        <f>VLOOKUP(B1333,Clientes!A:B,2,0)</f>
        <v>José Brandão Fernandes</v>
      </c>
      <c r="D1333" s="4" t="str">
        <f>VLOOKUP(B1333,Clientes!A:D,4,0)</f>
        <v>Região Autónoma dos Açores</v>
      </c>
      <c r="E1333" s="9" t="s">
        <v>46</v>
      </c>
      <c r="F1333" s="4" t="str">
        <f>INDEX('Lista Aloj'!B:C,MATCH(E1333,'Lista Aloj'!C:C,0),1)</f>
        <v>LOCALEASY, LDA</v>
      </c>
      <c r="G1333" s="4" t="str">
        <f>VLOOKUP(E1333,'Lista Aloj'!C:F,4,0)</f>
        <v>Região Autónoma da Madeira</v>
      </c>
      <c r="H1333" s="19">
        <v>44109</v>
      </c>
      <c r="I1333" s="22">
        <v>1</v>
      </c>
      <c r="J1333" s="6">
        <f>VLOOKUP(E1333,'Lista Aloj'!C:F,2,0)*I1333</f>
        <v>80</v>
      </c>
      <c r="K1333" s="6">
        <f t="shared" si="20"/>
        <v>80</v>
      </c>
    </row>
    <row r="1334" spans="2:11" ht="16.5" x14ac:dyDescent="0.25">
      <c r="B1334" s="3" t="s">
        <v>105</v>
      </c>
      <c r="C1334" s="4" t="str">
        <f>VLOOKUP(B1334,Clientes!A:B,2,0)</f>
        <v>Licinio Macedo Rocha</v>
      </c>
      <c r="D1334" s="4" t="str">
        <f>VLOOKUP(B1334,Clientes!A:D,4,0)</f>
        <v>Castelo Branco</v>
      </c>
      <c r="E1334" s="9" t="s">
        <v>42</v>
      </c>
      <c r="F1334" s="4" t="str">
        <f>INDEX('Lista Aloj'!B:C,MATCH(E1334,'Lista Aloj'!C:C,0),1)</f>
        <v>FEELPORTO - ALOJAMENTO LOCAL E SERVIÇOS TURISTICOS, LDA</v>
      </c>
      <c r="G1334" s="4" t="str">
        <f>VLOOKUP(E1334,'Lista Aloj'!C:F,4,0)</f>
        <v>Porto</v>
      </c>
      <c r="H1334" s="19">
        <v>44109</v>
      </c>
      <c r="I1334" s="22">
        <v>7</v>
      </c>
      <c r="J1334" s="6">
        <f>VLOOKUP(E1334,'Lista Aloj'!C:F,2,0)*I1334</f>
        <v>490</v>
      </c>
      <c r="K1334" s="6">
        <f t="shared" si="20"/>
        <v>441</v>
      </c>
    </row>
    <row r="1335" spans="2:11" ht="16.5" x14ac:dyDescent="0.25">
      <c r="B1335" s="3" t="s">
        <v>101</v>
      </c>
      <c r="C1335" s="4" t="str">
        <f>VLOOKUP(B1335,Clientes!A:B,2,0)</f>
        <v>Raquel Tomas Grilo</v>
      </c>
      <c r="D1335" s="4" t="str">
        <f>VLOOKUP(B1335,Clientes!A:D,4,0)</f>
        <v>Viana do Castelo</v>
      </c>
      <c r="E1335" s="9" t="s">
        <v>59</v>
      </c>
      <c r="F1335" s="4" t="str">
        <f>INDEX('Lista Aloj'!B:C,MATCH(E1335,'Lista Aloj'!C:C,0),1)</f>
        <v>ENIGMAGARDEN - ALOJAMENTO LOCAL, UNIPESSOAL, LDA</v>
      </c>
      <c r="G1335" s="4" t="str">
        <f>VLOOKUP(E1335,'Lista Aloj'!C:F,4,0)</f>
        <v>Viana do Castelo</v>
      </c>
      <c r="H1335" s="19">
        <v>44109</v>
      </c>
      <c r="I1335" s="22">
        <v>8</v>
      </c>
      <c r="J1335" s="6">
        <f>VLOOKUP(E1335,'Lista Aloj'!C:F,2,0)*I1335</f>
        <v>480</v>
      </c>
      <c r="K1335" s="6">
        <f t="shared" si="20"/>
        <v>432</v>
      </c>
    </row>
    <row r="1336" spans="2:11" ht="16.5" x14ac:dyDescent="0.25">
      <c r="B1336" s="3" t="s">
        <v>159</v>
      </c>
      <c r="C1336" s="4" t="str">
        <f>VLOOKUP(B1336,Clientes!A:B,2,0)</f>
        <v>Bela Francisco Pinto</v>
      </c>
      <c r="D1336" s="4" t="str">
        <f>VLOOKUP(B1336,Clientes!A:D,4,0)</f>
        <v>Santarém</v>
      </c>
      <c r="E1336" s="9" t="s">
        <v>57</v>
      </c>
      <c r="F1336" s="4" t="str">
        <f>INDEX('Lista Aloj'!B:C,MATCH(E1336,'Lista Aloj'!C:C,0),1)</f>
        <v>LOCALSIGN, UNIPESSOAL, LDA</v>
      </c>
      <c r="G1336" s="4" t="str">
        <f>VLOOKUP(E1336,'Lista Aloj'!C:F,4,0)</f>
        <v>Portalegre</v>
      </c>
      <c r="H1336" s="19">
        <v>44110</v>
      </c>
      <c r="I1336" s="22">
        <v>4</v>
      </c>
      <c r="J1336" s="6">
        <f>VLOOKUP(E1336,'Lista Aloj'!C:F,2,0)*I1336</f>
        <v>280</v>
      </c>
      <c r="K1336" s="6">
        <f t="shared" si="20"/>
        <v>266</v>
      </c>
    </row>
    <row r="1337" spans="2:11" ht="16.5" x14ac:dyDescent="0.25">
      <c r="B1337" s="3" t="s">
        <v>110</v>
      </c>
      <c r="C1337" s="4" t="str">
        <f>VLOOKUP(B1337,Clientes!A:B,2,0)</f>
        <v>Luís Filipe Carvalho</v>
      </c>
      <c r="D1337" s="4" t="str">
        <f>VLOOKUP(B1337,Clientes!A:D,4,0)</f>
        <v>Porto</v>
      </c>
      <c r="E1337" s="9" t="s">
        <v>44</v>
      </c>
      <c r="F1337" s="4" t="str">
        <f>INDEX('Lista Aloj'!B:C,MATCH(E1337,'Lista Aloj'!C:C,0),1)</f>
        <v>DELIRECORDAÇÕES - ALOJAMENTO LOCAL, UNIPESSOAL, LDA</v>
      </c>
      <c r="G1337" s="4" t="str">
        <f>VLOOKUP(E1337,'Lista Aloj'!C:F,4,0)</f>
        <v>Porto</v>
      </c>
      <c r="H1337" s="19">
        <v>44110</v>
      </c>
      <c r="I1337" s="22">
        <v>6</v>
      </c>
      <c r="J1337" s="6">
        <f>VLOOKUP(E1337,'Lista Aloj'!C:F,2,0)*I1337</f>
        <v>480</v>
      </c>
      <c r="K1337" s="6">
        <f t="shared" si="20"/>
        <v>432</v>
      </c>
    </row>
    <row r="1338" spans="2:11" ht="16.5" x14ac:dyDescent="0.25">
      <c r="B1338" s="3" t="s">
        <v>108</v>
      </c>
      <c r="C1338" s="4" t="str">
        <f>VLOOKUP(B1338,Clientes!A:B,2,0)</f>
        <v>Catarina Mendes Fernandes</v>
      </c>
      <c r="D1338" s="4" t="str">
        <f>VLOOKUP(B1338,Clientes!A:D,4,0)</f>
        <v>Guarda</v>
      </c>
      <c r="E1338" s="9" t="s">
        <v>49</v>
      </c>
      <c r="F1338" s="4" t="str">
        <f>INDEX('Lista Aloj'!B:C,MATCH(E1338,'Lista Aloj'!C:C,0),1)</f>
        <v>GERES ALBUFEIRA - ALDEIA TURISTICA, LDA</v>
      </c>
      <c r="G1338" s="4" t="str">
        <f>VLOOKUP(E1338,'Lista Aloj'!C:F,4,0)</f>
        <v>Aveiro</v>
      </c>
      <c r="H1338" s="19">
        <v>44111</v>
      </c>
      <c r="I1338" s="22">
        <v>8</v>
      </c>
      <c r="J1338" s="6">
        <f>VLOOKUP(E1338,'Lista Aloj'!C:F,2,0)*I1338</f>
        <v>560</v>
      </c>
      <c r="K1338" s="6">
        <f t="shared" si="20"/>
        <v>504</v>
      </c>
    </row>
    <row r="1339" spans="2:11" ht="16.5" x14ac:dyDescent="0.25">
      <c r="B1339" s="3" t="s">
        <v>204</v>
      </c>
      <c r="C1339" s="4" t="str">
        <f>VLOOKUP(B1339,Clientes!A:B,2,0)</f>
        <v>João Caldas Gonçalves</v>
      </c>
      <c r="D1339" s="4" t="str">
        <f>VLOOKUP(B1339,Clientes!A:D,4,0)</f>
        <v>Lisboa</v>
      </c>
      <c r="E1339" s="9" t="s">
        <v>36</v>
      </c>
      <c r="F1339" s="4" t="str">
        <f>INDEX('Lista Aloj'!B:C,MATCH(E1339,'Lista Aloj'!C:C,0),1)</f>
        <v>A.N.E.A.L. - ASSOCIAÇÃO NACIONAL DE ESTABELECIMENTOS DE ALOJAMENTO LOCAL</v>
      </c>
      <c r="G1339" s="4" t="str">
        <f>VLOOKUP(E1339,'Lista Aloj'!C:F,4,0)</f>
        <v>Lisboa</v>
      </c>
      <c r="H1339" s="19">
        <v>44111</v>
      </c>
      <c r="I1339" s="22">
        <v>7</v>
      </c>
      <c r="J1339" s="6">
        <f>VLOOKUP(E1339,'Lista Aloj'!C:F,2,0)*I1339</f>
        <v>560</v>
      </c>
      <c r="K1339" s="6">
        <f t="shared" si="20"/>
        <v>504</v>
      </c>
    </row>
    <row r="1340" spans="2:11" ht="16.5" x14ac:dyDescent="0.25">
      <c r="B1340" s="3" t="s">
        <v>218</v>
      </c>
      <c r="C1340" s="4" t="str">
        <f>VLOOKUP(B1340,Clientes!A:B,2,0)</f>
        <v>Alícia Luís Castro</v>
      </c>
      <c r="D1340" s="4" t="str">
        <f>VLOOKUP(B1340,Clientes!A:D,4,0)</f>
        <v>Aveiro</v>
      </c>
      <c r="E1340" s="9" t="s">
        <v>38</v>
      </c>
      <c r="F1340" s="4" t="str">
        <f>INDEX('Lista Aloj'!B:C,MATCH(E1340,'Lista Aloj'!C:C,0),1)</f>
        <v>ALOJAMENTO LOCAL - PENSIO BASTOS, LDA</v>
      </c>
      <c r="G1340" s="4" t="str">
        <f>VLOOKUP(E1340,'Lista Aloj'!C:F,4,0)</f>
        <v>Bragança</v>
      </c>
      <c r="H1340" s="19">
        <v>44112</v>
      </c>
      <c r="I1340" s="22">
        <v>7</v>
      </c>
      <c r="J1340" s="6">
        <f>VLOOKUP(E1340,'Lista Aloj'!C:F,2,0)*I1340</f>
        <v>490</v>
      </c>
      <c r="K1340" s="6">
        <f t="shared" si="20"/>
        <v>441</v>
      </c>
    </row>
    <row r="1341" spans="2:11" ht="16.5" x14ac:dyDescent="0.25">
      <c r="B1341" s="3" t="s">
        <v>129</v>
      </c>
      <c r="C1341" s="4" t="str">
        <f>VLOOKUP(B1341,Clientes!A:B,2,0)</f>
        <v xml:space="preserve">Francisco Taveira </v>
      </c>
      <c r="D1341" s="4" t="str">
        <f>VLOOKUP(B1341,Clientes!A:D,4,0)</f>
        <v>Porto</v>
      </c>
      <c r="E1341" s="9" t="s">
        <v>52</v>
      </c>
      <c r="F1341" s="4" t="str">
        <f>INDEX('Lista Aloj'!B:C,MATCH(E1341,'Lista Aloj'!C:C,0),1)</f>
        <v>CASA DO RIO VEZ - TURISMO E ALOJAMENTO, LDA</v>
      </c>
      <c r="G1341" s="4" t="str">
        <f>VLOOKUP(E1341,'Lista Aloj'!C:F,4,0)</f>
        <v>Leiria</v>
      </c>
      <c r="H1341" s="19">
        <v>44112</v>
      </c>
      <c r="I1341" s="22">
        <v>6</v>
      </c>
      <c r="J1341" s="6">
        <f>VLOOKUP(E1341,'Lista Aloj'!C:F,2,0)*I1341</f>
        <v>420</v>
      </c>
      <c r="K1341" s="6">
        <f t="shared" si="20"/>
        <v>378</v>
      </c>
    </row>
    <row r="1342" spans="2:11" ht="16.5" x14ac:dyDescent="0.25">
      <c r="B1342" s="3" t="s">
        <v>195</v>
      </c>
      <c r="C1342" s="4" t="str">
        <f>VLOOKUP(B1342,Clientes!A:B,2,0)</f>
        <v>Isabel Miguel Santos</v>
      </c>
      <c r="D1342" s="4" t="str">
        <f>VLOOKUP(B1342,Clientes!A:D,4,0)</f>
        <v>Beja</v>
      </c>
      <c r="E1342" s="9" t="s">
        <v>61</v>
      </c>
      <c r="F1342" s="4" t="str">
        <f>INDEX('Lista Aloj'!B:C,MATCH(E1342,'Lista Aloj'!C:C,0),1)</f>
        <v>APPEAL - ASSOCIAÇÃO PORTUGUESA DE PROPRIETÁRIOS DE ESTABELECIMENTOS DE ALOJAMENTO LOCAL</v>
      </c>
      <c r="G1342" s="4" t="str">
        <f>VLOOKUP(E1342,'Lista Aloj'!C:F,4,0)</f>
        <v>Região Autónoma dos Açores</v>
      </c>
      <c r="H1342" s="19">
        <v>44112</v>
      </c>
      <c r="I1342" s="22">
        <v>9</v>
      </c>
      <c r="J1342" s="6">
        <f>VLOOKUP(E1342,'Lista Aloj'!C:F,2,0)*I1342</f>
        <v>630</v>
      </c>
      <c r="K1342" s="6">
        <f t="shared" si="20"/>
        <v>567</v>
      </c>
    </row>
    <row r="1343" spans="2:11" ht="16.5" x14ac:dyDescent="0.25">
      <c r="B1343" s="3" t="s">
        <v>151</v>
      </c>
      <c r="C1343" s="4" t="str">
        <f>VLOOKUP(B1343,Clientes!A:B,2,0)</f>
        <v xml:space="preserve">Inês Maria </v>
      </c>
      <c r="D1343" s="4" t="str">
        <f>VLOOKUP(B1343,Clientes!A:D,4,0)</f>
        <v>Aveiro</v>
      </c>
      <c r="E1343" s="9" t="s">
        <v>45</v>
      </c>
      <c r="F1343" s="4" t="str">
        <f>INDEX('Lista Aloj'!B:C,MATCH(E1343,'Lista Aloj'!C:C,0),1)</f>
        <v>LOCAL - IT, LDA</v>
      </c>
      <c r="G1343" s="4" t="str">
        <f>VLOOKUP(E1343,'Lista Aloj'!C:F,4,0)</f>
        <v>Santarém</v>
      </c>
      <c r="H1343" s="19">
        <v>44113</v>
      </c>
      <c r="I1343" s="22">
        <v>4</v>
      </c>
      <c r="J1343" s="6">
        <f>VLOOKUP(E1343,'Lista Aloj'!C:F,2,0)*I1343</f>
        <v>360</v>
      </c>
      <c r="K1343" s="6">
        <f t="shared" si="20"/>
        <v>342</v>
      </c>
    </row>
    <row r="1344" spans="2:11" ht="16.5" x14ac:dyDescent="0.25">
      <c r="B1344" s="3" t="s">
        <v>143</v>
      </c>
      <c r="C1344" s="4" t="str">
        <f>VLOOKUP(B1344,Clientes!A:B,2,0)</f>
        <v>João Alexandre Araújo</v>
      </c>
      <c r="D1344" s="4" t="str">
        <f>VLOOKUP(B1344,Clientes!A:D,4,0)</f>
        <v>Leiria</v>
      </c>
      <c r="E1344" s="9" t="s">
        <v>62</v>
      </c>
      <c r="F1344" s="4" t="str">
        <f>INDEX('Lista Aloj'!B:C,MATCH(E1344,'Lista Aloj'!C:C,0),1)</f>
        <v>ENTREGARSONHOS - ALOJAMENTO LOCAL, LDA</v>
      </c>
      <c r="G1344" s="4" t="str">
        <f>VLOOKUP(E1344,'Lista Aloj'!C:F,4,0)</f>
        <v>Região Autónoma dos Açores</v>
      </c>
      <c r="H1344" s="19">
        <v>44113</v>
      </c>
      <c r="I1344" s="22">
        <v>9</v>
      </c>
      <c r="J1344" s="6">
        <f>VLOOKUP(E1344,'Lista Aloj'!C:F,2,0)*I1344</f>
        <v>630</v>
      </c>
      <c r="K1344" s="6">
        <f t="shared" si="20"/>
        <v>567</v>
      </c>
    </row>
    <row r="1345" spans="2:11" ht="16.5" x14ac:dyDescent="0.25">
      <c r="B1345" s="3" t="s">
        <v>192</v>
      </c>
      <c r="C1345" s="4" t="str">
        <f>VLOOKUP(B1345,Clientes!A:B,2,0)</f>
        <v>Inês Silva Lopes</v>
      </c>
      <c r="D1345" s="4" t="str">
        <f>VLOOKUP(B1345,Clientes!A:D,4,0)</f>
        <v>Leiria</v>
      </c>
      <c r="E1345" s="9" t="s">
        <v>55</v>
      </c>
      <c r="F1345" s="4" t="str">
        <f>INDEX('Lista Aloj'!B:C,MATCH(E1345,'Lista Aloj'!C:C,0),1)</f>
        <v>ALOJAMENTO LOCAL M. ZÍDIA, LDA</v>
      </c>
      <c r="G1345" s="4" t="str">
        <f>VLOOKUP(E1345,'Lista Aloj'!C:F,4,0)</f>
        <v>Região Autónoma da Madeira</v>
      </c>
      <c r="H1345" s="19">
        <v>44114</v>
      </c>
      <c r="I1345" s="22">
        <v>5</v>
      </c>
      <c r="J1345" s="6">
        <f>VLOOKUP(E1345,'Lista Aloj'!C:F,2,0)*I1345</f>
        <v>250</v>
      </c>
      <c r="K1345" s="6">
        <f t="shared" si="20"/>
        <v>237.5</v>
      </c>
    </row>
    <row r="1346" spans="2:11" ht="16.5" x14ac:dyDescent="0.25">
      <c r="B1346" s="3" t="s">
        <v>167</v>
      </c>
      <c r="C1346" s="4" t="str">
        <f>VLOOKUP(B1346,Clientes!A:B,2,0)</f>
        <v xml:space="preserve">Viktoriia Xavier </v>
      </c>
      <c r="D1346" s="4" t="str">
        <f>VLOOKUP(B1346,Clientes!A:D,4,0)</f>
        <v>Viana do Castelo</v>
      </c>
      <c r="E1346" s="9" t="s">
        <v>59</v>
      </c>
      <c r="F1346" s="4" t="str">
        <f>INDEX('Lista Aloj'!B:C,MATCH(E1346,'Lista Aloj'!C:C,0),1)</f>
        <v>ENIGMAGARDEN - ALOJAMENTO LOCAL, UNIPESSOAL, LDA</v>
      </c>
      <c r="G1346" s="4" t="str">
        <f>VLOOKUP(E1346,'Lista Aloj'!C:F,4,0)</f>
        <v>Viana do Castelo</v>
      </c>
      <c r="H1346" s="19">
        <v>44114</v>
      </c>
      <c r="I1346" s="22">
        <v>8</v>
      </c>
      <c r="J1346" s="6">
        <f>VLOOKUP(E1346,'Lista Aloj'!C:F,2,0)*I1346</f>
        <v>480</v>
      </c>
      <c r="K1346" s="6">
        <f t="shared" si="20"/>
        <v>432</v>
      </c>
    </row>
    <row r="1347" spans="2:11" ht="16.5" x14ac:dyDescent="0.25">
      <c r="B1347" s="3" t="s">
        <v>207</v>
      </c>
      <c r="C1347" s="4" t="str">
        <f>VLOOKUP(B1347,Clientes!A:B,2,0)</f>
        <v>José Pedro Carvalho</v>
      </c>
      <c r="D1347" s="4" t="str">
        <f>VLOOKUP(B1347,Clientes!A:D,4,0)</f>
        <v>Viana do Castelo</v>
      </c>
      <c r="E1347" s="9" t="s">
        <v>37</v>
      </c>
      <c r="F1347" s="4" t="str">
        <f>INDEX('Lista Aloj'!B:C,MATCH(E1347,'Lista Aloj'!C:C,0),1)</f>
        <v>AHSLG - SOCIEDADE DE GESTÃO DE EMPREENDIMENTOS TURÍSTICOS E DE ALOJAMENTO LOCAL, LDA</v>
      </c>
      <c r="G1347" s="4" t="str">
        <f>VLOOKUP(E1347,'Lista Aloj'!C:F,4,0)</f>
        <v>Braga</v>
      </c>
      <c r="H1347" s="19">
        <v>44115</v>
      </c>
      <c r="I1347" s="22">
        <v>4</v>
      </c>
      <c r="J1347" s="6">
        <f>VLOOKUP(E1347,'Lista Aloj'!C:F,2,0)*I1347</f>
        <v>200</v>
      </c>
      <c r="K1347" s="6">
        <f t="shared" si="20"/>
        <v>190</v>
      </c>
    </row>
    <row r="1348" spans="2:11" ht="16.5" x14ac:dyDescent="0.25">
      <c r="B1348" s="3" t="s">
        <v>196</v>
      </c>
      <c r="C1348" s="4" t="str">
        <f>VLOOKUP(B1348,Clientes!A:B,2,0)</f>
        <v>Maria Carinhas Ribeiro</v>
      </c>
      <c r="D1348" s="4" t="str">
        <f>VLOOKUP(B1348,Clientes!A:D,4,0)</f>
        <v>Setúbal</v>
      </c>
      <c r="E1348" s="9" t="s">
        <v>51</v>
      </c>
      <c r="F1348" s="4" t="str">
        <f>INDEX('Lista Aloj'!B:C,MATCH(E1348,'Lista Aloj'!C:C,0),1)</f>
        <v>BIRDS &amp; BOARDS - ALOJAMENTO LOCAL, LDA</v>
      </c>
      <c r="G1348" s="4" t="str">
        <f>VLOOKUP(E1348,'Lista Aloj'!C:F,4,0)</f>
        <v>Lisboa</v>
      </c>
      <c r="H1348" s="19">
        <v>44115</v>
      </c>
      <c r="I1348" s="22">
        <v>5</v>
      </c>
      <c r="J1348" s="6">
        <f>VLOOKUP(E1348,'Lista Aloj'!C:F,2,0)*I1348</f>
        <v>450</v>
      </c>
      <c r="K1348" s="6">
        <f t="shared" si="20"/>
        <v>427.5</v>
      </c>
    </row>
    <row r="1349" spans="2:11" ht="16.5" x14ac:dyDescent="0.25">
      <c r="B1349" s="3" t="s">
        <v>79</v>
      </c>
      <c r="C1349" s="4" t="str">
        <f>VLOOKUP(B1349,Clientes!A:B,2,0)</f>
        <v>Pedro Miguel Mota</v>
      </c>
      <c r="D1349" s="4" t="str">
        <f>VLOOKUP(B1349,Clientes!A:D,4,0)</f>
        <v>Coimbra</v>
      </c>
      <c r="E1349" s="9" t="s">
        <v>42</v>
      </c>
      <c r="F1349" s="4" t="str">
        <f>INDEX('Lista Aloj'!B:C,MATCH(E1349,'Lista Aloj'!C:C,0),1)</f>
        <v>FEELPORTO - ALOJAMENTO LOCAL E SERVIÇOS TURISTICOS, LDA</v>
      </c>
      <c r="G1349" s="4" t="str">
        <f>VLOOKUP(E1349,'Lista Aloj'!C:F,4,0)</f>
        <v>Porto</v>
      </c>
      <c r="H1349" s="19">
        <v>44115</v>
      </c>
      <c r="I1349" s="22">
        <v>4</v>
      </c>
      <c r="J1349" s="6">
        <f>VLOOKUP(E1349,'Lista Aloj'!C:F,2,0)*I1349</f>
        <v>280</v>
      </c>
      <c r="K1349" s="6">
        <f t="shared" si="20"/>
        <v>266</v>
      </c>
    </row>
    <row r="1350" spans="2:11" ht="16.5" x14ac:dyDescent="0.25">
      <c r="B1350" s="3" t="s">
        <v>140</v>
      </c>
      <c r="C1350" s="4" t="str">
        <f>VLOOKUP(B1350,Clientes!A:B,2,0)</f>
        <v>Catarina Catarina Coelho</v>
      </c>
      <c r="D1350" s="4" t="str">
        <f>VLOOKUP(B1350,Clientes!A:D,4,0)</f>
        <v>Faro</v>
      </c>
      <c r="E1350" s="9" t="s">
        <v>49</v>
      </c>
      <c r="F1350" s="4" t="str">
        <f>INDEX('Lista Aloj'!B:C,MATCH(E1350,'Lista Aloj'!C:C,0),1)</f>
        <v>GERES ALBUFEIRA - ALDEIA TURISTICA, LDA</v>
      </c>
      <c r="G1350" s="4" t="str">
        <f>VLOOKUP(E1350,'Lista Aloj'!C:F,4,0)</f>
        <v>Aveiro</v>
      </c>
      <c r="H1350" s="19">
        <v>44116</v>
      </c>
      <c r="I1350" s="22">
        <v>8</v>
      </c>
      <c r="J1350" s="6">
        <f>VLOOKUP(E1350,'Lista Aloj'!C:F,2,0)*I1350</f>
        <v>560</v>
      </c>
      <c r="K1350" s="6">
        <f t="shared" si="20"/>
        <v>504</v>
      </c>
    </row>
    <row r="1351" spans="2:11" ht="16.5" x14ac:dyDescent="0.25">
      <c r="B1351" s="3" t="s">
        <v>132</v>
      </c>
      <c r="C1351" s="4" t="str">
        <f>VLOOKUP(B1351,Clientes!A:B,2,0)</f>
        <v>José Brandão Fernandes</v>
      </c>
      <c r="D1351" s="4" t="str">
        <f>VLOOKUP(B1351,Clientes!A:D,4,0)</f>
        <v>Região Autónoma dos Açores</v>
      </c>
      <c r="E1351" s="9" t="s">
        <v>45</v>
      </c>
      <c r="F1351" s="4" t="str">
        <f>INDEX('Lista Aloj'!B:C,MATCH(E1351,'Lista Aloj'!C:C,0),1)</f>
        <v>LOCAL - IT, LDA</v>
      </c>
      <c r="G1351" s="4" t="str">
        <f>VLOOKUP(E1351,'Lista Aloj'!C:F,4,0)</f>
        <v>Santarém</v>
      </c>
      <c r="H1351" s="19">
        <v>44116</v>
      </c>
      <c r="I1351" s="22">
        <v>8</v>
      </c>
      <c r="J1351" s="6">
        <f>VLOOKUP(E1351,'Lista Aloj'!C:F,2,0)*I1351</f>
        <v>720</v>
      </c>
      <c r="K1351" s="6">
        <f t="shared" si="20"/>
        <v>648</v>
      </c>
    </row>
    <row r="1352" spans="2:11" ht="16.5" x14ac:dyDescent="0.25">
      <c r="B1352" s="3" t="s">
        <v>144</v>
      </c>
      <c r="C1352" s="4" t="str">
        <f>VLOOKUP(B1352,Clientes!A:B,2,0)</f>
        <v>João Sofia Cunha</v>
      </c>
      <c r="D1352" s="4" t="str">
        <f>VLOOKUP(B1352,Clientes!A:D,4,0)</f>
        <v>Lisboa</v>
      </c>
      <c r="E1352" s="9" t="s">
        <v>41</v>
      </c>
      <c r="F1352" s="4" t="str">
        <f>INDEX('Lista Aloj'!B:C,MATCH(E1352,'Lista Aloj'!C:C,0),1)</f>
        <v>CAMPO AVENTURA - PROGRAMAS DE LAZER, S.A.</v>
      </c>
      <c r="G1352" s="4" t="str">
        <f>VLOOKUP(E1352,'Lista Aloj'!C:F,4,0)</f>
        <v>Castelo Branco</v>
      </c>
      <c r="H1352" s="19">
        <v>44117</v>
      </c>
      <c r="I1352" s="22">
        <v>7</v>
      </c>
      <c r="J1352" s="6">
        <f>VLOOKUP(E1352,'Lista Aloj'!C:F,2,0)*I1352</f>
        <v>630</v>
      </c>
      <c r="K1352" s="6">
        <f t="shared" si="20"/>
        <v>567</v>
      </c>
    </row>
    <row r="1353" spans="2:11" ht="16.5" x14ac:dyDescent="0.25">
      <c r="B1353" s="3" t="s">
        <v>161</v>
      </c>
      <c r="C1353" s="4" t="str">
        <f>VLOOKUP(B1353,Clientes!A:B,2,0)</f>
        <v>Francisco Afonso Caldeira</v>
      </c>
      <c r="D1353" s="4" t="str">
        <f>VLOOKUP(B1353,Clientes!A:D,4,0)</f>
        <v>Faro</v>
      </c>
      <c r="E1353" s="9" t="s">
        <v>59</v>
      </c>
      <c r="F1353" s="4" t="str">
        <f>INDEX('Lista Aloj'!B:C,MATCH(E1353,'Lista Aloj'!C:C,0),1)</f>
        <v>ENIGMAGARDEN - ALOJAMENTO LOCAL, UNIPESSOAL, LDA</v>
      </c>
      <c r="G1353" s="4" t="str">
        <f>VLOOKUP(E1353,'Lista Aloj'!C:F,4,0)</f>
        <v>Viana do Castelo</v>
      </c>
      <c r="H1353" s="19">
        <v>44118</v>
      </c>
      <c r="I1353" s="22">
        <v>8</v>
      </c>
      <c r="J1353" s="6">
        <f>VLOOKUP(E1353,'Lista Aloj'!C:F,2,0)*I1353</f>
        <v>480</v>
      </c>
      <c r="K1353" s="6">
        <f t="shared" si="20"/>
        <v>432</v>
      </c>
    </row>
    <row r="1354" spans="2:11" ht="16.5" x14ac:dyDescent="0.25">
      <c r="B1354" s="3" t="s">
        <v>82</v>
      </c>
      <c r="C1354" s="4" t="str">
        <f>VLOOKUP(B1354,Clientes!A:B,2,0)</f>
        <v>Inês Pedro Marinho</v>
      </c>
      <c r="D1354" s="4" t="str">
        <f>VLOOKUP(B1354,Clientes!A:D,4,0)</f>
        <v>Coimbra</v>
      </c>
      <c r="E1354" s="9" t="s">
        <v>41</v>
      </c>
      <c r="F1354" s="4" t="str">
        <f>INDEX('Lista Aloj'!B:C,MATCH(E1354,'Lista Aloj'!C:C,0),1)</f>
        <v>CAMPO AVENTURA - PROGRAMAS DE LAZER, S.A.</v>
      </c>
      <c r="G1354" s="4" t="str">
        <f>VLOOKUP(E1354,'Lista Aloj'!C:F,4,0)</f>
        <v>Castelo Branco</v>
      </c>
      <c r="H1354" s="19">
        <v>44118</v>
      </c>
      <c r="I1354" s="22">
        <v>1</v>
      </c>
      <c r="J1354" s="6">
        <f>VLOOKUP(E1354,'Lista Aloj'!C:F,2,0)*I1354</f>
        <v>90</v>
      </c>
      <c r="K1354" s="6">
        <f t="shared" ref="K1354:K1417" si="21">J1354- VLOOKUP(I1354,$H$2:$J$6,3,TRUE)*J1354</f>
        <v>90</v>
      </c>
    </row>
    <row r="1355" spans="2:11" ht="16.5" x14ac:dyDescent="0.25">
      <c r="B1355" s="3" t="s">
        <v>175</v>
      </c>
      <c r="C1355" s="4" t="str">
        <f>VLOOKUP(B1355,Clientes!A:B,2,0)</f>
        <v>Beatriz Miguel Silva</v>
      </c>
      <c r="D1355" s="4" t="str">
        <f>VLOOKUP(B1355,Clientes!A:D,4,0)</f>
        <v>Setúbal</v>
      </c>
      <c r="E1355" s="9" t="s">
        <v>62</v>
      </c>
      <c r="F1355" s="4" t="str">
        <f>INDEX('Lista Aloj'!B:C,MATCH(E1355,'Lista Aloj'!C:C,0),1)</f>
        <v>ENTREGARSONHOS - ALOJAMENTO LOCAL, LDA</v>
      </c>
      <c r="G1355" s="4" t="str">
        <f>VLOOKUP(E1355,'Lista Aloj'!C:F,4,0)</f>
        <v>Região Autónoma dos Açores</v>
      </c>
      <c r="H1355" s="19">
        <v>44119</v>
      </c>
      <c r="I1355" s="22">
        <v>3</v>
      </c>
      <c r="J1355" s="6">
        <f>VLOOKUP(E1355,'Lista Aloj'!C:F,2,0)*I1355</f>
        <v>210</v>
      </c>
      <c r="K1355" s="6">
        <f t="shared" si="21"/>
        <v>199.5</v>
      </c>
    </row>
    <row r="1356" spans="2:11" ht="16.5" x14ac:dyDescent="0.25">
      <c r="B1356" s="3" t="s">
        <v>159</v>
      </c>
      <c r="C1356" s="4" t="str">
        <f>VLOOKUP(B1356,Clientes!A:B,2,0)</f>
        <v>Bela Francisco Pinto</v>
      </c>
      <c r="D1356" s="4" t="str">
        <f>VLOOKUP(B1356,Clientes!A:D,4,0)</f>
        <v>Santarém</v>
      </c>
      <c r="E1356" s="9" t="s">
        <v>46</v>
      </c>
      <c r="F1356" s="4" t="str">
        <f>INDEX('Lista Aloj'!B:C,MATCH(E1356,'Lista Aloj'!C:C,0),1)</f>
        <v>LOCALEASY, LDA</v>
      </c>
      <c r="G1356" s="4" t="str">
        <f>VLOOKUP(E1356,'Lista Aloj'!C:F,4,0)</f>
        <v>Região Autónoma da Madeira</v>
      </c>
      <c r="H1356" s="19">
        <v>44120</v>
      </c>
      <c r="I1356" s="22">
        <v>9</v>
      </c>
      <c r="J1356" s="6">
        <f>VLOOKUP(E1356,'Lista Aloj'!C:F,2,0)*I1356</f>
        <v>720</v>
      </c>
      <c r="K1356" s="6">
        <f t="shared" si="21"/>
        <v>648</v>
      </c>
    </row>
    <row r="1357" spans="2:11" ht="16.5" x14ac:dyDescent="0.25">
      <c r="B1357" s="3" t="s">
        <v>192</v>
      </c>
      <c r="C1357" s="4" t="str">
        <f>VLOOKUP(B1357,Clientes!A:B,2,0)</f>
        <v>Inês Silva Lopes</v>
      </c>
      <c r="D1357" s="4" t="str">
        <f>VLOOKUP(B1357,Clientes!A:D,4,0)</f>
        <v>Leiria</v>
      </c>
      <c r="E1357" s="9" t="s">
        <v>35</v>
      </c>
      <c r="F1357" s="4" t="str">
        <f>INDEX('Lista Aloj'!B:C,MATCH(E1357,'Lista Aloj'!C:C,0),1)</f>
        <v>ALOJAMENTO LOCAL "TUGAPLACE", UNIPESSOAL, LDA</v>
      </c>
      <c r="G1357" s="4" t="str">
        <f>VLOOKUP(E1357,'Lista Aloj'!C:F,4,0)</f>
        <v>Porto</v>
      </c>
      <c r="H1357" s="19">
        <v>44123</v>
      </c>
      <c r="I1357" s="22">
        <v>1</v>
      </c>
      <c r="J1357" s="6">
        <f>VLOOKUP(E1357,'Lista Aloj'!C:F,2,0)*I1357</f>
        <v>70</v>
      </c>
      <c r="K1357" s="6">
        <f t="shared" si="21"/>
        <v>70</v>
      </c>
    </row>
    <row r="1358" spans="2:11" ht="16.5" x14ac:dyDescent="0.25">
      <c r="B1358" s="3" t="s">
        <v>138</v>
      </c>
      <c r="C1358" s="4" t="str">
        <f>VLOOKUP(B1358,Clientes!A:B,2,0)</f>
        <v>Nuno Sinde Silva</v>
      </c>
      <c r="D1358" s="4" t="str">
        <f>VLOOKUP(B1358,Clientes!A:D,4,0)</f>
        <v>Viseu</v>
      </c>
      <c r="E1358" s="9" t="s">
        <v>43</v>
      </c>
      <c r="F1358" s="4" t="str">
        <f>INDEX('Lista Aloj'!B:C,MATCH(E1358,'Lista Aloj'!C:C,0),1)</f>
        <v>AZEVEDO, ANTÓNIO DA SILVA</v>
      </c>
      <c r="G1358" s="4" t="str">
        <f>VLOOKUP(E1358,'Lista Aloj'!C:F,4,0)</f>
        <v>Porto</v>
      </c>
      <c r="H1358" s="19">
        <v>44125</v>
      </c>
      <c r="I1358" s="22">
        <v>9</v>
      </c>
      <c r="J1358" s="6">
        <f>VLOOKUP(E1358,'Lista Aloj'!C:F,2,0)*I1358</f>
        <v>720</v>
      </c>
      <c r="K1358" s="6">
        <f t="shared" si="21"/>
        <v>648</v>
      </c>
    </row>
    <row r="1359" spans="2:11" ht="16.5" x14ac:dyDescent="0.25">
      <c r="B1359" s="3" t="s">
        <v>87</v>
      </c>
      <c r="C1359" s="4" t="str">
        <f>VLOOKUP(B1359,Clientes!A:B,2,0)</f>
        <v xml:space="preserve">Rita Pedro </v>
      </c>
      <c r="D1359" s="4" t="str">
        <f>VLOOKUP(B1359,Clientes!A:D,4,0)</f>
        <v>Portalegre</v>
      </c>
      <c r="E1359" s="9" t="s">
        <v>54</v>
      </c>
      <c r="F1359" s="4" t="str">
        <f>INDEX('Lista Aloj'!B:C,MATCH(E1359,'Lista Aloj'!C:C,0),1)</f>
        <v>LOCALMAIS, UNIPESSOAL, LDA</v>
      </c>
      <c r="G1359" s="4" t="str">
        <f>VLOOKUP(E1359,'Lista Aloj'!C:F,4,0)</f>
        <v>Guarda</v>
      </c>
      <c r="H1359" s="19">
        <v>44125</v>
      </c>
      <c r="I1359" s="22">
        <v>6</v>
      </c>
      <c r="J1359" s="6">
        <f>VLOOKUP(E1359,'Lista Aloj'!C:F,2,0)*I1359</f>
        <v>540</v>
      </c>
      <c r="K1359" s="6">
        <f t="shared" si="21"/>
        <v>486</v>
      </c>
    </row>
    <row r="1360" spans="2:11" ht="16.5" x14ac:dyDescent="0.25">
      <c r="B1360" s="3" t="s">
        <v>173</v>
      </c>
      <c r="C1360" s="4" t="str">
        <f>VLOOKUP(B1360,Clientes!A:B,2,0)</f>
        <v xml:space="preserve">Matilde Vasco </v>
      </c>
      <c r="D1360" s="4" t="str">
        <f>VLOOKUP(B1360,Clientes!A:D,4,0)</f>
        <v>Castelo Branco</v>
      </c>
      <c r="E1360" s="9" t="s">
        <v>34</v>
      </c>
      <c r="F1360" s="4" t="str">
        <f>INDEX('Lista Aloj'!B:C,MATCH(E1360,'Lista Aloj'!C:C,0),1)</f>
        <v>ALOJAMENTO DO ÓSCAR, UNIPESSOAL, LDA</v>
      </c>
      <c r="G1360" s="4" t="str">
        <f>VLOOKUP(E1360,'Lista Aloj'!C:F,4,0)</f>
        <v>Região Autónoma da Madeira</v>
      </c>
      <c r="H1360" s="19">
        <v>44126</v>
      </c>
      <c r="I1360" s="22">
        <v>4</v>
      </c>
      <c r="J1360" s="6">
        <f>VLOOKUP(E1360,'Lista Aloj'!C:F,2,0)*I1360</f>
        <v>280</v>
      </c>
      <c r="K1360" s="6">
        <f t="shared" si="21"/>
        <v>266</v>
      </c>
    </row>
    <row r="1361" spans="2:11" ht="16.5" x14ac:dyDescent="0.25">
      <c r="B1361" s="3" t="s">
        <v>81</v>
      </c>
      <c r="C1361" s="4" t="str">
        <f>VLOOKUP(B1361,Clientes!A:B,2,0)</f>
        <v>Carlos Ramalho Fonseca</v>
      </c>
      <c r="D1361" s="4" t="str">
        <f>VLOOKUP(B1361,Clientes!A:D,4,0)</f>
        <v>Coimbra</v>
      </c>
      <c r="E1361" s="9" t="s">
        <v>52</v>
      </c>
      <c r="F1361" s="4" t="str">
        <f>INDEX('Lista Aloj'!B:C,MATCH(E1361,'Lista Aloj'!C:C,0),1)</f>
        <v>CASA DO RIO VEZ - TURISMO E ALOJAMENTO, LDA</v>
      </c>
      <c r="G1361" s="4" t="str">
        <f>VLOOKUP(E1361,'Lista Aloj'!C:F,4,0)</f>
        <v>Leiria</v>
      </c>
      <c r="H1361" s="19">
        <v>44127</v>
      </c>
      <c r="I1361" s="22">
        <v>8</v>
      </c>
      <c r="J1361" s="6">
        <f>VLOOKUP(E1361,'Lista Aloj'!C:F,2,0)*I1361</f>
        <v>560</v>
      </c>
      <c r="K1361" s="6">
        <f t="shared" si="21"/>
        <v>504</v>
      </c>
    </row>
    <row r="1362" spans="2:11" ht="16.5" x14ac:dyDescent="0.25">
      <c r="B1362" s="3" t="s">
        <v>183</v>
      </c>
      <c r="C1362" s="4" t="str">
        <f>VLOOKUP(B1362,Clientes!A:B,2,0)</f>
        <v>Pedro Diana Fonseca</v>
      </c>
      <c r="D1362" s="4" t="str">
        <f>VLOOKUP(B1362,Clientes!A:D,4,0)</f>
        <v>Portalegre</v>
      </c>
      <c r="E1362" s="9" t="s">
        <v>35</v>
      </c>
      <c r="F1362" s="4" t="str">
        <f>INDEX('Lista Aloj'!B:C,MATCH(E1362,'Lista Aloj'!C:C,0),1)</f>
        <v>ALOJAMENTO LOCAL "TUGAPLACE", UNIPESSOAL, LDA</v>
      </c>
      <c r="G1362" s="4" t="str">
        <f>VLOOKUP(E1362,'Lista Aloj'!C:F,4,0)</f>
        <v>Porto</v>
      </c>
      <c r="H1362" s="19">
        <v>44127</v>
      </c>
      <c r="I1362" s="22">
        <v>9</v>
      </c>
      <c r="J1362" s="6">
        <f>VLOOKUP(E1362,'Lista Aloj'!C:F,2,0)*I1362</f>
        <v>630</v>
      </c>
      <c r="K1362" s="6">
        <f t="shared" si="21"/>
        <v>567</v>
      </c>
    </row>
    <row r="1363" spans="2:11" ht="16.5" x14ac:dyDescent="0.25">
      <c r="B1363" s="3" t="s">
        <v>77</v>
      </c>
      <c r="C1363" s="4" t="str">
        <f>VLOOKUP(B1363,Clientes!A:B,2,0)</f>
        <v>Luís Maria Rodrigues</v>
      </c>
      <c r="D1363" s="4" t="str">
        <f>VLOOKUP(B1363,Clientes!A:D,4,0)</f>
        <v>Região Autónoma dos Açores</v>
      </c>
      <c r="E1363" s="9" t="s">
        <v>62</v>
      </c>
      <c r="F1363" s="4" t="str">
        <f>INDEX('Lista Aloj'!B:C,MATCH(E1363,'Lista Aloj'!C:C,0),1)</f>
        <v>ENTREGARSONHOS - ALOJAMENTO LOCAL, LDA</v>
      </c>
      <c r="G1363" s="4" t="str">
        <f>VLOOKUP(E1363,'Lista Aloj'!C:F,4,0)</f>
        <v>Região Autónoma dos Açores</v>
      </c>
      <c r="H1363" s="19">
        <v>44128</v>
      </c>
      <c r="I1363" s="22">
        <v>7</v>
      </c>
      <c r="J1363" s="6">
        <f>VLOOKUP(E1363,'Lista Aloj'!C:F,2,0)*I1363</f>
        <v>490</v>
      </c>
      <c r="K1363" s="6">
        <f t="shared" si="21"/>
        <v>441</v>
      </c>
    </row>
    <row r="1364" spans="2:11" ht="16.5" x14ac:dyDescent="0.25">
      <c r="B1364" s="3" t="s">
        <v>114</v>
      </c>
      <c r="C1364" s="4" t="str">
        <f>VLOOKUP(B1364,Clientes!A:B,2,0)</f>
        <v>Pedro Cardoso Cebola</v>
      </c>
      <c r="D1364" s="4" t="str">
        <f>VLOOKUP(B1364,Clientes!A:D,4,0)</f>
        <v>Santarém</v>
      </c>
      <c r="E1364" s="9" t="s">
        <v>48</v>
      </c>
      <c r="F1364" s="4" t="str">
        <f>INDEX('Lista Aloj'!B:C,MATCH(E1364,'Lista Aloj'!C:C,0),1)</f>
        <v>BEACHCOMBER - ALOJAMENTO LOCAL, UNIPESSOAL, LDA</v>
      </c>
      <c r="G1364" s="4" t="str">
        <f>VLOOKUP(E1364,'Lista Aloj'!C:F,4,0)</f>
        <v>Beja</v>
      </c>
      <c r="H1364" s="19">
        <v>44128</v>
      </c>
      <c r="I1364" s="22">
        <v>3</v>
      </c>
      <c r="J1364" s="6">
        <f>VLOOKUP(E1364,'Lista Aloj'!C:F,2,0)*I1364</f>
        <v>150</v>
      </c>
      <c r="K1364" s="6">
        <f t="shared" si="21"/>
        <v>142.5</v>
      </c>
    </row>
    <row r="1365" spans="2:11" ht="16.5" x14ac:dyDescent="0.25">
      <c r="B1365" s="3" t="s">
        <v>137</v>
      </c>
      <c r="C1365" s="4" t="str">
        <f>VLOOKUP(B1365,Clientes!A:B,2,0)</f>
        <v xml:space="preserve">Tomás Raquel </v>
      </c>
      <c r="D1365" s="4" t="str">
        <f>VLOOKUP(B1365,Clientes!A:D,4,0)</f>
        <v>Coimbra</v>
      </c>
      <c r="E1365" s="9" t="s">
        <v>39</v>
      </c>
      <c r="F1365" s="4" t="str">
        <f>INDEX('Lista Aloj'!B:C,MATCH(E1365,'Lista Aloj'!C:C,0),1)</f>
        <v>ÍNDICEFRASE COMPRA E VENDA DE BENS IMOBILIÁRIOS, TURISMO E ALOJAMENTO LOCAL, LDA</v>
      </c>
      <c r="G1365" s="4" t="str">
        <f>VLOOKUP(E1365,'Lista Aloj'!C:F,4,0)</f>
        <v>Portalegre</v>
      </c>
      <c r="H1365" s="19">
        <v>44128</v>
      </c>
      <c r="I1365" s="22">
        <v>3</v>
      </c>
      <c r="J1365" s="6">
        <f>VLOOKUP(E1365,'Lista Aloj'!C:F,2,0)*I1365</f>
        <v>180</v>
      </c>
      <c r="K1365" s="6">
        <f t="shared" si="21"/>
        <v>171</v>
      </c>
    </row>
    <row r="1366" spans="2:11" ht="15" customHeight="1" x14ac:dyDescent="0.25">
      <c r="B1366" s="3" t="s">
        <v>116</v>
      </c>
      <c r="C1366" s="4" t="str">
        <f>VLOOKUP(B1366,Clientes!A:B,2,0)</f>
        <v>Alice Pinto Silva</v>
      </c>
      <c r="D1366" s="4" t="str">
        <f>VLOOKUP(B1366,Clientes!A:D,4,0)</f>
        <v>Beja</v>
      </c>
      <c r="E1366" s="9" t="s">
        <v>53</v>
      </c>
      <c r="F1366" s="4" t="str">
        <f>INDEX('Lista Aloj'!B:C,MATCH(E1366,'Lista Aloj'!C:C,0),1)</f>
        <v>LOCAL GÁS, UNIPESSOAL, LDA</v>
      </c>
      <c r="G1366" s="4" t="str">
        <f>VLOOKUP(E1366,'Lista Aloj'!C:F,4,0)</f>
        <v>Setúbal</v>
      </c>
      <c r="H1366" s="19">
        <v>44129</v>
      </c>
      <c r="I1366" s="22">
        <v>4</v>
      </c>
      <c r="J1366" s="6">
        <f>VLOOKUP(E1366,'Lista Aloj'!C:F,2,0)*I1366</f>
        <v>280</v>
      </c>
      <c r="K1366" s="6">
        <f t="shared" si="21"/>
        <v>266</v>
      </c>
    </row>
    <row r="1367" spans="2:11" ht="16.5" x14ac:dyDescent="0.25">
      <c r="B1367" s="3" t="s">
        <v>78</v>
      </c>
      <c r="C1367" s="4" t="str">
        <f>VLOOKUP(B1367,Clientes!A:B,2,0)</f>
        <v>Ana Maria Silva</v>
      </c>
      <c r="D1367" s="4" t="str">
        <f>VLOOKUP(B1367,Clientes!A:D,4,0)</f>
        <v>Santarém</v>
      </c>
      <c r="E1367" s="9" t="s">
        <v>42</v>
      </c>
      <c r="F1367" s="4" t="str">
        <f>INDEX('Lista Aloj'!B:C,MATCH(E1367,'Lista Aloj'!C:C,0),1)</f>
        <v>FEELPORTO - ALOJAMENTO LOCAL E SERVIÇOS TURISTICOS, LDA</v>
      </c>
      <c r="G1367" s="4" t="str">
        <f>VLOOKUP(E1367,'Lista Aloj'!C:F,4,0)</f>
        <v>Porto</v>
      </c>
      <c r="H1367" s="19">
        <v>44129</v>
      </c>
      <c r="I1367" s="22">
        <v>7</v>
      </c>
      <c r="J1367" s="6">
        <f>VLOOKUP(E1367,'Lista Aloj'!C:F,2,0)*I1367</f>
        <v>490</v>
      </c>
      <c r="K1367" s="6">
        <f t="shared" si="21"/>
        <v>441</v>
      </c>
    </row>
    <row r="1368" spans="2:11" ht="16.5" x14ac:dyDescent="0.25">
      <c r="B1368" s="3" t="s">
        <v>207</v>
      </c>
      <c r="C1368" s="4" t="str">
        <f>VLOOKUP(B1368,Clientes!A:B,2,0)</f>
        <v>José Pedro Carvalho</v>
      </c>
      <c r="D1368" s="4" t="str">
        <f>VLOOKUP(B1368,Clientes!A:D,4,0)</f>
        <v>Viana do Castelo</v>
      </c>
      <c r="E1368" s="9" t="s">
        <v>47</v>
      </c>
      <c r="F1368" s="4" t="str">
        <f>INDEX('Lista Aloj'!B:C,MATCH(E1368,'Lista Aloj'!C:C,0),1)</f>
        <v>ADER-SOUSA - ASSOCIAÇÃO DE DESENVOLVIMENTO RURAL DAS TERRAS DO SOUSA</v>
      </c>
      <c r="G1368" s="4" t="str">
        <f>VLOOKUP(E1368,'Lista Aloj'!C:F,4,0)</f>
        <v>Região Autónoma dos Açores</v>
      </c>
      <c r="H1368" s="19">
        <v>44129</v>
      </c>
      <c r="I1368" s="22">
        <v>7</v>
      </c>
      <c r="J1368" s="6">
        <f>VLOOKUP(E1368,'Lista Aloj'!C:F,2,0)*I1368</f>
        <v>490</v>
      </c>
      <c r="K1368" s="6">
        <f t="shared" si="21"/>
        <v>441</v>
      </c>
    </row>
    <row r="1369" spans="2:11" ht="16.5" x14ac:dyDescent="0.25">
      <c r="B1369" s="3" t="s">
        <v>127</v>
      </c>
      <c r="C1369" s="4" t="str">
        <f>VLOOKUP(B1369,Clientes!A:B,2,0)</f>
        <v>Daniel Manuel Diaz-Arguelles</v>
      </c>
      <c r="D1369" s="4" t="str">
        <f>VLOOKUP(B1369,Clientes!A:D,4,0)</f>
        <v>Aveiro</v>
      </c>
      <c r="E1369" s="9" t="s">
        <v>55</v>
      </c>
      <c r="F1369" s="4" t="str">
        <f>INDEX('Lista Aloj'!B:C,MATCH(E1369,'Lista Aloj'!C:C,0),1)</f>
        <v>ALOJAMENTO LOCAL M. ZÍDIA, LDA</v>
      </c>
      <c r="G1369" s="4" t="str">
        <f>VLOOKUP(E1369,'Lista Aloj'!C:F,4,0)</f>
        <v>Região Autónoma da Madeira</v>
      </c>
      <c r="H1369" s="19">
        <v>44130</v>
      </c>
      <c r="I1369" s="22">
        <v>9</v>
      </c>
      <c r="J1369" s="6">
        <f>VLOOKUP(E1369,'Lista Aloj'!C:F,2,0)*I1369</f>
        <v>450</v>
      </c>
      <c r="K1369" s="6">
        <f t="shared" si="21"/>
        <v>405</v>
      </c>
    </row>
    <row r="1370" spans="2:11" ht="16.5" x14ac:dyDescent="0.25">
      <c r="B1370" s="3" t="s">
        <v>160</v>
      </c>
      <c r="C1370" s="4" t="str">
        <f>VLOOKUP(B1370,Clientes!A:B,2,0)</f>
        <v>Rodrigo Martins Tavares</v>
      </c>
      <c r="D1370" s="4" t="str">
        <f>VLOOKUP(B1370,Clientes!A:D,4,0)</f>
        <v>Setúbal</v>
      </c>
      <c r="E1370" s="9" t="s">
        <v>56</v>
      </c>
      <c r="F1370" s="4" t="str">
        <f>INDEX('Lista Aloj'!B:C,MATCH(E1370,'Lista Aloj'!C:C,0),1)</f>
        <v>CONVERSA SIMÉTRICA ALOJAMENTO LOCAL, LDA</v>
      </c>
      <c r="G1370" s="4" t="str">
        <f>VLOOKUP(E1370,'Lista Aloj'!C:F,4,0)</f>
        <v>Viana do Castelo</v>
      </c>
      <c r="H1370" s="19">
        <v>44130</v>
      </c>
      <c r="I1370" s="22">
        <v>2</v>
      </c>
      <c r="J1370" s="6">
        <f>VLOOKUP(E1370,'Lista Aloj'!C:F,2,0)*I1370</f>
        <v>180</v>
      </c>
      <c r="K1370" s="6">
        <f t="shared" si="21"/>
        <v>171</v>
      </c>
    </row>
    <row r="1371" spans="2:11" ht="16.5" x14ac:dyDescent="0.25">
      <c r="B1371" s="3" t="s">
        <v>118</v>
      </c>
      <c r="C1371" s="4" t="str">
        <f>VLOOKUP(B1371,Clientes!A:B,2,0)</f>
        <v>Daniel da Araújo</v>
      </c>
      <c r="D1371" s="4" t="str">
        <f>VLOOKUP(B1371,Clientes!A:D,4,0)</f>
        <v>Portalegre</v>
      </c>
      <c r="E1371" s="9" t="s">
        <v>42</v>
      </c>
      <c r="F1371" s="4" t="str">
        <f>INDEX('Lista Aloj'!B:C,MATCH(E1371,'Lista Aloj'!C:C,0),1)</f>
        <v>FEELPORTO - ALOJAMENTO LOCAL E SERVIÇOS TURISTICOS, LDA</v>
      </c>
      <c r="G1371" s="4" t="str">
        <f>VLOOKUP(E1371,'Lista Aloj'!C:F,4,0)</f>
        <v>Porto</v>
      </c>
      <c r="H1371" s="19">
        <v>44132</v>
      </c>
      <c r="I1371" s="22">
        <v>7</v>
      </c>
      <c r="J1371" s="6">
        <f>VLOOKUP(E1371,'Lista Aloj'!C:F,2,0)*I1371</f>
        <v>490</v>
      </c>
      <c r="K1371" s="6">
        <f t="shared" si="21"/>
        <v>441</v>
      </c>
    </row>
    <row r="1372" spans="2:11" ht="16.5" x14ac:dyDescent="0.25">
      <c r="B1372" s="3" t="s">
        <v>165</v>
      </c>
      <c r="C1372" s="4" t="str">
        <f>VLOOKUP(B1372,Clientes!A:B,2,0)</f>
        <v>Hugo Franz Oliveira</v>
      </c>
      <c r="D1372" s="4" t="str">
        <f>VLOOKUP(B1372,Clientes!A:D,4,0)</f>
        <v>Aveiro</v>
      </c>
      <c r="E1372" s="9" t="s">
        <v>52</v>
      </c>
      <c r="F1372" s="4" t="str">
        <f>INDEX('Lista Aloj'!B:C,MATCH(E1372,'Lista Aloj'!C:C,0),1)</f>
        <v>CASA DO RIO VEZ - TURISMO E ALOJAMENTO, LDA</v>
      </c>
      <c r="G1372" s="4" t="str">
        <f>VLOOKUP(E1372,'Lista Aloj'!C:F,4,0)</f>
        <v>Leiria</v>
      </c>
      <c r="H1372" s="19">
        <v>44133</v>
      </c>
      <c r="I1372" s="22">
        <v>8</v>
      </c>
      <c r="J1372" s="6">
        <f>VLOOKUP(E1372,'Lista Aloj'!C:F,2,0)*I1372</f>
        <v>560</v>
      </c>
      <c r="K1372" s="6">
        <f t="shared" si="21"/>
        <v>504</v>
      </c>
    </row>
    <row r="1373" spans="2:11" ht="15" customHeight="1" x14ac:dyDescent="0.25">
      <c r="B1373" s="3" t="s">
        <v>186</v>
      </c>
      <c r="C1373" s="4" t="str">
        <f>VLOOKUP(B1373,Clientes!A:B,2,0)</f>
        <v xml:space="preserve">João Gonçalo </v>
      </c>
      <c r="D1373" s="4" t="str">
        <f>VLOOKUP(B1373,Clientes!A:D,4,0)</f>
        <v>Bragança</v>
      </c>
      <c r="E1373" s="9" t="s">
        <v>59</v>
      </c>
      <c r="F1373" s="4" t="str">
        <f>INDEX('Lista Aloj'!B:C,MATCH(E1373,'Lista Aloj'!C:C,0),1)</f>
        <v>ENIGMAGARDEN - ALOJAMENTO LOCAL, UNIPESSOAL, LDA</v>
      </c>
      <c r="G1373" s="4" t="str">
        <f>VLOOKUP(E1373,'Lista Aloj'!C:F,4,0)</f>
        <v>Viana do Castelo</v>
      </c>
      <c r="H1373" s="19">
        <v>44134</v>
      </c>
      <c r="I1373" s="22">
        <v>6</v>
      </c>
      <c r="J1373" s="6">
        <f>VLOOKUP(E1373,'Lista Aloj'!C:F,2,0)*I1373</f>
        <v>360</v>
      </c>
      <c r="K1373" s="6">
        <f t="shared" si="21"/>
        <v>324</v>
      </c>
    </row>
    <row r="1374" spans="2:11" ht="16.5" x14ac:dyDescent="0.25">
      <c r="B1374" s="3" t="s">
        <v>164</v>
      </c>
      <c r="C1374" s="4" t="str">
        <f>VLOOKUP(B1374,Clientes!A:B,2,0)</f>
        <v>Ana Pinto Carvalho</v>
      </c>
      <c r="D1374" s="4" t="str">
        <f>VLOOKUP(B1374,Clientes!A:D,4,0)</f>
        <v>Coimbra</v>
      </c>
      <c r="E1374" s="9" t="s">
        <v>49</v>
      </c>
      <c r="F1374" s="4" t="str">
        <f>INDEX('Lista Aloj'!B:C,MATCH(E1374,'Lista Aloj'!C:C,0),1)</f>
        <v>GERES ALBUFEIRA - ALDEIA TURISTICA, LDA</v>
      </c>
      <c r="G1374" s="4" t="str">
        <f>VLOOKUP(E1374,'Lista Aloj'!C:F,4,0)</f>
        <v>Aveiro</v>
      </c>
      <c r="H1374" s="19">
        <v>44135</v>
      </c>
      <c r="I1374" s="22">
        <v>8</v>
      </c>
      <c r="J1374" s="6">
        <f>VLOOKUP(E1374,'Lista Aloj'!C:F,2,0)*I1374</f>
        <v>560</v>
      </c>
      <c r="K1374" s="6">
        <f t="shared" si="21"/>
        <v>504</v>
      </c>
    </row>
    <row r="1375" spans="2:11" ht="16.5" x14ac:dyDescent="0.25">
      <c r="B1375" s="3" t="s">
        <v>100</v>
      </c>
      <c r="C1375" s="4" t="str">
        <f>VLOOKUP(B1375,Clientes!A:B,2,0)</f>
        <v>Vasco Miguel Alves</v>
      </c>
      <c r="D1375" s="4" t="str">
        <f>VLOOKUP(B1375,Clientes!A:D,4,0)</f>
        <v>Viseu</v>
      </c>
      <c r="E1375" s="9" t="s">
        <v>62</v>
      </c>
      <c r="F1375" s="4" t="str">
        <f>INDEX('Lista Aloj'!B:C,MATCH(E1375,'Lista Aloj'!C:C,0),1)</f>
        <v>ENTREGARSONHOS - ALOJAMENTO LOCAL, LDA</v>
      </c>
      <c r="G1375" s="4" t="str">
        <f>VLOOKUP(E1375,'Lista Aloj'!C:F,4,0)</f>
        <v>Região Autónoma dos Açores</v>
      </c>
      <c r="H1375" s="19">
        <v>44136</v>
      </c>
      <c r="I1375" s="22">
        <v>5</v>
      </c>
      <c r="J1375" s="6">
        <f>VLOOKUP(E1375,'Lista Aloj'!C:F,2,0)*I1375</f>
        <v>350</v>
      </c>
      <c r="K1375" s="6">
        <f t="shared" si="21"/>
        <v>332.5</v>
      </c>
    </row>
    <row r="1376" spans="2:11" ht="16.5" x14ac:dyDescent="0.25">
      <c r="B1376" s="3" t="s">
        <v>147</v>
      </c>
      <c r="C1376" s="4" t="str">
        <f>VLOOKUP(B1376,Clientes!A:B,2,0)</f>
        <v>João Amaro Novais</v>
      </c>
      <c r="D1376" s="4" t="str">
        <f>VLOOKUP(B1376,Clientes!A:D,4,0)</f>
        <v>Coimbra</v>
      </c>
      <c r="E1376" s="9" t="s">
        <v>42</v>
      </c>
      <c r="F1376" s="4" t="str">
        <f>INDEX('Lista Aloj'!B:C,MATCH(E1376,'Lista Aloj'!C:C,0),1)</f>
        <v>FEELPORTO - ALOJAMENTO LOCAL E SERVIÇOS TURISTICOS, LDA</v>
      </c>
      <c r="G1376" s="4" t="str">
        <f>VLOOKUP(E1376,'Lista Aloj'!C:F,4,0)</f>
        <v>Porto</v>
      </c>
      <c r="H1376" s="19">
        <v>44137</v>
      </c>
      <c r="I1376" s="22">
        <v>8</v>
      </c>
      <c r="J1376" s="6">
        <f>VLOOKUP(E1376,'Lista Aloj'!C:F,2,0)*I1376</f>
        <v>560</v>
      </c>
      <c r="K1376" s="6">
        <f t="shared" si="21"/>
        <v>504</v>
      </c>
    </row>
    <row r="1377" spans="2:11" ht="16.5" x14ac:dyDescent="0.25">
      <c r="B1377" s="3" t="s">
        <v>146</v>
      </c>
      <c r="C1377" s="4" t="str">
        <f>VLOOKUP(B1377,Clientes!A:B,2,0)</f>
        <v>Gonçalo Alessandra Pinto</v>
      </c>
      <c r="D1377" s="4" t="str">
        <f>VLOOKUP(B1377,Clientes!A:D,4,0)</f>
        <v>Guarda</v>
      </c>
      <c r="E1377" s="9" t="s">
        <v>49</v>
      </c>
      <c r="F1377" s="4" t="str">
        <f>INDEX('Lista Aloj'!B:C,MATCH(E1377,'Lista Aloj'!C:C,0),1)</f>
        <v>GERES ALBUFEIRA - ALDEIA TURISTICA, LDA</v>
      </c>
      <c r="G1377" s="4" t="str">
        <f>VLOOKUP(E1377,'Lista Aloj'!C:F,4,0)</f>
        <v>Aveiro</v>
      </c>
      <c r="H1377" s="19">
        <v>44140</v>
      </c>
      <c r="I1377" s="22">
        <v>1</v>
      </c>
      <c r="J1377" s="6">
        <f>VLOOKUP(E1377,'Lista Aloj'!C:F,2,0)*I1377</f>
        <v>70</v>
      </c>
      <c r="K1377" s="6">
        <f t="shared" si="21"/>
        <v>70</v>
      </c>
    </row>
    <row r="1378" spans="2:11" ht="16.5" x14ac:dyDescent="0.25">
      <c r="B1378" s="3" t="s">
        <v>180</v>
      </c>
      <c r="C1378" s="4" t="str">
        <f>VLOOKUP(B1378,Clientes!A:B,2,0)</f>
        <v xml:space="preserve">Tomas César </v>
      </c>
      <c r="D1378" s="4" t="str">
        <f>VLOOKUP(B1378,Clientes!A:D,4,0)</f>
        <v>Évora</v>
      </c>
      <c r="E1378" s="9" t="s">
        <v>61</v>
      </c>
      <c r="F1378" s="4" t="str">
        <f>INDEX('Lista Aloj'!B:C,MATCH(E1378,'Lista Aloj'!C:C,0),1)</f>
        <v>APPEAL - ASSOCIAÇÃO PORTUGUESA DE PROPRIETÁRIOS DE ESTABELECIMENTOS DE ALOJAMENTO LOCAL</v>
      </c>
      <c r="G1378" s="4" t="str">
        <f>VLOOKUP(E1378,'Lista Aloj'!C:F,4,0)</f>
        <v>Região Autónoma dos Açores</v>
      </c>
      <c r="H1378" s="19">
        <v>44140</v>
      </c>
      <c r="I1378" s="22">
        <v>8</v>
      </c>
      <c r="J1378" s="6">
        <f>VLOOKUP(E1378,'Lista Aloj'!C:F,2,0)*I1378</f>
        <v>560</v>
      </c>
      <c r="K1378" s="6">
        <f t="shared" si="21"/>
        <v>504</v>
      </c>
    </row>
    <row r="1379" spans="2:11" ht="16.5" x14ac:dyDescent="0.25">
      <c r="B1379" s="3" t="s">
        <v>174</v>
      </c>
      <c r="C1379" s="4" t="str">
        <f>VLOOKUP(B1379,Clientes!A:B,2,0)</f>
        <v>André Martina Dias</v>
      </c>
      <c r="D1379" s="4" t="str">
        <f>VLOOKUP(B1379,Clientes!A:D,4,0)</f>
        <v>Vila Real</v>
      </c>
      <c r="E1379" s="9" t="s">
        <v>37</v>
      </c>
      <c r="F1379" s="4" t="str">
        <f>INDEX('Lista Aloj'!B:C,MATCH(E1379,'Lista Aloj'!C:C,0),1)</f>
        <v>AHSLG - SOCIEDADE DE GESTÃO DE EMPREENDIMENTOS TURÍSTICOS E DE ALOJAMENTO LOCAL, LDA</v>
      </c>
      <c r="G1379" s="4" t="str">
        <f>VLOOKUP(E1379,'Lista Aloj'!C:F,4,0)</f>
        <v>Braga</v>
      </c>
      <c r="H1379" s="19">
        <v>44141</v>
      </c>
      <c r="I1379" s="22">
        <v>3</v>
      </c>
      <c r="J1379" s="6">
        <f>VLOOKUP(E1379,'Lista Aloj'!C:F,2,0)*I1379</f>
        <v>150</v>
      </c>
      <c r="K1379" s="6">
        <f t="shared" si="21"/>
        <v>142.5</v>
      </c>
    </row>
    <row r="1380" spans="2:11" ht="16.5" x14ac:dyDescent="0.25">
      <c r="B1380" s="3" t="s">
        <v>148</v>
      </c>
      <c r="C1380" s="4" t="str">
        <f>VLOOKUP(B1380,Clientes!A:B,2,0)</f>
        <v>Bruno Baía Silva</v>
      </c>
      <c r="D1380" s="4" t="str">
        <f>VLOOKUP(B1380,Clientes!A:D,4,0)</f>
        <v>Região Autónoma dos Açores</v>
      </c>
      <c r="E1380" s="9" t="s">
        <v>35</v>
      </c>
      <c r="F1380" s="4" t="str">
        <f>INDEX('Lista Aloj'!B:C,MATCH(E1380,'Lista Aloj'!C:C,0),1)</f>
        <v>ALOJAMENTO LOCAL "TUGAPLACE", UNIPESSOAL, LDA</v>
      </c>
      <c r="G1380" s="4" t="str">
        <f>VLOOKUP(E1380,'Lista Aloj'!C:F,4,0)</f>
        <v>Porto</v>
      </c>
      <c r="H1380" s="19">
        <v>44142</v>
      </c>
      <c r="I1380" s="22">
        <v>5</v>
      </c>
      <c r="J1380" s="6">
        <f>VLOOKUP(E1380,'Lista Aloj'!C:F,2,0)*I1380</f>
        <v>350</v>
      </c>
      <c r="K1380" s="6">
        <f t="shared" si="21"/>
        <v>332.5</v>
      </c>
    </row>
    <row r="1381" spans="2:11" ht="16.5" x14ac:dyDescent="0.25">
      <c r="B1381" s="3" t="s">
        <v>108</v>
      </c>
      <c r="C1381" s="4" t="str">
        <f>VLOOKUP(B1381,Clientes!A:B,2,0)</f>
        <v>Catarina Mendes Fernandes</v>
      </c>
      <c r="D1381" s="4" t="str">
        <f>VLOOKUP(B1381,Clientes!A:D,4,0)</f>
        <v>Guarda</v>
      </c>
      <c r="E1381" s="9" t="s">
        <v>42</v>
      </c>
      <c r="F1381" s="4" t="str">
        <f>INDEX('Lista Aloj'!B:C,MATCH(E1381,'Lista Aloj'!C:C,0),1)</f>
        <v>FEELPORTO - ALOJAMENTO LOCAL E SERVIÇOS TURISTICOS, LDA</v>
      </c>
      <c r="G1381" s="4" t="str">
        <f>VLOOKUP(E1381,'Lista Aloj'!C:F,4,0)</f>
        <v>Porto</v>
      </c>
      <c r="H1381" s="19">
        <v>44142</v>
      </c>
      <c r="I1381" s="22">
        <v>1</v>
      </c>
      <c r="J1381" s="6">
        <f>VLOOKUP(E1381,'Lista Aloj'!C:F,2,0)*I1381</f>
        <v>70</v>
      </c>
      <c r="K1381" s="6">
        <f t="shared" si="21"/>
        <v>70</v>
      </c>
    </row>
    <row r="1382" spans="2:11" ht="16.5" x14ac:dyDescent="0.25">
      <c r="B1382" s="3" t="s">
        <v>119</v>
      </c>
      <c r="C1382" s="4" t="str">
        <f>VLOOKUP(B1382,Clientes!A:B,2,0)</f>
        <v>Mariana Rafaela Costa</v>
      </c>
      <c r="D1382" s="4" t="str">
        <f>VLOOKUP(B1382,Clientes!A:D,4,0)</f>
        <v>Região Autónoma da Madeira</v>
      </c>
      <c r="E1382" s="9" t="s">
        <v>62</v>
      </c>
      <c r="F1382" s="4" t="str">
        <f>INDEX('Lista Aloj'!B:C,MATCH(E1382,'Lista Aloj'!C:C,0),1)</f>
        <v>ENTREGARSONHOS - ALOJAMENTO LOCAL, LDA</v>
      </c>
      <c r="G1382" s="4" t="str">
        <f>VLOOKUP(E1382,'Lista Aloj'!C:F,4,0)</f>
        <v>Região Autónoma dos Açores</v>
      </c>
      <c r="H1382" s="19">
        <v>44142</v>
      </c>
      <c r="I1382" s="22">
        <v>2</v>
      </c>
      <c r="J1382" s="6">
        <f>VLOOKUP(E1382,'Lista Aloj'!C:F,2,0)*I1382</f>
        <v>140</v>
      </c>
      <c r="K1382" s="6">
        <f t="shared" si="21"/>
        <v>133</v>
      </c>
    </row>
    <row r="1383" spans="2:11" ht="16.5" x14ac:dyDescent="0.25">
      <c r="B1383" s="3" t="s">
        <v>115</v>
      </c>
      <c r="C1383" s="4" t="str">
        <f>VLOOKUP(B1383,Clientes!A:B,2,0)</f>
        <v>André Claro Forte</v>
      </c>
      <c r="D1383" s="4" t="str">
        <f>VLOOKUP(B1383,Clientes!A:D,4,0)</f>
        <v>Região Autónoma dos Açores</v>
      </c>
      <c r="E1383" s="9" t="s">
        <v>54</v>
      </c>
      <c r="F1383" s="4" t="str">
        <f>INDEX('Lista Aloj'!B:C,MATCH(E1383,'Lista Aloj'!C:C,0),1)</f>
        <v>LOCALMAIS, UNIPESSOAL, LDA</v>
      </c>
      <c r="G1383" s="4" t="str">
        <f>VLOOKUP(E1383,'Lista Aloj'!C:F,4,0)</f>
        <v>Guarda</v>
      </c>
      <c r="H1383" s="19">
        <v>44143</v>
      </c>
      <c r="I1383" s="22">
        <v>1</v>
      </c>
      <c r="J1383" s="6">
        <f>VLOOKUP(E1383,'Lista Aloj'!C:F,2,0)*I1383</f>
        <v>90</v>
      </c>
      <c r="K1383" s="6">
        <f t="shared" si="21"/>
        <v>90</v>
      </c>
    </row>
    <row r="1384" spans="2:11" ht="16.5" x14ac:dyDescent="0.25">
      <c r="B1384" s="3" t="s">
        <v>123</v>
      </c>
      <c r="C1384" s="4" t="str">
        <f>VLOOKUP(B1384,Clientes!A:B,2,0)</f>
        <v>Leonardo Manuel Marrana</v>
      </c>
      <c r="D1384" s="4" t="str">
        <f>VLOOKUP(B1384,Clientes!A:D,4,0)</f>
        <v>Guarda</v>
      </c>
      <c r="E1384" s="9" t="s">
        <v>56</v>
      </c>
      <c r="F1384" s="4" t="str">
        <f>INDEX('Lista Aloj'!B:C,MATCH(E1384,'Lista Aloj'!C:C,0),1)</f>
        <v>CONVERSA SIMÉTRICA ALOJAMENTO LOCAL, LDA</v>
      </c>
      <c r="G1384" s="4" t="str">
        <f>VLOOKUP(E1384,'Lista Aloj'!C:F,4,0)</f>
        <v>Viana do Castelo</v>
      </c>
      <c r="H1384" s="19">
        <v>44143</v>
      </c>
      <c r="I1384" s="22">
        <v>5</v>
      </c>
      <c r="J1384" s="6">
        <f>VLOOKUP(E1384,'Lista Aloj'!C:F,2,0)*I1384</f>
        <v>450</v>
      </c>
      <c r="K1384" s="6">
        <f t="shared" si="21"/>
        <v>427.5</v>
      </c>
    </row>
    <row r="1385" spans="2:11" ht="16.5" x14ac:dyDescent="0.25">
      <c r="B1385" s="3" t="s">
        <v>73</v>
      </c>
      <c r="C1385" s="4" t="str">
        <f>VLOOKUP(B1385,Clientes!A:B,2,0)</f>
        <v>João Cudell Aguiar</v>
      </c>
      <c r="D1385" s="4" t="str">
        <f>VLOOKUP(B1385,Clientes!A:D,4,0)</f>
        <v>Lisboa</v>
      </c>
      <c r="E1385" s="9" t="s">
        <v>42</v>
      </c>
      <c r="F1385" s="4" t="str">
        <f>INDEX('Lista Aloj'!B:C,MATCH(E1385,'Lista Aloj'!C:C,0),1)</f>
        <v>FEELPORTO - ALOJAMENTO LOCAL E SERVIÇOS TURISTICOS, LDA</v>
      </c>
      <c r="G1385" s="4" t="str">
        <f>VLOOKUP(E1385,'Lista Aloj'!C:F,4,0)</f>
        <v>Porto</v>
      </c>
      <c r="H1385" s="19">
        <v>44144</v>
      </c>
      <c r="I1385" s="22">
        <v>7</v>
      </c>
      <c r="J1385" s="6">
        <f>VLOOKUP(E1385,'Lista Aloj'!C:F,2,0)*I1385</f>
        <v>490</v>
      </c>
      <c r="K1385" s="6">
        <f t="shared" si="21"/>
        <v>441</v>
      </c>
    </row>
    <row r="1386" spans="2:11" ht="16.5" x14ac:dyDescent="0.25">
      <c r="B1386" s="3" t="s">
        <v>133</v>
      </c>
      <c r="C1386" s="4" t="str">
        <f>VLOOKUP(B1386,Clientes!A:B,2,0)</f>
        <v>Eduardo Rafael Sousa</v>
      </c>
      <c r="D1386" s="4" t="str">
        <f>VLOOKUP(B1386,Clientes!A:D,4,0)</f>
        <v>Região Autónoma dos Açores</v>
      </c>
      <c r="E1386" s="9" t="s">
        <v>43</v>
      </c>
      <c r="F1386" s="4" t="str">
        <f>INDEX('Lista Aloj'!B:C,MATCH(E1386,'Lista Aloj'!C:C,0),1)</f>
        <v>AZEVEDO, ANTÓNIO DA SILVA</v>
      </c>
      <c r="G1386" s="4" t="str">
        <f>VLOOKUP(E1386,'Lista Aloj'!C:F,4,0)</f>
        <v>Porto</v>
      </c>
      <c r="H1386" s="19">
        <v>44146</v>
      </c>
      <c r="I1386" s="22">
        <v>7</v>
      </c>
      <c r="J1386" s="6">
        <f>VLOOKUP(E1386,'Lista Aloj'!C:F,2,0)*I1386</f>
        <v>560</v>
      </c>
      <c r="K1386" s="6">
        <f t="shared" si="21"/>
        <v>504</v>
      </c>
    </row>
    <row r="1387" spans="2:11" ht="16.5" x14ac:dyDescent="0.25">
      <c r="B1387" s="3" t="s">
        <v>225</v>
      </c>
      <c r="C1387" s="4" t="str">
        <f>VLOOKUP(B1387,Clientes!A:B,2,0)</f>
        <v>Sofia André Andrade</v>
      </c>
      <c r="D1387" s="4" t="str">
        <f>VLOOKUP(B1387,Clientes!A:D,4,0)</f>
        <v>Portalegre</v>
      </c>
      <c r="E1387" s="9" t="s">
        <v>36</v>
      </c>
      <c r="F1387" s="4" t="str">
        <f>INDEX('Lista Aloj'!B:C,MATCH(E1387,'Lista Aloj'!C:C,0),1)</f>
        <v>A.N.E.A.L. - ASSOCIAÇÃO NACIONAL DE ESTABELECIMENTOS DE ALOJAMENTO LOCAL</v>
      </c>
      <c r="G1387" s="4" t="str">
        <f>VLOOKUP(E1387,'Lista Aloj'!C:F,4,0)</f>
        <v>Lisboa</v>
      </c>
      <c r="H1387" s="19">
        <v>44146</v>
      </c>
      <c r="I1387" s="22">
        <v>7</v>
      </c>
      <c r="J1387" s="6">
        <f>VLOOKUP(E1387,'Lista Aloj'!C:F,2,0)*I1387</f>
        <v>560</v>
      </c>
      <c r="K1387" s="6">
        <f t="shared" si="21"/>
        <v>504</v>
      </c>
    </row>
    <row r="1388" spans="2:11" ht="16.5" x14ac:dyDescent="0.25">
      <c r="B1388" s="3" t="s">
        <v>163</v>
      </c>
      <c r="C1388" s="4" t="str">
        <f>VLOOKUP(B1388,Clientes!A:B,2,0)</f>
        <v>Leonor Pedro Queirós</v>
      </c>
      <c r="D1388" s="4" t="str">
        <f>VLOOKUP(B1388,Clientes!A:D,4,0)</f>
        <v>Viseu</v>
      </c>
      <c r="E1388" s="9" t="s">
        <v>38</v>
      </c>
      <c r="F1388" s="4" t="str">
        <f>INDEX('Lista Aloj'!B:C,MATCH(E1388,'Lista Aloj'!C:C,0),1)</f>
        <v>ALOJAMENTO LOCAL - PENSIO BASTOS, LDA</v>
      </c>
      <c r="G1388" s="4" t="str">
        <f>VLOOKUP(E1388,'Lista Aloj'!C:F,4,0)</f>
        <v>Bragança</v>
      </c>
      <c r="H1388" s="19">
        <v>44147</v>
      </c>
      <c r="I1388" s="22">
        <v>9</v>
      </c>
      <c r="J1388" s="6">
        <f>VLOOKUP(E1388,'Lista Aloj'!C:F,2,0)*I1388</f>
        <v>630</v>
      </c>
      <c r="K1388" s="6">
        <f t="shared" si="21"/>
        <v>567</v>
      </c>
    </row>
    <row r="1389" spans="2:11" ht="16.5" x14ac:dyDescent="0.25">
      <c r="B1389" s="3" t="s">
        <v>154</v>
      </c>
      <c r="C1389" s="4" t="str">
        <f>VLOOKUP(B1389,Clientes!A:B,2,0)</f>
        <v>Luís Nascimento Batista</v>
      </c>
      <c r="D1389" s="4" t="str">
        <f>VLOOKUP(B1389,Clientes!A:D,4,0)</f>
        <v>Viseu</v>
      </c>
      <c r="E1389" s="9" t="s">
        <v>51</v>
      </c>
      <c r="F1389" s="4" t="str">
        <f>INDEX('Lista Aloj'!B:C,MATCH(E1389,'Lista Aloj'!C:C,0),1)</f>
        <v>BIRDS &amp; BOARDS - ALOJAMENTO LOCAL, LDA</v>
      </c>
      <c r="G1389" s="4" t="str">
        <f>VLOOKUP(E1389,'Lista Aloj'!C:F,4,0)</f>
        <v>Lisboa</v>
      </c>
      <c r="H1389" s="19">
        <v>44147</v>
      </c>
      <c r="I1389" s="22">
        <v>6</v>
      </c>
      <c r="J1389" s="6">
        <f>VLOOKUP(E1389,'Lista Aloj'!C:F,2,0)*I1389</f>
        <v>540</v>
      </c>
      <c r="K1389" s="6">
        <f t="shared" si="21"/>
        <v>486</v>
      </c>
    </row>
    <row r="1390" spans="2:11" ht="16.5" x14ac:dyDescent="0.25">
      <c r="B1390" s="3" t="s">
        <v>87</v>
      </c>
      <c r="C1390" s="4" t="str">
        <f>VLOOKUP(B1390,Clientes!A:B,2,0)</f>
        <v xml:space="preserve">Rita Pedro </v>
      </c>
      <c r="D1390" s="4" t="str">
        <f>VLOOKUP(B1390,Clientes!A:D,4,0)</f>
        <v>Portalegre</v>
      </c>
      <c r="E1390" s="9" t="s">
        <v>53</v>
      </c>
      <c r="F1390" s="4" t="str">
        <f>INDEX('Lista Aloj'!B:C,MATCH(E1390,'Lista Aloj'!C:C,0),1)</f>
        <v>LOCAL GÁS, UNIPESSOAL, LDA</v>
      </c>
      <c r="G1390" s="4" t="str">
        <f>VLOOKUP(E1390,'Lista Aloj'!C:F,4,0)</f>
        <v>Setúbal</v>
      </c>
      <c r="H1390" s="19">
        <v>44147</v>
      </c>
      <c r="I1390" s="22">
        <v>4</v>
      </c>
      <c r="J1390" s="6">
        <f>VLOOKUP(E1390,'Lista Aloj'!C:F,2,0)*I1390</f>
        <v>280</v>
      </c>
      <c r="K1390" s="6">
        <f t="shared" si="21"/>
        <v>266</v>
      </c>
    </row>
    <row r="1391" spans="2:11" ht="16.5" x14ac:dyDescent="0.25">
      <c r="B1391" s="3" t="s">
        <v>85</v>
      </c>
      <c r="C1391" s="4" t="str">
        <f>VLOOKUP(B1391,Clientes!A:B,2,0)</f>
        <v>Tiago Fernando Pereira</v>
      </c>
      <c r="D1391" s="4" t="str">
        <f>VLOOKUP(B1391,Clientes!A:D,4,0)</f>
        <v>Leiria</v>
      </c>
      <c r="E1391" s="9" t="s">
        <v>49</v>
      </c>
      <c r="F1391" s="4" t="str">
        <f>INDEX('Lista Aloj'!B:C,MATCH(E1391,'Lista Aloj'!C:C,0),1)</f>
        <v>GERES ALBUFEIRA - ALDEIA TURISTICA, LDA</v>
      </c>
      <c r="G1391" s="4" t="str">
        <f>VLOOKUP(E1391,'Lista Aloj'!C:F,4,0)</f>
        <v>Aveiro</v>
      </c>
      <c r="H1391" s="19">
        <v>44147</v>
      </c>
      <c r="I1391" s="22">
        <v>9</v>
      </c>
      <c r="J1391" s="6">
        <f>VLOOKUP(E1391,'Lista Aloj'!C:F,2,0)*I1391</f>
        <v>630</v>
      </c>
      <c r="K1391" s="6">
        <f t="shared" si="21"/>
        <v>567</v>
      </c>
    </row>
    <row r="1392" spans="2:11" ht="16.5" x14ac:dyDescent="0.25">
      <c r="B1392" s="3" t="s">
        <v>161</v>
      </c>
      <c r="C1392" s="4" t="str">
        <f>VLOOKUP(B1392,Clientes!A:B,2,0)</f>
        <v>Francisco Afonso Caldeira</v>
      </c>
      <c r="D1392" s="4" t="str">
        <f>VLOOKUP(B1392,Clientes!A:D,4,0)</f>
        <v>Faro</v>
      </c>
      <c r="E1392" s="9" t="s">
        <v>59</v>
      </c>
      <c r="F1392" s="4" t="str">
        <f>INDEX('Lista Aloj'!B:C,MATCH(E1392,'Lista Aloj'!C:C,0),1)</f>
        <v>ENIGMAGARDEN - ALOJAMENTO LOCAL, UNIPESSOAL, LDA</v>
      </c>
      <c r="G1392" s="4" t="str">
        <f>VLOOKUP(E1392,'Lista Aloj'!C:F,4,0)</f>
        <v>Viana do Castelo</v>
      </c>
      <c r="H1392" s="19">
        <v>44148</v>
      </c>
      <c r="I1392" s="22">
        <v>5</v>
      </c>
      <c r="J1392" s="6">
        <f>VLOOKUP(E1392,'Lista Aloj'!C:F,2,0)*I1392</f>
        <v>300</v>
      </c>
      <c r="K1392" s="6">
        <f t="shared" si="21"/>
        <v>285</v>
      </c>
    </row>
    <row r="1393" spans="2:11" ht="16.5" x14ac:dyDescent="0.25">
      <c r="B1393" s="3" t="s">
        <v>160</v>
      </c>
      <c r="C1393" s="4" t="str">
        <f>VLOOKUP(B1393,Clientes!A:B,2,0)</f>
        <v>Rodrigo Martins Tavares</v>
      </c>
      <c r="D1393" s="4" t="str">
        <f>VLOOKUP(B1393,Clientes!A:D,4,0)</f>
        <v>Setúbal</v>
      </c>
      <c r="E1393" s="9" t="s">
        <v>56</v>
      </c>
      <c r="F1393" s="4" t="str">
        <f>INDEX('Lista Aloj'!B:C,MATCH(E1393,'Lista Aloj'!C:C,0),1)</f>
        <v>CONVERSA SIMÉTRICA ALOJAMENTO LOCAL, LDA</v>
      </c>
      <c r="G1393" s="4" t="str">
        <f>VLOOKUP(E1393,'Lista Aloj'!C:F,4,0)</f>
        <v>Viana do Castelo</v>
      </c>
      <c r="H1393" s="19">
        <v>44148</v>
      </c>
      <c r="I1393" s="22">
        <v>3</v>
      </c>
      <c r="J1393" s="6">
        <f>VLOOKUP(E1393,'Lista Aloj'!C:F,2,0)*I1393</f>
        <v>270</v>
      </c>
      <c r="K1393" s="6">
        <f t="shared" si="21"/>
        <v>256.5</v>
      </c>
    </row>
    <row r="1394" spans="2:11" ht="16.5" x14ac:dyDescent="0.25">
      <c r="B1394" s="3" t="s">
        <v>205</v>
      </c>
      <c r="C1394" s="4" t="str">
        <f>VLOOKUP(B1394,Clientes!A:B,2,0)</f>
        <v>Francisca João Sousa</v>
      </c>
      <c r="D1394" s="4" t="str">
        <f>VLOOKUP(B1394,Clientes!A:D,4,0)</f>
        <v>Lisboa</v>
      </c>
      <c r="E1394" s="9" t="s">
        <v>61</v>
      </c>
      <c r="F1394" s="4" t="str">
        <f>INDEX('Lista Aloj'!B:C,MATCH(E1394,'Lista Aloj'!C:C,0),1)</f>
        <v>APPEAL - ASSOCIAÇÃO PORTUGUESA DE PROPRIETÁRIOS DE ESTABELECIMENTOS DE ALOJAMENTO LOCAL</v>
      </c>
      <c r="G1394" s="4" t="str">
        <f>VLOOKUP(E1394,'Lista Aloj'!C:F,4,0)</f>
        <v>Região Autónoma dos Açores</v>
      </c>
      <c r="H1394" s="19">
        <v>44150</v>
      </c>
      <c r="I1394" s="22">
        <v>4</v>
      </c>
      <c r="J1394" s="6">
        <f>VLOOKUP(E1394,'Lista Aloj'!C:F,2,0)*I1394</f>
        <v>280</v>
      </c>
      <c r="K1394" s="6">
        <f t="shared" si="21"/>
        <v>266</v>
      </c>
    </row>
    <row r="1395" spans="2:11" ht="16.5" x14ac:dyDescent="0.25">
      <c r="B1395" s="3" t="s">
        <v>143</v>
      </c>
      <c r="C1395" s="4" t="str">
        <f>VLOOKUP(B1395,Clientes!A:B,2,0)</f>
        <v>João Alexandre Araújo</v>
      </c>
      <c r="D1395" s="4" t="str">
        <f>VLOOKUP(B1395,Clientes!A:D,4,0)</f>
        <v>Leiria</v>
      </c>
      <c r="E1395" s="9" t="s">
        <v>62</v>
      </c>
      <c r="F1395" s="4" t="str">
        <f>INDEX('Lista Aloj'!B:C,MATCH(E1395,'Lista Aloj'!C:C,0),1)</f>
        <v>ENTREGARSONHOS - ALOJAMENTO LOCAL, LDA</v>
      </c>
      <c r="G1395" s="4" t="str">
        <f>VLOOKUP(E1395,'Lista Aloj'!C:F,4,0)</f>
        <v>Região Autónoma dos Açores</v>
      </c>
      <c r="H1395" s="19">
        <v>44150</v>
      </c>
      <c r="I1395" s="22">
        <v>9</v>
      </c>
      <c r="J1395" s="6">
        <f>VLOOKUP(E1395,'Lista Aloj'!C:F,2,0)*I1395</f>
        <v>630</v>
      </c>
      <c r="K1395" s="6">
        <f t="shared" si="21"/>
        <v>567</v>
      </c>
    </row>
    <row r="1396" spans="2:11" ht="16.5" x14ac:dyDescent="0.25">
      <c r="B1396" s="3" t="s">
        <v>80</v>
      </c>
      <c r="C1396" s="4" t="str">
        <f>VLOOKUP(B1396,Clientes!A:B,2,0)</f>
        <v>João Vieira Santos</v>
      </c>
      <c r="D1396" s="4" t="str">
        <f>VLOOKUP(B1396,Clientes!A:D,4,0)</f>
        <v>Setúbal</v>
      </c>
      <c r="E1396" s="9" t="s">
        <v>42</v>
      </c>
      <c r="F1396" s="4" t="str">
        <f>INDEX('Lista Aloj'!B:C,MATCH(E1396,'Lista Aloj'!C:C,0),1)</f>
        <v>FEELPORTO - ALOJAMENTO LOCAL E SERVIÇOS TURISTICOS, LDA</v>
      </c>
      <c r="G1396" s="4" t="str">
        <f>VLOOKUP(E1396,'Lista Aloj'!C:F,4,0)</f>
        <v>Porto</v>
      </c>
      <c r="H1396" s="19">
        <v>44151</v>
      </c>
      <c r="I1396" s="22">
        <v>4</v>
      </c>
      <c r="J1396" s="6">
        <f>VLOOKUP(E1396,'Lista Aloj'!C:F,2,0)*I1396</f>
        <v>280</v>
      </c>
      <c r="K1396" s="6">
        <f t="shared" si="21"/>
        <v>266</v>
      </c>
    </row>
    <row r="1397" spans="2:11" ht="16.5" x14ac:dyDescent="0.25">
      <c r="B1397" s="3" t="s">
        <v>162</v>
      </c>
      <c r="C1397" s="4" t="str">
        <f>VLOOKUP(B1397,Clientes!A:B,2,0)</f>
        <v>Carolina Carolina Moreira</v>
      </c>
      <c r="D1397" s="4" t="str">
        <f>VLOOKUP(B1397,Clientes!A:D,4,0)</f>
        <v>Região Autónoma dos Açores</v>
      </c>
      <c r="E1397" s="9" t="s">
        <v>52</v>
      </c>
      <c r="F1397" s="4" t="str">
        <f>INDEX('Lista Aloj'!B:C,MATCH(E1397,'Lista Aloj'!C:C,0),1)</f>
        <v>CASA DO RIO VEZ - TURISMO E ALOJAMENTO, LDA</v>
      </c>
      <c r="G1397" s="4" t="str">
        <f>VLOOKUP(E1397,'Lista Aloj'!C:F,4,0)</f>
        <v>Leiria</v>
      </c>
      <c r="H1397" s="19">
        <v>44152</v>
      </c>
      <c r="I1397" s="22">
        <v>5</v>
      </c>
      <c r="J1397" s="6">
        <f>VLOOKUP(E1397,'Lista Aloj'!C:F,2,0)*I1397</f>
        <v>350</v>
      </c>
      <c r="K1397" s="6">
        <f t="shared" si="21"/>
        <v>332.5</v>
      </c>
    </row>
    <row r="1398" spans="2:11" ht="16.5" x14ac:dyDescent="0.25">
      <c r="B1398" s="3" t="s">
        <v>189</v>
      </c>
      <c r="C1398" s="4" t="str">
        <f>VLOOKUP(B1398,Clientes!A:B,2,0)</f>
        <v>Manuel Resende Alves</v>
      </c>
      <c r="D1398" s="4" t="str">
        <f>VLOOKUP(B1398,Clientes!A:D,4,0)</f>
        <v>Vila Real</v>
      </c>
      <c r="E1398" s="9" t="s">
        <v>47</v>
      </c>
      <c r="F1398" s="4" t="str">
        <f>INDEX('Lista Aloj'!B:C,MATCH(E1398,'Lista Aloj'!C:C,0),1)</f>
        <v>ADER-SOUSA - ASSOCIAÇÃO DE DESENVOLVIMENTO RURAL DAS TERRAS DO SOUSA</v>
      </c>
      <c r="G1398" s="4" t="str">
        <f>VLOOKUP(E1398,'Lista Aloj'!C:F,4,0)</f>
        <v>Região Autónoma dos Açores</v>
      </c>
      <c r="H1398" s="19">
        <v>44153</v>
      </c>
      <c r="I1398" s="22">
        <v>8</v>
      </c>
      <c r="J1398" s="6">
        <f>VLOOKUP(E1398,'Lista Aloj'!C:F,2,0)*I1398</f>
        <v>560</v>
      </c>
      <c r="K1398" s="6">
        <f t="shared" si="21"/>
        <v>504</v>
      </c>
    </row>
    <row r="1399" spans="2:11" ht="16.5" x14ac:dyDescent="0.25">
      <c r="B1399" s="3" t="s">
        <v>218</v>
      </c>
      <c r="C1399" s="4" t="str">
        <f>VLOOKUP(B1399,Clientes!A:B,2,0)</f>
        <v>Alícia Luís Castro</v>
      </c>
      <c r="D1399" s="4" t="str">
        <f>VLOOKUP(B1399,Clientes!A:D,4,0)</f>
        <v>Aveiro</v>
      </c>
      <c r="E1399" s="9" t="s">
        <v>38</v>
      </c>
      <c r="F1399" s="4" t="str">
        <f>INDEX('Lista Aloj'!B:C,MATCH(E1399,'Lista Aloj'!C:C,0),1)</f>
        <v>ALOJAMENTO LOCAL - PENSIO BASTOS, LDA</v>
      </c>
      <c r="G1399" s="4" t="str">
        <f>VLOOKUP(E1399,'Lista Aloj'!C:F,4,0)</f>
        <v>Bragança</v>
      </c>
      <c r="H1399" s="19">
        <v>44154</v>
      </c>
      <c r="I1399" s="22">
        <v>6</v>
      </c>
      <c r="J1399" s="6">
        <f>VLOOKUP(E1399,'Lista Aloj'!C:F,2,0)*I1399</f>
        <v>420</v>
      </c>
      <c r="K1399" s="6">
        <f t="shared" si="21"/>
        <v>378</v>
      </c>
    </row>
    <row r="1400" spans="2:11" ht="16.5" x14ac:dyDescent="0.25">
      <c r="B1400" s="3" t="s">
        <v>121</v>
      </c>
      <c r="C1400" s="4" t="str">
        <f>VLOOKUP(B1400,Clientes!A:B,2,0)</f>
        <v>Catarina Miguel Fonseca</v>
      </c>
      <c r="D1400" s="4" t="str">
        <f>VLOOKUP(B1400,Clientes!A:D,4,0)</f>
        <v>Braga</v>
      </c>
      <c r="E1400" s="9" t="s">
        <v>52</v>
      </c>
      <c r="F1400" s="4" t="str">
        <f>INDEX('Lista Aloj'!B:C,MATCH(E1400,'Lista Aloj'!C:C,0),1)</f>
        <v>CASA DO RIO VEZ - TURISMO E ALOJAMENTO, LDA</v>
      </c>
      <c r="G1400" s="4" t="str">
        <f>VLOOKUP(E1400,'Lista Aloj'!C:F,4,0)</f>
        <v>Leiria</v>
      </c>
      <c r="H1400" s="19">
        <v>44156</v>
      </c>
      <c r="I1400" s="22">
        <v>3</v>
      </c>
      <c r="J1400" s="6">
        <f>VLOOKUP(E1400,'Lista Aloj'!C:F,2,0)*I1400</f>
        <v>210</v>
      </c>
      <c r="K1400" s="6">
        <f t="shared" si="21"/>
        <v>199.5</v>
      </c>
    </row>
    <row r="1401" spans="2:11" ht="16.5" x14ac:dyDescent="0.25">
      <c r="B1401" s="3" t="s">
        <v>134</v>
      </c>
      <c r="C1401" s="4" t="str">
        <f>VLOOKUP(B1401,Clientes!A:B,2,0)</f>
        <v>Eduardo Leite Martins</v>
      </c>
      <c r="D1401" s="4" t="str">
        <f>VLOOKUP(B1401,Clientes!A:D,4,0)</f>
        <v>Braga</v>
      </c>
      <c r="E1401" s="9" t="s">
        <v>49</v>
      </c>
      <c r="F1401" s="4" t="str">
        <f>INDEX('Lista Aloj'!B:C,MATCH(E1401,'Lista Aloj'!C:C,0),1)</f>
        <v>GERES ALBUFEIRA - ALDEIA TURISTICA, LDA</v>
      </c>
      <c r="G1401" s="4" t="str">
        <f>VLOOKUP(E1401,'Lista Aloj'!C:F,4,0)</f>
        <v>Aveiro</v>
      </c>
      <c r="H1401" s="19">
        <v>44156</v>
      </c>
      <c r="I1401" s="22">
        <v>1</v>
      </c>
      <c r="J1401" s="6">
        <f>VLOOKUP(E1401,'Lista Aloj'!C:F,2,0)*I1401</f>
        <v>70</v>
      </c>
      <c r="K1401" s="6">
        <f t="shared" si="21"/>
        <v>70</v>
      </c>
    </row>
    <row r="1402" spans="2:11" ht="16.5" x14ac:dyDescent="0.25">
      <c r="B1402" s="3" t="s">
        <v>223</v>
      </c>
      <c r="C1402" s="4" t="str">
        <f>VLOOKUP(B1402,Clientes!A:B,2,0)</f>
        <v>Alexandra Catarina Sousa</v>
      </c>
      <c r="D1402" s="4" t="str">
        <f>VLOOKUP(B1402,Clientes!A:D,4,0)</f>
        <v>Coimbra</v>
      </c>
      <c r="E1402" s="9" t="s">
        <v>62</v>
      </c>
      <c r="F1402" s="4" t="str">
        <f>INDEX('Lista Aloj'!B:C,MATCH(E1402,'Lista Aloj'!C:C,0),1)</f>
        <v>ENTREGARSONHOS - ALOJAMENTO LOCAL, LDA</v>
      </c>
      <c r="G1402" s="4" t="str">
        <f>VLOOKUP(E1402,'Lista Aloj'!C:F,4,0)</f>
        <v>Região Autónoma dos Açores</v>
      </c>
      <c r="H1402" s="19">
        <v>44157</v>
      </c>
      <c r="I1402" s="22">
        <v>9</v>
      </c>
      <c r="J1402" s="6">
        <f>VLOOKUP(E1402,'Lista Aloj'!C:F,2,0)*I1402</f>
        <v>630</v>
      </c>
      <c r="K1402" s="6">
        <f t="shared" si="21"/>
        <v>567</v>
      </c>
    </row>
    <row r="1403" spans="2:11" ht="16.5" x14ac:dyDescent="0.25">
      <c r="B1403" s="3" t="s">
        <v>156</v>
      </c>
      <c r="C1403" s="4" t="str">
        <f>VLOOKUP(B1403,Clientes!A:B,2,0)</f>
        <v>Ana Francisca Ferreira</v>
      </c>
      <c r="D1403" s="4" t="str">
        <f>VLOOKUP(B1403,Clientes!A:D,4,0)</f>
        <v>Região Autónoma da Madeira</v>
      </c>
      <c r="E1403" s="9" t="s">
        <v>39</v>
      </c>
      <c r="F1403" s="4" t="str">
        <f>INDEX('Lista Aloj'!B:C,MATCH(E1403,'Lista Aloj'!C:C,0),1)</f>
        <v>ÍNDICEFRASE COMPRA E VENDA DE BENS IMOBILIÁRIOS, TURISMO E ALOJAMENTO LOCAL, LDA</v>
      </c>
      <c r="G1403" s="4" t="str">
        <f>VLOOKUP(E1403,'Lista Aloj'!C:F,4,0)</f>
        <v>Portalegre</v>
      </c>
      <c r="H1403" s="19">
        <v>44157</v>
      </c>
      <c r="I1403" s="22">
        <v>1</v>
      </c>
      <c r="J1403" s="6">
        <f>VLOOKUP(E1403,'Lista Aloj'!C:F,2,0)*I1403</f>
        <v>60</v>
      </c>
      <c r="K1403" s="6">
        <f t="shared" si="21"/>
        <v>60</v>
      </c>
    </row>
    <row r="1404" spans="2:11" ht="16.5" x14ac:dyDescent="0.25">
      <c r="B1404" s="3" t="s">
        <v>142</v>
      </c>
      <c r="C1404" s="4" t="str">
        <f>VLOOKUP(B1404,Clientes!A:B,2,0)</f>
        <v>Bruno Ribeiro Xavier</v>
      </c>
      <c r="D1404" s="4" t="str">
        <f>VLOOKUP(B1404,Clientes!A:D,4,0)</f>
        <v>Lisboa</v>
      </c>
      <c r="E1404" s="9" t="s">
        <v>52</v>
      </c>
      <c r="F1404" s="4" t="str">
        <f>INDEX('Lista Aloj'!B:C,MATCH(E1404,'Lista Aloj'!C:C,0),1)</f>
        <v>CASA DO RIO VEZ - TURISMO E ALOJAMENTO, LDA</v>
      </c>
      <c r="G1404" s="4" t="str">
        <f>VLOOKUP(E1404,'Lista Aloj'!C:F,4,0)</f>
        <v>Leiria</v>
      </c>
      <c r="H1404" s="19">
        <v>44157</v>
      </c>
      <c r="I1404" s="22">
        <v>9</v>
      </c>
      <c r="J1404" s="6">
        <f>VLOOKUP(E1404,'Lista Aloj'!C:F,2,0)*I1404</f>
        <v>630</v>
      </c>
      <c r="K1404" s="6">
        <f t="shared" si="21"/>
        <v>567</v>
      </c>
    </row>
    <row r="1405" spans="2:11" ht="16.5" x14ac:dyDescent="0.25">
      <c r="B1405" s="3" t="s">
        <v>74</v>
      </c>
      <c r="C1405" s="4" t="str">
        <f>VLOOKUP(B1405,Clientes!A:B,2,0)</f>
        <v>João Manuel Freitas</v>
      </c>
      <c r="D1405" s="4" t="str">
        <f>VLOOKUP(B1405,Clientes!A:D,4,0)</f>
        <v>Braga</v>
      </c>
      <c r="E1405" s="9" t="s">
        <v>48</v>
      </c>
      <c r="F1405" s="4" t="str">
        <f>INDEX('Lista Aloj'!B:C,MATCH(E1405,'Lista Aloj'!C:C,0),1)</f>
        <v>BEACHCOMBER - ALOJAMENTO LOCAL, UNIPESSOAL, LDA</v>
      </c>
      <c r="G1405" s="4" t="str">
        <f>VLOOKUP(E1405,'Lista Aloj'!C:F,4,0)</f>
        <v>Beja</v>
      </c>
      <c r="H1405" s="19">
        <v>44157</v>
      </c>
      <c r="I1405" s="22">
        <v>1</v>
      </c>
      <c r="J1405" s="6">
        <f>VLOOKUP(E1405,'Lista Aloj'!C:F,2,0)*I1405</f>
        <v>50</v>
      </c>
      <c r="K1405" s="6">
        <f t="shared" si="21"/>
        <v>50</v>
      </c>
    </row>
    <row r="1406" spans="2:11" ht="16.5" x14ac:dyDescent="0.25">
      <c r="B1406" s="3" t="s">
        <v>77</v>
      </c>
      <c r="C1406" s="4" t="str">
        <f>VLOOKUP(B1406,Clientes!A:B,2,0)</f>
        <v>Luís Maria Rodrigues</v>
      </c>
      <c r="D1406" s="4" t="str">
        <f>VLOOKUP(B1406,Clientes!A:D,4,0)</f>
        <v>Região Autónoma dos Açores</v>
      </c>
      <c r="E1406" s="9" t="s">
        <v>62</v>
      </c>
      <c r="F1406" s="4" t="str">
        <f>INDEX('Lista Aloj'!B:C,MATCH(E1406,'Lista Aloj'!C:C,0),1)</f>
        <v>ENTREGARSONHOS - ALOJAMENTO LOCAL, LDA</v>
      </c>
      <c r="G1406" s="4" t="str">
        <f>VLOOKUP(E1406,'Lista Aloj'!C:F,4,0)</f>
        <v>Região Autónoma dos Açores</v>
      </c>
      <c r="H1406" s="19">
        <v>44157</v>
      </c>
      <c r="I1406" s="22">
        <v>7</v>
      </c>
      <c r="J1406" s="6">
        <f>VLOOKUP(E1406,'Lista Aloj'!C:F,2,0)*I1406</f>
        <v>490</v>
      </c>
      <c r="K1406" s="6">
        <f t="shared" si="21"/>
        <v>441</v>
      </c>
    </row>
    <row r="1407" spans="2:11" ht="16.5" x14ac:dyDescent="0.25">
      <c r="B1407" s="3" t="s">
        <v>118</v>
      </c>
      <c r="C1407" s="4" t="str">
        <f>VLOOKUP(B1407,Clientes!A:B,2,0)</f>
        <v>Daniel da Araújo</v>
      </c>
      <c r="D1407" s="4" t="str">
        <f>VLOOKUP(B1407,Clientes!A:D,4,0)</f>
        <v>Portalegre</v>
      </c>
      <c r="E1407" s="9" t="s">
        <v>62</v>
      </c>
      <c r="F1407" s="4" t="str">
        <f>INDEX('Lista Aloj'!B:C,MATCH(E1407,'Lista Aloj'!C:C,0),1)</f>
        <v>ENTREGARSONHOS - ALOJAMENTO LOCAL, LDA</v>
      </c>
      <c r="G1407" s="4" t="str">
        <f>VLOOKUP(E1407,'Lista Aloj'!C:F,4,0)</f>
        <v>Região Autónoma dos Açores</v>
      </c>
      <c r="H1407" s="19">
        <v>44158</v>
      </c>
      <c r="I1407" s="22">
        <v>1</v>
      </c>
      <c r="J1407" s="6">
        <f>VLOOKUP(E1407,'Lista Aloj'!C:F,2,0)*I1407</f>
        <v>70</v>
      </c>
      <c r="K1407" s="6">
        <f t="shared" si="21"/>
        <v>70</v>
      </c>
    </row>
    <row r="1408" spans="2:11" ht="16.5" x14ac:dyDescent="0.25">
      <c r="B1408" s="3" t="s">
        <v>84</v>
      </c>
      <c r="C1408" s="4" t="str">
        <f>VLOOKUP(B1408,Clientes!A:B,2,0)</f>
        <v>Maria José Fernandes</v>
      </c>
      <c r="D1408" s="4" t="str">
        <f>VLOOKUP(B1408,Clientes!A:D,4,0)</f>
        <v>Beja</v>
      </c>
      <c r="E1408" s="9" t="s">
        <v>62</v>
      </c>
      <c r="F1408" s="4" t="str">
        <f>INDEX('Lista Aloj'!B:C,MATCH(E1408,'Lista Aloj'!C:C,0),1)</f>
        <v>ENTREGARSONHOS - ALOJAMENTO LOCAL, LDA</v>
      </c>
      <c r="G1408" s="4" t="str">
        <f>VLOOKUP(E1408,'Lista Aloj'!C:F,4,0)</f>
        <v>Região Autónoma dos Açores</v>
      </c>
      <c r="H1408" s="19">
        <v>44160</v>
      </c>
      <c r="I1408" s="22">
        <v>8</v>
      </c>
      <c r="J1408" s="6">
        <f>VLOOKUP(E1408,'Lista Aloj'!C:F,2,0)*I1408</f>
        <v>560</v>
      </c>
      <c r="K1408" s="6">
        <f t="shared" si="21"/>
        <v>504</v>
      </c>
    </row>
    <row r="1409" spans="2:11" ht="16.5" x14ac:dyDescent="0.25">
      <c r="B1409" s="3" t="s">
        <v>153</v>
      </c>
      <c r="C1409" s="4" t="str">
        <f>VLOOKUP(B1409,Clientes!A:B,2,0)</f>
        <v>Henrique Coelho Branco</v>
      </c>
      <c r="D1409" s="4" t="str">
        <f>VLOOKUP(B1409,Clientes!A:D,4,0)</f>
        <v>Região Autónoma dos Açores</v>
      </c>
      <c r="E1409" s="9" t="s">
        <v>59</v>
      </c>
      <c r="F1409" s="4" t="str">
        <f>INDEX('Lista Aloj'!B:C,MATCH(E1409,'Lista Aloj'!C:C,0),1)</f>
        <v>ENIGMAGARDEN - ALOJAMENTO LOCAL, UNIPESSOAL, LDA</v>
      </c>
      <c r="G1409" s="4" t="str">
        <f>VLOOKUP(E1409,'Lista Aloj'!C:F,4,0)</f>
        <v>Viana do Castelo</v>
      </c>
      <c r="H1409" s="19">
        <v>44161</v>
      </c>
      <c r="I1409" s="22">
        <v>8</v>
      </c>
      <c r="J1409" s="6">
        <f>VLOOKUP(E1409,'Lista Aloj'!C:F,2,0)*I1409</f>
        <v>480</v>
      </c>
      <c r="K1409" s="6">
        <f t="shared" si="21"/>
        <v>432</v>
      </c>
    </row>
    <row r="1410" spans="2:11" ht="16.5" x14ac:dyDescent="0.25">
      <c r="B1410" s="3" t="s">
        <v>212</v>
      </c>
      <c r="C1410" s="4" t="str">
        <f>VLOOKUP(B1410,Clientes!A:B,2,0)</f>
        <v xml:space="preserve">Sanderson Leite </v>
      </c>
      <c r="D1410" s="4" t="str">
        <f>VLOOKUP(B1410,Clientes!A:D,4,0)</f>
        <v>Leiria</v>
      </c>
      <c r="E1410" s="9" t="s">
        <v>43</v>
      </c>
      <c r="F1410" s="4" t="str">
        <f>INDEX('Lista Aloj'!B:C,MATCH(E1410,'Lista Aloj'!C:C,0),1)</f>
        <v>AZEVEDO, ANTÓNIO DA SILVA</v>
      </c>
      <c r="G1410" s="4" t="str">
        <f>VLOOKUP(E1410,'Lista Aloj'!C:F,4,0)</f>
        <v>Porto</v>
      </c>
      <c r="H1410" s="19">
        <v>44161</v>
      </c>
      <c r="I1410" s="22">
        <v>5</v>
      </c>
      <c r="J1410" s="6">
        <f>VLOOKUP(E1410,'Lista Aloj'!C:F,2,0)*I1410</f>
        <v>400</v>
      </c>
      <c r="K1410" s="6">
        <f t="shared" si="21"/>
        <v>380</v>
      </c>
    </row>
    <row r="1411" spans="2:11" ht="16.5" x14ac:dyDescent="0.25">
      <c r="B1411" s="3" t="s">
        <v>92</v>
      </c>
      <c r="C1411" s="4" t="str">
        <f>VLOOKUP(B1411,Clientes!A:B,2,0)</f>
        <v>Marina Manuel Duarte</v>
      </c>
      <c r="D1411" s="4" t="str">
        <f>VLOOKUP(B1411,Clientes!A:D,4,0)</f>
        <v>Portalegre</v>
      </c>
      <c r="E1411" s="9" t="s">
        <v>44</v>
      </c>
      <c r="F1411" s="4" t="str">
        <f>INDEX('Lista Aloj'!B:C,MATCH(E1411,'Lista Aloj'!C:C,0),1)</f>
        <v>DELIRECORDAÇÕES - ALOJAMENTO LOCAL, UNIPESSOAL, LDA</v>
      </c>
      <c r="G1411" s="4" t="str">
        <f>VLOOKUP(E1411,'Lista Aloj'!C:F,4,0)</f>
        <v>Porto</v>
      </c>
      <c r="H1411" s="19">
        <v>44162</v>
      </c>
      <c r="I1411" s="22">
        <v>1</v>
      </c>
      <c r="J1411" s="6">
        <f>VLOOKUP(E1411,'Lista Aloj'!C:F,2,0)*I1411</f>
        <v>80</v>
      </c>
      <c r="K1411" s="6">
        <f t="shared" si="21"/>
        <v>80</v>
      </c>
    </row>
    <row r="1412" spans="2:11" ht="15" customHeight="1" x14ac:dyDescent="0.25">
      <c r="B1412" s="3" t="s">
        <v>184</v>
      </c>
      <c r="C1412" s="4" t="str">
        <f>VLOOKUP(B1412,Clientes!A:B,2,0)</f>
        <v>Rui de Lopes</v>
      </c>
      <c r="D1412" s="4" t="str">
        <f>VLOOKUP(B1412,Clientes!A:D,4,0)</f>
        <v>Santarém</v>
      </c>
      <c r="E1412" s="9" t="s">
        <v>55</v>
      </c>
      <c r="F1412" s="4" t="str">
        <f>INDEX('Lista Aloj'!B:C,MATCH(E1412,'Lista Aloj'!C:C,0),1)</f>
        <v>ALOJAMENTO LOCAL M. ZÍDIA, LDA</v>
      </c>
      <c r="G1412" s="4" t="str">
        <f>VLOOKUP(E1412,'Lista Aloj'!C:F,4,0)</f>
        <v>Região Autónoma da Madeira</v>
      </c>
      <c r="H1412" s="19">
        <v>44162</v>
      </c>
      <c r="I1412" s="22">
        <v>6</v>
      </c>
      <c r="J1412" s="6">
        <f>VLOOKUP(E1412,'Lista Aloj'!C:F,2,0)*I1412</f>
        <v>300</v>
      </c>
      <c r="K1412" s="6">
        <f t="shared" si="21"/>
        <v>270</v>
      </c>
    </row>
    <row r="1413" spans="2:11" ht="16.5" x14ac:dyDescent="0.25">
      <c r="B1413" s="3" t="s">
        <v>127</v>
      </c>
      <c r="C1413" s="4" t="str">
        <f>VLOOKUP(B1413,Clientes!A:B,2,0)</f>
        <v>Daniel Manuel Diaz-Arguelles</v>
      </c>
      <c r="D1413" s="4" t="str">
        <f>VLOOKUP(B1413,Clientes!A:D,4,0)</f>
        <v>Aveiro</v>
      </c>
      <c r="E1413" s="9" t="s">
        <v>55</v>
      </c>
      <c r="F1413" s="4" t="str">
        <f>INDEX('Lista Aloj'!B:C,MATCH(E1413,'Lista Aloj'!C:C,0),1)</f>
        <v>ALOJAMENTO LOCAL M. ZÍDIA, LDA</v>
      </c>
      <c r="G1413" s="4" t="str">
        <f>VLOOKUP(E1413,'Lista Aloj'!C:F,4,0)</f>
        <v>Região Autónoma da Madeira</v>
      </c>
      <c r="H1413" s="19">
        <v>44163</v>
      </c>
      <c r="I1413" s="22">
        <v>7</v>
      </c>
      <c r="J1413" s="6">
        <f>VLOOKUP(E1413,'Lista Aloj'!C:F,2,0)*I1413</f>
        <v>350</v>
      </c>
      <c r="K1413" s="6">
        <f t="shared" si="21"/>
        <v>315</v>
      </c>
    </row>
    <row r="1414" spans="2:11" ht="16.5" x14ac:dyDescent="0.25">
      <c r="B1414" s="3" t="s">
        <v>99</v>
      </c>
      <c r="C1414" s="4" t="str">
        <f>VLOOKUP(B1414,Clientes!A:B,2,0)</f>
        <v>Tomé Miguel Silva</v>
      </c>
      <c r="D1414" s="4" t="str">
        <f>VLOOKUP(B1414,Clientes!A:D,4,0)</f>
        <v>Faro</v>
      </c>
      <c r="E1414" s="9" t="s">
        <v>56</v>
      </c>
      <c r="F1414" s="4" t="str">
        <f>INDEX('Lista Aloj'!B:C,MATCH(E1414,'Lista Aloj'!C:C,0),1)</f>
        <v>CONVERSA SIMÉTRICA ALOJAMENTO LOCAL, LDA</v>
      </c>
      <c r="G1414" s="4" t="str">
        <f>VLOOKUP(E1414,'Lista Aloj'!C:F,4,0)</f>
        <v>Viana do Castelo</v>
      </c>
      <c r="H1414" s="19">
        <v>44164</v>
      </c>
      <c r="I1414" s="22">
        <v>8</v>
      </c>
      <c r="J1414" s="6">
        <f>VLOOKUP(E1414,'Lista Aloj'!C:F,2,0)*I1414</f>
        <v>720</v>
      </c>
      <c r="K1414" s="6">
        <f t="shared" si="21"/>
        <v>648</v>
      </c>
    </row>
    <row r="1415" spans="2:11" ht="16.5" customHeight="1" x14ac:dyDescent="0.25">
      <c r="B1415" s="3" t="s">
        <v>81</v>
      </c>
      <c r="C1415" s="4" t="str">
        <f>VLOOKUP(B1415,Clientes!A:B,2,0)</f>
        <v>Carlos Ramalho Fonseca</v>
      </c>
      <c r="D1415" s="4" t="str">
        <f>VLOOKUP(B1415,Clientes!A:D,4,0)</f>
        <v>Coimbra</v>
      </c>
      <c r="E1415" s="9" t="s">
        <v>41</v>
      </c>
      <c r="F1415" s="4" t="str">
        <f>INDEX('Lista Aloj'!B:C,MATCH(E1415,'Lista Aloj'!C:C,0),1)</f>
        <v>CAMPO AVENTURA - PROGRAMAS DE LAZER, S.A.</v>
      </c>
      <c r="G1415" s="4" t="str">
        <f>VLOOKUP(E1415,'Lista Aloj'!C:F,4,0)</f>
        <v>Castelo Branco</v>
      </c>
      <c r="H1415" s="19">
        <v>44166</v>
      </c>
      <c r="I1415" s="22">
        <v>7</v>
      </c>
      <c r="J1415" s="6">
        <f>VLOOKUP(E1415,'Lista Aloj'!C:F,2,0)*I1415</f>
        <v>630</v>
      </c>
      <c r="K1415" s="6">
        <f t="shared" si="21"/>
        <v>567</v>
      </c>
    </row>
    <row r="1416" spans="2:11" ht="16.5" x14ac:dyDescent="0.25">
      <c r="B1416" s="3" t="s">
        <v>73</v>
      </c>
      <c r="C1416" s="4" t="str">
        <f>VLOOKUP(B1416,Clientes!A:B,2,0)</f>
        <v>João Cudell Aguiar</v>
      </c>
      <c r="D1416" s="4" t="str">
        <f>VLOOKUP(B1416,Clientes!A:D,4,0)</f>
        <v>Lisboa</v>
      </c>
      <c r="E1416" s="9" t="s">
        <v>42</v>
      </c>
      <c r="F1416" s="4" t="str">
        <f>INDEX('Lista Aloj'!B:C,MATCH(E1416,'Lista Aloj'!C:C,0),1)</f>
        <v>FEELPORTO - ALOJAMENTO LOCAL E SERVIÇOS TURISTICOS, LDA</v>
      </c>
      <c r="G1416" s="4" t="str">
        <f>VLOOKUP(E1416,'Lista Aloj'!C:F,4,0)</f>
        <v>Porto</v>
      </c>
      <c r="H1416" s="19">
        <v>44166</v>
      </c>
      <c r="I1416" s="22">
        <v>1</v>
      </c>
      <c r="J1416" s="6">
        <f>VLOOKUP(E1416,'Lista Aloj'!C:F,2,0)*I1416</f>
        <v>70</v>
      </c>
      <c r="K1416" s="6">
        <f t="shared" si="21"/>
        <v>70</v>
      </c>
    </row>
    <row r="1417" spans="2:11" ht="16.5" x14ac:dyDescent="0.25">
      <c r="B1417" s="3" t="s">
        <v>224</v>
      </c>
      <c r="C1417" s="4" t="str">
        <f>VLOOKUP(B1417,Clientes!A:B,2,0)</f>
        <v>Manuel Ribeiro Rodrigues</v>
      </c>
      <c r="D1417" s="4" t="str">
        <f>VLOOKUP(B1417,Clientes!A:D,4,0)</f>
        <v>Vila Real</v>
      </c>
      <c r="E1417" s="9" t="s">
        <v>61</v>
      </c>
      <c r="F1417" s="4" t="str">
        <f>INDEX('Lista Aloj'!B:C,MATCH(E1417,'Lista Aloj'!C:C,0),1)</f>
        <v>APPEAL - ASSOCIAÇÃO PORTUGUESA DE PROPRIETÁRIOS DE ESTABELECIMENTOS DE ALOJAMENTO LOCAL</v>
      </c>
      <c r="G1417" s="4" t="str">
        <f>VLOOKUP(E1417,'Lista Aloj'!C:F,4,0)</f>
        <v>Região Autónoma dos Açores</v>
      </c>
      <c r="H1417" s="19">
        <v>44166</v>
      </c>
      <c r="I1417" s="22">
        <v>5</v>
      </c>
      <c r="J1417" s="6">
        <f>VLOOKUP(E1417,'Lista Aloj'!C:F,2,0)*I1417</f>
        <v>350</v>
      </c>
      <c r="K1417" s="6">
        <f t="shared" si="21"/>
        <v>332.5</v>
      </c>
    </row>
    <row r="1418" spans="2:11" ht="16.5" x14ac:dyDescent="0.25">
      <c r="B1418" s="3" t="s">
        <v>93</v>
      </c>
      <c r="C1418" s="4" t="str">
        <f>VLOOKUP(B1418,Clientes!A:B,2,0)</f>
        <v>Tomás Catarina Ferreira</v>
      </c>
      <c r="D1418" s="4" t="str">
        <f>VLOOKUP(B1418,Clientes!A:D,4,0)</f>
        <v>Vila Real</v>
      </c>
      <c r="E1418" s="9" t="s">
        <v>55</v>
      </c>
      <c r="F1418" s="4" t="str">
        <f>INDEX('Lista Aloj'!B:C,MATCH(E1418,'Lista Aloj'!C:C,0),1)</f>
        <v>ALOJAMENTO LOCAL M. ZÍDIA, LDA</v>
      </c>
      <c r="G1418" s="4" t="str">
        <f>VLOOKUP(E1418,'Lista Aloj'!C:F,4,0)</f>
        <v>Região Autónoma da Madeira</v>
      </c>
      <c r="H1418" s="19">
        <v>44166</v>
      </c>
      <c r="I1418" s="22">
        <v>6</v>
      </c>
      <c r="J1418" s="6">
        <f>VLOOKUP(E1418,'Lista Aloj'!C:F,2,0)*I1418</f>
        <v>300</v>
      </c>
      <c r="K1418" s="6">
        <f t="shared" ref="K1418:K1481" si="22">J1418- VLOOKUP(I1418,$H$2:$J$6,3,TRUE)*J1418</f>
        <v>270</v>
      </c>
    </row>
    <row r="1419" spans="2:11" ht="16.5" x14ac:dyDescent="0.25">
      <c r="B1419" s="3" t="s">
        <v>181</v>
      </c>
      <c r="C1419" s="4" t="str">
        <f>VLOOKUP(B1419,Clientes!A:B,2,0)</f>
        <v>Ana Alexandra Sousa</v>
      </c>
      <c r="D1419" s="4" t="str">
        <f>VLOOKUP(B1419,Clientes!A:D,4,0)</f>
        <v>Santarém</v>
      </c>
      <c r="E1419" s="9" t="s">
        <v>49</v>
      </c>
      <c r="F1419" s="4" t="str">
        <f>INDEX('Lista Aloj'!B:C,MATCH(E1419,'Lista Aloj'!C:C,0),1)</f>
        <v>GERES ALBUFEIRA - ALDEIA TURISTICA, LDA</v>
      </c>
      <c r="G1419" s="4" t="str">
        <f>VLOOKUP(E1419,'Lista Aloj'!C:F,4,0)</f>
        <v>Aveiro</v>
      </c>
      <c r="H1419" s="19">
        <v>44167</v>
      </c>
      <c r="I1419" s="22">
        <v>2</v>
      </c>
      <c r="J1419" s="6">
        <f>VLOOKUP(E1419,'Lista Aloj'!C:F,2,0)*I1419</f>
        <v>140</v>
      </c>
      <c r="K1419" s="6">
        <f t="shared" si="22"/>
        <v>133</v>
      </c>
    </row>
    <row r="1420" spans="2:11" ht="16.5" x14ac:dyDescent="0.25">
      <c r="B1420" s="3" t="s">
        <v>166</v>
      </c>
      <c r="C1420" s="4" t="str">
        <f>VLOOKUP(B1420,Clientes!A:B,2,0)</f>
        <v>Carlos Lopes Magalhães</v>
      </c>
      <c r="D1420" s="4" t="str">
        <f>VLOOKUP(B1420,Clientes!A:D,4,0)</f>
        <v>Castelo Branco</v>
      </c>
      <c r="E1420" s="9" t="s">
        <v>36</v>
      </c>
      <c r="F1420" s="4" t="str">
        <f>INDEX('Lista Aloj'!B:C,MATCH(E1420,'Lista Aloj'!C:C,0),1)</f>
        <v>A.N.E.A.L. - ASSOCIAÇÃO NACIONAL DE ESTABELECIMENTOS DE ALOJAMENTO LOCAL</v>
      </c>
      <c r="G1420" s="4" t="str">
        <f>VLOOKUP(E1420,'Lista Aloj'!C:F,4,0)</f>
        <v>Lisboa</v>
      </c>
      <c r="H1420" s="19">
        <v>44167</v>
      </c>
      <c r="I1420" s="22">
        <v>8</v>
      </c>
      <c r="J1420" s="6">
        <f>VLOOKUP(E1420,'Lista Aloj'!C:F,2,0)*I1420</f>
        <v>640</v>
      </c>
      <c r="K1420" s="6">
        <f t="shared" si="22"/>
        <v>576</v>
      </c>
    </row>
    <row r="1421" spans="2:11" ht="16.5" x14ac:dyDescent="0.25">
      <c r="B1421" s="3" t="s">
        <v>188</v>
      </c>
      <c r="C1421" s="4" t="str">
        <f>VLOOKUP(B1421,Clientes!A:B,2,0)</f>
        <v>Tiago Afonso Santos</v>
      </c>
      <c r="D1421" s="4" t="str">
        <f>VLOOKUP(B1421,Clientes!A:D,4,0)</f>
        <v>Vila Real</v>
      </c>
      <c r="E1421" s="9" t="s">
        <v>61</v>
      </c>
      <c r="F1421" s="4" t="str">
        <f>INDEX('Lista Aloj'!B:C,MATCH(E1421,'Lista Aloj'!C:C,0),1)</f>
        <v>APPEAL - ASSOCIAÇÃO PORTUGUESA DE PROPRIETÁRIOS DE ESTABELECIMENTOS DE ALOJAMENTO LOCAL</v>
      </c>
      <c r="G1421" s="4" t="str">
        <f>VLOOKUP(E1421,'Lista Aloj'!C:F,4,0)</f>
        <v>Região Autónoma dos Açores</v>
      </c>
      <c r="H1421" s="19">
        <v>44167</v>
      </c>
      <c r="I1421" s="22">
        <v>8</v>
      </c>
      <c r="J1421" s="6">
        <f>VLOOKUP(E1421,'Lista Aloj'!C:F,2,0)*I1421</f>
        <v>560</v>
      </c>
      <c r="K1421" s="6">
        <f t="shared" si="22"/>
        <v>504</v>
      </c>
    </row>
    <row r="1422" spans="2:11" ht="16.5" x14ac:dyDescent="0.25">
      <c r="B1422" s="3" t="s">
        <v>161</v>
      </c>
      <c r="C1422" s="4" t="str">
        <f>VLOOKUP(B1422,Clientes!A:B,2,0)</f>
        <v>Francisco Afonso Caldeira</v>
      </c>
      <c r="D1422" s="4" t="str">
        <f>VLOOKUP(B1422,Clientes!A:D,4,0)</f>
        <v>Faro</v>
      </c>
      <c r="E1422" s="9" t="s">
        <v>44</v>
      </c>
      <c r="F1422" s="4" t="str">
        <f>INDEX('Lista Aloj'!B:C,MATCH(E1422,'Lista Aloj'!C:C,0),1)</f>
        <v>DELIRECORDAÇÕES - ALOJAMENTO LOCAL, UNIPESSOAL, LDA</v>
      </c>
      <c r="G1422" s="4" t="str">
        <f>VLOOKUP(E1422,'Lista Aloj'!C:F,4,0)</f>
        <v>Porto</v>
      </c>
      <c r="H1422" s="19">
        <v>44169</v>
      </c>
      <c r="I1422" s="22">
        <v>9</v>
      </c>
      <c r="J1422" s="6">
        <f>VLOOKUP(E1422,'Lista Aloj'!C:F,2,0)*I1422</f>
        <v>720</v>
      </c>
      <c r="K1422" s="6">
        <f t="shared" si="22"/>
        <v>648</v>
      </c>
    </row>
    <row r="1423" spans="2:11" ht="15" customHeight="1" x14ac:dyDescent="0.25">
      <c r="B1423" s="3" t="s">
        <v>96</v>
      </c>
      <c r="C1423" s="4" t="str">
        <f>VLOOKUP(B1423,Clientes!A:B,2,0)</f>
        <v>João Catarina Mendes</v>
      </c>
      <c r="D1423" s="4" t="str">
        <f>VLOOKUP(B1423,Clientes!A:D,4,0)</f>
        <v>Lisboa</v>
      </c>
      <c r="E1423" s="9" t="s">
        <v>49</v>
      </c>
      <c r="F1423" s="4" t="str">
        <f>INDEX('Lista Aloj'!B:C,MATCH(E1423,'Lista Aloj'!C:C,0),1)</f>
        <v>GERES ALBUFEIRA - ALDEIA TURISTICA, LDA</v>
      </c>
      <c r="G1423" s="4" t="str">
        <f>VLOOKUP(E1423,'Lista Aloj'!C:F,4,0)</f>
        <v>Aveiro</v>
      </c>
      <c r="H1423" s="19">
        <v>44169</v>
      </c>
      <c r="I1423" s="22">
        <v>5</v>
      </c>
      <c r="J1423" s="6">
        <f>VLOOKUP(E1423,'Lista Aloj'!C:F,2,0)*I1423</f>
        <v>350</v>
      </c>
      <c r="K1423" s="6">
        <f t="shared" si="22"/>
        <v>332.5</v>
      </c>
    </row>
    <row r="1424" spans="2:11" ht="16.5" x14ac:dyDescent="0.25">
      <c r="B1424" s="3" t="s">
        <v>80</v>
      </c>
      <c r="C1424" s="4" t="str">
        <f>VLOOKUP(B1424,Clientes!A:B,2,0)</f>
        <v>João Vieira Santos</v>
      </c>
      <c r="D1424" s="4" t="str">
        <f>VLOOKUP(B1424,Clientes!A:D,4,0)</f>
        <v>Setúbal</v>
      </c>
      <c r="E1424" s="9" t="s">
        <v>62</v>
      </c>
      <c r="F1424" s="4" t="str">
        <f>INDEX('Lista Aloj'!B:C,MATCH(E1424,'Lista Aloj'!C:C,0),1)</f>
        <v>ENTREGARSONHOS - ALOJAMENTO LOCAL, LDA</v>
      </c>
      <c r="G1424" s="4" t="str">
        <f>VLOOKUP(E1424,'Lista Aloj'!C:F,4,0)</f>
        <v>Região Autónoma dos Açores</v>
      </c>
      <c r="H1424" s="19">
        <v>44169</v>
      </c>
      <c r="I1424" s="22">
        <v>9</v>
      </c>
      <c r="J1424" s="6">
        <f>VLOOKUP(E1424,'Lista Aloj'!C:F,2,0)*I1424</f>
        <v>630</v>
      </c>
      <c r="K1424" s="6">
        <f t="shared" si="22"/>
        <v>567</v>
      </c>
    </row>
    <row r="1425" spans="2:11" ht="16.5" x14ac:dyDescent="0.25">
      <c r="B1425" s="3" t="s">
        <v>138</v>
      </c>
      <c r="C1425" s="4" t="str">
        <f>VLOOKUP(B1425,Clientes!A:B,2,0)</f>
        <v>Nuno Sinde Silva</v>
      </c>
      <c r="D1425" s="4" t="str">
        <f>VLOOKUP(B1425,Clientes!A:D,4,0)</f>
        <v>Viseu</v>
      </c>
      <c r="E1425" s="9" t="s">
        <v>55</v>
      </c>
      <c r="F1425" s="4" t="str">
        <f>INDEX('Lista Aloj'!B:C,MATCH(E1425,'Lista Aloj'!C:C,0),1)</f>
        <v>ALOJAMENTO LOCAL M. ZÍDIA, LDA</v>
      </c>
      <c r="G1425" s="4" t="str">
        <f>VLOOKUP(E1425,'Lista Aloj'!C:F,4,0)</f>
        <v>Região Autónoma da Madeira</v>
      </c>
      <c r="H1425" s="19">
        <v>44170</v>
      </c>
      <c r="I1425" s="22">
        <v>2</v>
      </c>
      <c r="J1425" s="6">
        <f>VLOOKUP(E1425,'Lista Aloj'!C:F,2,0)*I1425</f>
        <v>100</v>
      </c>
      <c r="K1425" s="6">
        <f t="shared" si="22"/>
        <v>95</v>
      </c>
    </row>
    <row r="1426" spans="2:11" ht="16.5" x14ac:dyDescent="0.25">
      <c r="B1426" s="3" t="s">
        <v>95</v>
      </c>
      <c r="C1426" s="4" t="str">
        <f>VLOOKUP(B1426,Clientes!A:B,2,0)</f>
        <v xml:space="preserve">Diogo Teresa </v>
      </c>
      <c r="D1426" s="4" t="str">
        <f>VLOOKUP(B1426,Clientes!A:D,4,0)</f>
        <v>Setúbal</v>
      </c>
      <c r="E1426" s="9" t="s">
        <v>42</v>
      </c>
      <c r="F1426" s="4" t="str">
        <f>INDEX('Lista Aloj'!B:C,MATCH(E1426,'Lista Aloj'!C:C,0),1)</f>
        <v>FEELPORTO - ALOJAMENTO LOCAL E SERVIÇOS TURISTICOS, LDA</v>
      </c>
      <c r="G1426" s="4" t="str">
        <f>VLOOKUP(E1426,'Lista Aloj'!C:F,4,0)</f>
        <v>Porto</v>
      </c>
      <c r="H1426" s="19">
        <v>44171</v>
      </c>
      <c r="I1426" s="22">
        <v>1</v>
      </c>
      <c r="J1426" s="6">
        <f>VLOOKUP(E1426,'Lista Aloj'!C:F,2,0)*I1426</f>
        <v>70</v>
      </c>
      <c r="K1426" s="6">
        <f t="shared" si="22"/>
        <v>70</v>
      </c>
    </row>
    <row r="1427" spans="2:11" ht="16.5" x14ac:dyDescent="0.25">
      <c r="B1427" s="3" t="s">
        <v>222</v>
      </c>
      <c r="C1427" s="4" t="str">
        <f>VLOOKUP(B1427,Clientes!A:B,2,0)</f>
        <v>Paulo Beatriz Araújo</v>
      </c>
      <c r="D1427" s="4" t="str">
        <f>VLOOKUP(B1427,Clientes!A:D,4,0)</f>
        <v>Guarda</v>
      </c>
      <c r="E1427" s="9" t="s">
        <v>35</v>
      </c>
      <c r="F1427" s="4" t="str">
        <f>INDEX('Lista Aloj'!B:C,MATCH(E1427,'Lista Aloj'!C:C,0),1)</f>
        <v>ALOJAMENTO LOCAL "TUGAPLACE", UNIPESSOAL, LDA</v>
      </c>
      <c r="G1427" s="4" t="str">
        <f>VLOOKUP(E1427,'Lista Aloj'!C:F,4,0)</f>
        <v>Porto</v>
      </c>
      <c r="H1427" s="19">
        <v>44171</v>
      </c>
      <c r="I1427" s="22">
        <v>5</v>
      </c>
      <c r="J1427" s="6">
        <f>VLOOKUP(E1427,'Lista Aloj'!C:F,2,0)*I1427</f>
        <v>350</v>
      </c>
      <c r="K1427" s="6">
        <f t="shared" si="22"/>
        <v>332.5</v>
      </c>
    </row>
    <row r="1428" spans="2:11" ht="16.5" x14ac:dyDescent="0.25">
      <c r="B1428" s="3" t="s">
        <v>106</v>
      </c>
      <c r="C1428" s="4" t="str">
        <f>VLOOKUP(B1428,Clientes!A:B,2,0)</f>
        <v>Frederico Teresa Pinto</v>
      </c>
      <c r="D1428" s="4" t="str">
        <f>VLOOKUP(B1428,Clientes!A:D,4,0)</f>
        <v>Viana do Castelo</v>
      </c>
      <c r="E1428" s="9" t="s">
        <v>52</v>
      </c>
      <c r="F1428" s="4" t="str">
        <f>INDEX('Lista Aloj'!B:C,MATCH(E1428,'Lista Aloj'!C:C,0),1)</f>
        <v>CASA DO RIO VEZ - TURISMO E ALOJAMENTO, LDA</v>
      </c>
      <c r="G1428" s="4" t="str">
        <f>VLOOKUP(E1428,'Lista Aloj'!C:F,4,0)</f>
        <v>Leiria</v>
      </c>
      <c r="H1428" s="19">
        <v>44173</v>
      </c>
      <c r="I1428" s="22">
        <v>3</v>
      </c>
      <c r="J1428" s="6">
        <f>VLOOKUP(E1428,'Lista Aloj'!C:F,2,0)*I1428</f>
        <v>210</v>
      </c>
      <c r="K1428" s="6">
        <f t="shared" si="22"/>
        <v>199.5</v>
      </c>
    </row>
    <row r="1429" spans="2:11" ht="16.5" x14ac:dyDescent="0.25">
      <c r="B1429" s="3" t="s">
        <v>178</v>
      </c>
      <c r="C1429" s="4" t="str">
        <f>VLOOKUP(B1429,Clientes!A:B,2,0)</f>
        <v>Francisca Rodrigues Rocha</v>
      </c>
      <c r="D1429" s="4" t="str">
        <f>VLOOKUP(B1429,Clientes!A:D,4,0)</f>
        <v>Bragança</v>
      </c>
      <c r="E1429" s="9" t="s">
        <v>41</v>
      </c>
      <c r="F1429" s="4" t="str">
        <f>INDEX('Lista Aloj'!B:C,MATCH(E1429,'Lista Aloj'!C:C,0),1)</f>
        <v>CAMPO AVENTURA - PROGRAMAS DE LAZER, S.A.</v>
      </c>
      <c r="G1429" s="4" t="str">
        <f>VLOOKUP(E1429,'Lista Aloj'!C:F,4,0)</f>
        <v>Castelo Branco</v>
      </c>
      <c r="H1429" s="19">
        <v>44174</v>
      </c>
      <c r="I1429" s="22">
        <v>6</v>
      </c>
      <c r="J1429" s="6">
        <f>VLOOKUP(E1429,'Lista Aloj'!C:F,2,0)*I1429</f>
        <v>540</v>
      </c>
      <c r="K1429" s="6">
        <f t="shared" si="22"/>
        <v>486</v>
      </c>
    </row>
    <row r="1430" spans="2:11" ht="16.5" x14ac:dyDescent="0.25">
      <c r="B1430" s="3" t="s">
        <v>105</v>
      </c>
      <c r="C1430" s="4" t="str">
        <f>VLOOKUP(B1430,Clientes!A:B,2,0)</f>
        <v>Licinio Macedo Rocha</v>
      </c>
      <c r="D1430" s="4" t="str">
        <f>VLOOKUP(B1430,Clientes!A:D,4,0)</f>
        <v>Castelo Branco</v>
      </c>
      <c r="E1430" s="9" t="s">
        <v>56</v>
      </c>
      <c r="F1430" s="4" t="str">
        <f>INDEX('Lista Aloj'!B:C,MATCH(E1430,'Lista Aloj'!C:C,0),1)</f>
        <v>CONVERSA SIMÉTRICA ALOJAMENTO LOCAL, LDA</v>
      </c>
      <c r="G1430" s="4" t="str">
        <f>VLOOKUP(E1430,'Lista Aloj'!C:F,4,0)</f>
        <v>Viana do Castelo</v>
      </c>
      <c r="H1430" s="19">
        <v>44174</v>
      </c>
      <c r="I1430" s="22">
        <v>8</v>
      </c>
      <c r="J1430" s="6">
        <f>VLOOKUP(E1430,'Lista Aloj'!C:F,2,0)*I1430</f>
        <v>720</v>
      </c>
      <c r="K1430" s="6">
        <f t="shared" si="22"/>
        <v>648</v>
      </c>
    </row>
    <row r="1431" spans="2:11" ht="16.5" x14ac:dyDescent="0.25">
      <c r="B1431" s="3" t="s">
        <v>111</v>
      </c>
      <c r="C1431" s="4" t="str">
        <f>VLOOKUP(B1431,Clientes!A:B,2,0)</f>
        <v xml:space="preserve">Antonio Pinto </v>
      </c>
      <c r="D1431" s="4" t="str">
        <f>VLOOKUP(B1431,Clientes!A:D,4,0)</f>
        <v>Região Autónoma dos Açores</v>
      </c>
      <c r="E1431" s="9" t="s">
        <v>51</v>
      </c>
      <c r="F1431" s="4" t="str">
        <f>INDEX('Lista Aloj'!B:C,MATCH(E1431,'Lista Aloj'!C:C,0),1)</f>
        <v>BIRDS &amp; BOARDS - ALOJAMENTO LOCAL, LDA</v>
      </c>
      <c r="G1431" s="4" t="str">
        <f>VLOOKUP(E1431,'Lista Aloj'!C:F,4,0)</f>
        <v>Lisboa</v>
      </c>
      <c r="H1431" s="19">
        <v>44175</v>
      </c>
      <c r="I1431" s="22">
        <v>7</v>
      </c>
      <c r="J1431" s="6">
        <f>VLOOKUP(E1431,'Lista Aloj'!C:F,2,0)*I1431</f>
        <v>630</v>
      </c>
      <c r="K1431" s="6">
        <f t="shared" si="22"/>
        <v>567</v>
      </c>
    </row>
    <row r="1432" spans="2:11" ht="16.5" x14ac:dyDescent="0.25">
      <c r="B1432" s="3" t="s">
        <v>107</v>
      </c>
      <c r="C1432" s="4" t="str">
        <f>VLOOKUP(B1432,Clientes!A:B,2,0)</f>
        <v>André Alexandre Cardoso</v>
      </c>
      <c r="D1432" s="4" t="str">
        <f>VLOOKUP(B1432,Clientes!A:D,4,0)</f>
        <v>Região Autónoma da Madeira</v>
      </c>
      <c r="E1432" s="9" t="s">
        <v>52</v>
      </c>
      <c r="F1432" s="4" t="str">
        <f>INDEX('Lista Aloj'!B:C,MATCH(E1432,'Lista Aloj'!C:C,0),1)</f>
        <v>CASA DO RIO VEZ - TURISMO E ALOJAMENTO, LDA</v>
      </c>
      <c r="G1432" s="4" t="str">
        <f>VLOOKUP(E1432,'Lista Aloj'!C:F,4,0)</f>
        <v>Leiria</v>
      </c>
      <c r="H1432" s="19">
        <v>44176</v>
      </c>
      <c r="I1432" s="22">
        <v>5</v>
      </c>
      <c r="J1432" s="6">
        <f>VLOOKUP(E1432,'Lista Aloj'!C:F,2,0)*I1432</f>
        <v>350</v>
      </c>
      <c r="K1432" s="6">
        <f t="shared" si="22"/>
        <v>332.5</v>
      </c>
    </row>
    <row r="1433" spans="2:11" ht="16.5" x14ac:dyDescent="0.25">
      <c r="B1433" s="3" t="s">
        <v>133</v>
      </c>
      <c r="C1433" s="4" t="str">
        <f>VLOOKUP(B1433,Clientes!A:B,2,0)</f>
        <v>Eduardo Rafael Sousa</v>
      </c>
      <c r="D1433" s="4" t="str">
        <f>VLOOKUP(B1433,Clientes!A:D,4,0)</f>
        <v>Região Autónoma dos Açores</v>
      </c>
      <c r="E1433" s="9" t="s">
        <v>35</v>
      </c>
      <c r="F1433" s="4" t="str">
        <f>INDEX('Lista Aloj'!B:C,MATCH(E1433,'Lista Aloj'!C:C,0),1)</f>
        <v>ALOJAMENTO LOCAL "TUGAPLACE", UNIPESSOAL, LDA</v>
      </c>
      <c r="G1433" s="4" t="str">
        <f>VLOOKUP(E1433,'Lista Aloj'!C:F,4,0)</f>
        <v>Porto</v>
      </c>
      <c r="H1433" s="19">
        <v>44176</v>
      </c>
      <c r="I1433" s="22">
        <v>7</v>
      </c>
      <c r="J1433" s="6">
        <f>VLOOKUP(E1433,'Lista Aloj'!C:F,2,0)*I1433</f>
        <v>490</v>
      </c>
      <c r="K1433" s="6">
        <f t="shared" si="22"/>
        <v>441</v>
      </c>
    </row>
    <row r="1434" spans="2:11" ht="16.5" x14ac:dyDescent="0.25">
      <c r="B1434" s="3" t="s">
        <v>86</v>
      </c>
      <c r="C1434" s="4" t="str">
        <f>VLOOKUP(B1434,Clientes!A:B,2,0)</f>
        <v>Bárbara de Pimenta</v>
      </c>
      <c r="D1434" s="4" t="str">
        <f>VLOOKUP(B1434,Clientes!A:D,4,0)</f>
        <v>Porto</v>
      </c>
      <c r="E1434" s="9" t="s">
        <v>56</v>
      </c>
      <c r="F1434" s="4" t="str">
        <f>INDEX('Lista Aloj'!B:C,MATCH(E1434,'Lista Aloj'!C:C,0),1)</f>
        <v>CONVERSA SIMÉTRICA ALOJAMENTO LOCAL, LDA</v>
      </c>
      <c r="G1434" s="4" t="str">
        <f>VLOOKUP(E1434,'Lista Aloj'!C:F,4,0)</f>
        <v>Viana do Castelo</v>
      </c>
      <c r="H1434" s="19">
        <v>44177</v>
      </c>
      <c r="I1434" s="22">
        <v>3</v>
      </c>
      <c r="J1434" s="6">
        <f>VLOOKUP(E1434,'Lista Aloj'!C:F,2,0)*I1434</f>
        <v>270</v>
      </c>
      <c r="K1434" s="6">
        <f t="shared" si="22"/>
        <v>256.5</v>
      </c>
    </row>
    <row r="1435" spans="2:11" ht="16.5" x14ac:dyDescent="0.25">
      <c r="B1435" s="3" t="s">
        <v>132</v>
      </c>
      <c r="C1435" s="4" t="str">
        <f>VLOOKUP(B1435,Clientes!A:B,2,0)</f>
        <v>José Brandão Fernandes</v>
      </c>
      <c r="D1435" s="4" t="str">
        <f>VLOOKUP(B1435,Clientes!A:D,4,0)</f>
        <v>Região Autónoma dos Açores</v>
      </c>
      <c r="E1435" s="9" t="s">
        <v>39</v>
      </c>
      <c r="F1435" s="4" t="str">
        <f>INDEX('Lista Aloj'!B:C,MATCH(E1435,'Lista Aloj'!C:C,0),1)</f>
        <v>ÍNDICEFRASE COMPRA E VENDA DE BENS IMOBILIÁRIOS, TURISMO E ALOJAMENTO LOCAL, LDA</v>
      </c>
      <c r="G1435" s="4" t="str">
        <f>VLOOKUP(E1435,'Lista Aloj'!C:F,4,0)</f>
        <v>Portalegre</v>
      </c>
      <c r="H1435" s="19">
        <v>44177</v>
      </c>
      <c r="I1435" s="22">
        <v>3</v>
      </c>
      <c r="J1435" s="6">
        <f>VLOOKUP(E1435,'Lista Aloj'!C:F,2,0)*I1435</f>
        <v>180</v>
      </c>
      <c r="K1435" s="6">
        <f t="shared" si="22"/>
        <v>171</v>
      </c>
    </row>
    <row r="1436" spans="2:11" ht="16.5" x14ac:dyDescent="0.25">
      <c r="B1436" s="3" t="s">
        <v>75</v>
      </c>
      <c r="C1436" s="4" t="str">
        <f>VLOOKUP(B1436,Clientes!A:B,2,0)</f>
        <v xml:space="preserve">Maria Miguel </v>
      </c>
      <c r="D1436" s="4" t="str">
        <f>VLOOKUP(B1436,Clientes!A:D,4,0)</f>
        <v>Viana do Castelo</v>
      </c>
      <c r="E1436" s="9" t="s">
        <v>62</v>
      </c>
      <c r="F1436" s="4" t="str">
        <f>INDEX('Lista Aloj'!B:C,MATCH(E1436,'Lista Aloj'!C:C,0),1)</f>
        <v>ENTREGARSONHOS - ALOJAMENTO LOCAL, LDA</v>
      </c>
      <c r="G1436" s="4" t="str">
        <f>VLOOKUP(E1436,'Lista Aloj'!C:F,4,0)</f>
        <v>Região Autónoma dos Açores</v>
      </c>
      <c r="H1436" s="19">
        <v>44177</v>
      </c>
      <c r="I1436" s="22">
        <v>1</v>
      </c>
      <c r="J1436" s="6">
        <f>VLOOKUP(E1436,'Lista Aloj'!C:F,2,0)*I1436</f>
        <v>70</v>
      </c>
      <c r="K1436" s="6">
        <f t="shared" si="22"/>
        <v>70</v>
      </c>
    </row>
    <row r="1437" spans="2:11" ht="16.5" x14ac:dyDescent="0.25">
      <c r="B1437" s="3" t="s">
        <v>125</v>
      </c>
      <c r="C1437" s="4" t="str">
        <f>VLOOKUP(B1437,Clientes!A:B,2,0)</f>
        <v>Marta Almeida Silva</v>
      </c>
      <c r="D1437" s="4" t="str">
        <f>VLOOKUP(B1437,Clientes!A:D,4,0)</f>
        <v>Lisboa</v>
      </c>
      <c r="E1437" s="9" t="s">
        <v>59</v>
      </c>
      <c r="F1437" s="4" t="str">
        <f>INDEX('Lista Aloj'!B:C,MATCH(E1437,'Lista Aloj'!C:C,0),1)</f>
        <v>ENIGMAGARDEN - ALOJAMENTO LOCAL, UNIPESSOAL, LDA</v>
      </c>
      <c r="G1437" s="4" t="str">
        <f>VLOOKUP(E1437,'Lista Aloj'!C:F,4,0)</f>
        <v>Viana do Castelo</v>
      </c>
      <c r="H1437" s="19">
        <v>44177</v>
      </c>
      <c r="I1437" s="22">
        <v>2</v>
      </c>
      <c r="J1437" s="6">
        <f>VLOOKUP(E1437,'Lista Aloj'!C:F,2,0)*I1437</f>
        <v>120</v>
      </c>
      <c r="K1437" s="6">
        <f t="shared" si="22"/>
        <v>114</v>
      </c>
    </row>
    <row r="1438" spans="2:11" ht="16.5" x14ac:dyDescent="0.25">
      <c r="B1438" s="3" t="s">
        <v>180</v>
      </c>
      <c r="C1438" s="4" t="str">
        <f>VLOOKUP(B1438,Clientes!A:B,2,0)</f>
        <v xml:space="preserve">Tomas César </v>
      </c>
      <c r="D1438" s="4" t="str">
        <f>VLOOKUP(B1438,Clientes!A:D,4,0)</f>
        <v>Évora</v>
      </c>
      <c r="E1438" s="9" t="s">
        <v>61</v>
      </c>
      <c r="F1438" s="4" t="str">
        <f>INDEX('Lista Aloj'!B:C,MATCH(E1438,'Lista Aloj'!C:C,0),1)</f>
        <v>APPEAL - ASSOCIAÇÃO PORTUGUESA DE PROPRIETÁRIOS DE ESTABELECIMENTOS DE ALOJAMENTO LOCAL</v>
      </c>
      <c r="G1438" s="4" t="str">
        <f>VLOOKUP(E1438,'Lista Aloj'!C:F,4,0)</f>
        <v>Região Autónoma dos Açores</v>
      </c>
      <c r="H1438" s="19">
        <v>44177</v>
      </c>
      <c r="I1438" s="22">
        <v>3</v>
      </c>
      <c r="J1438" s="6">
        <f>VLOOKUP(E1438,'Lista Aloj'!C:F,2,0)*I1438</f>
        <v>210</v>
      </c>
      <c r="K1438" s="6">
        <f t="shared" si="22"/>
        <v>199.5</v>
      </c>
    </row>
    <row r="1439" spans="2:11" ht="15" customHeight="1" x14ac:dyDescent="0.25">
      <c r="B1439" s="3" t="s">
        <v>217</v>
      </c>
      <c r="C1439" s="4" t="str">
        <f>VLOOKUP(B1439,Clientes!A:B,2,0)</f>
        <v>Bárbara Costa Teixeira</v>
      </c>
      <c r="D1439" s="4" t="str">
        <f>VLOOKUP(B1439,Clientes!A:D,4,0)</f>
        <v>Bragança</v>
      </c>
      <c r="E1439" s="9" t="s">
        <v>37</v>
      </c>
      <c r="F1439" s="4" t="str">
        <f>INDEX('Lista Aloj'!B:C,MATCH(E1439,'Lista Aloj'!C:C,0),1)</f>
        <v>AHSLG - SOCIEDADE DE GESTÃO DE EMPREENDIMENTOS TURÍSTICOS E DE ALOJAMENTO LOCAL, LDA</v>
      </c>
      <c r="G1439" s="4" t="str">
        <f>VLOOKUP(E1439,'Lista Aloj'!C:F,4,0)</f>
        <v>Braga</v>
      </c>
      <c r="H1439" s="19">
        <v>44178</v>
      </c>
      <c r="I1439" s="22">
        <v>1</v>
      </c>
      <c r="J1439" s="6">
        <f>VLOOKUP(E1439,'Lista Aloj'!C:F,2,0)*I1439</f>
        <v>50</v>
      </c>
      <c r="K1439" s="6">
        <f t="shared" si="22"/>
        <v>50</v>
      </c>
    </row>
    <row r="1440" spans="2:11" ht="16.5" x14ac:dyDescent="0.25">
      <c r="B1440" s="3" t="s">
        <v>173</v>
      </c>
      <c r="C1440" s="4" t="str">
        <f>VLOOKUP(B1440,Clientes!A:B,2,0)</f>
        <v xml:space="preserve">Matilde Vasco </v>
      </c>
      <c r="D1440" s="4" t="str">
        <f>VLOOKUP(B1440,Clientes!A:D,4,0)</f>
        <v>Castelo Branco</v>
      </c>
      <c r="E1440" s="9" t="s">
        <v>47</v>
      </c>
      <c r="F1440" s="4" t="str">
        <f>INDEX('Lista Aloj'!B:C,MATCH(E1440,'Lista Aloj'!C:C,0),1)</f>
        <v>ADER-SOUSA - ASSOCIAÇÃO DE DESENVOLVIMENTO RURAL DAS TERRAS DO SOUSA</v>
      </c>
      <c r="G1440" s="4" t="str">
        <f>VLOOKUP(E1440,'Lista Aloj'!C:F,4,0)</f>
        <v>Região Autónoma dos Açores</v>
      </c>
      <c r="H1440" s="19">
        <v>44178</v>
      </c>
      <c r="I1440" s="22">
        <v>8</v>
      </c>
      <c r="J1440" s="6">
        <f>VLOOKUP(E1440,'Lista Aloj'!C:F,2,0)*I1440</f>
        <v>560</v>
      </c>
      <c r="K1440" s="6">
        <f t="shared" si="22"/>
        <v>504</v>
      </c>
    </row>
    <row r="1441" spans="2:11" ht="16.5" x14ac:dyDescent="0.25">
      <c r="B1441" s="3" t="s">
        <v>203</v>
      </c>
      <c r="C1441" s="4" t="str">
        <f>VLOOKUP(B1441,Clientes!A:B,2,0)</f>
        <v>Dalila Alexandre Reis</v>
      </c>
      <c r="D1441" s="4" t="str">
        <f>VLOOKUP(B1441,Clientes!A:D,4,0)</f>
        <v>Porto</v>
      </c>
      <c r="E1441" s="9" t="s">
        <v>61</v>
      </c>
      <c r="F1441" s="4" t="str">
        <f>INDEX('Lista Aloj'!B:C,MATCH(E1441,'Lista Aloj'!C:C,0),1)</f>
        <v>APPEAL - ASSOCIAÇÃO PORTUGUESA DE PROPRIETÁRIOS DE ESTABELECIMENTOS DE ALOJAMENTO LOCAL</v>
      </c>
      <c r="G1441" s="4" t="str">
        <f>VLOOKUP(E1441,'Lista Aloj'!C:F,4,0)</f>
        <v>Região Autónoma dos Açores</v>
      </c>
      <c r="H1441" s="19">
        <v>44179</v>
      </c>
      <c r="I1441" s="22">
        <v>1</v>
      </c>
      <c r="J1441" s="6">
        <f>VLOOKUP(E1441,'Lista Aloj'!C:F,2,0)*I1441</f>
        <v>70</v>
      </c>
      <c r="K1441" s="6">
        <f t="shared" si="22"/>
        <v>70</v>
      </c>
    </row>
    <row r="1442" spans="2:11" ht="16.5" x14ac:dyDescent="0.25">
      <c r="B1442" s="3" t="s">
        <v>176</v>
      </c>
      <c r="C1442" s="4" t="str">
        <f>VLOOKUP(B1442,Clientes!A:B,2,0)</f>
        <v>João Filipe Costa</v>
      </c>
      <c r="D1442" s="4" t="str">
        <f>VLOOKUP(B1442,Clientes!A:D,4,0)</f>
        <v>Região Autónoma da Madeira</v>
      </c>
      <c r="E1442" s="9" t="s">
        <v>41</v>
      </c>
      <c r="F1442" s="4" t="str">
        <f>INDEX('Lista Aloj'!B:C,MATCH(E1442,'Lista Aloj'!C:C,0),1)</f>
        <v>CAMPO AVENTURA - PROGRAMAS DE LAZER, S.A.</v>
      </c>
      <c r="G1442" s="4" t="str">
        <f>VLOOKUP(E1442,'Lista Aloj'!C:F,4,0)</f>
        <v>Castelo Branco</v>
      </c>
      <c r="H1442" s="19">
        <v>44180</v>
      </c>
      <c r="I1442" s="22">
        <v>1</v>
      </c>
      <c r="J1442" s="6">
        <f>VLOOKUP(E1442,'Lista Aloj'!C:F,2,0)*I1442</f>
        <v>90</v>
      </c>
      <c r="K1442" s="6">
        <f t="shared" si="22"/>
        <v>90</v>
      </c>
    </row>
    <row r="1443" spans="2:11" ht="16.5" x14ac:dyDescent="0.25">
      <c r="B1443" s="3" t="s">
        <v>74</v>
      </c>
      <c r="C1443" s="4" t="str">
        <f>VLOOKUP(B1443,Clientes!A:B,2,0)</f>
        <v>João Manuel Freitas</v>
      </c>
      <c r="D1443" s="4" t="str">
        <f>VLOOKUP(B1443,Clientes!A:D,4,0)</f>
        <v>Braga</v>
      </c>
      <c r="E1443" s="9" t="s">
        <v>48</v>
      </c>
      <c r="F1443" s="4" t="str">
        <f>INDEX('Lista Aloj'!B:C,MATCH(E1443,'Lista Aloj'!C:C,0),1)</f>
        <v>BEACHCOMBER - ALOJAMENTO LOCAL, UNIPESSOAL, LDA</v>
      </c>
      <c r="G1443" s="4" t="str">
        <f>VLOOKUP(E1443,'Lista Aloj'!C:F,4,0)</f>
        <v>Beja</v>
      </c>
      <c r="H1443" s="19">
        <v>44181</v>
      </c>
      <c r="I1443" s="22">
        <v>6</v>
      </c>
      <c r="J1443" s="6">
        <f>VLOOKUP(E1443,'Lista Aloj'!C:F,2,0)*I1443</f>
        <v>300</v>
      </c>
      <c r="K1443" s="6">
        <f t="shared" si="22"/>
        <v>270</v>
      </c>
    </row>
    <row r="1444" spans="2:11" ht="16.5" x14ac:dyDescent="0.25">
      <c r="B1444" s="3" t="s">
        <v>119</v>
      </c>
      <c r="C1444" s="4" t="str">
        <f>VLOOKUP(B1444,Clientes!A:B,2,0)</f>
        <v>Mariana Rafaela Costa</v>
      </c>
      <c r="D1444" s="4" t="str">
        <f>VLOOKUP(B1444,Clientes!A:D,4,0)</f>
        <v>Região Autónoma da Madeira</v>
      </c>
      <c r="E1444" s="9" t="s">
        <v>59</v>
      </c>
      <c r="F1444" s="4" t="str">
        <f>INDEX('Lista Aloj'!B:C,MATCH(E1444,'Lista Aloj'!C:C,0),1)</f>
        <v>ENIGMAGARDEN - ALOJAMENTO LOCAL, UNIPESSOAL, LDA</v>
      </c>
      <c r="G1444" s="4" t="str">
        <f>VLOOKUP(E1444,'Lista Aloj'!C:F,4,0)</f>
        <v>Viana do Castelo</v>
      </c>
      <c r="H1444" s="19">
        <v>44181</v>
      </c>
      <c r="I1444" s="22">
        <v>1</v>
      </c>
      <c r="J1444" s="6">
        <f>VLOOKUP(E1444,'Lista Aloj'!C:F,2,0)*I1444</f>
        <v>60</v>
      </c>
      <c r="K1444" s="6">
        <f t="shared" si="22"/>
        <v>60</v>
      </c>
    </row>
    <row r="1445" spans="2:11" ht="16.5" x14ac:dyDescent="0.25">
      <c r="B1445" s="3" t="s">
        <v>177</v>
      </c>
      <c r="C1445" s="4" t="str">
        <f>VLOOKUP(B1445,Clientes!A:B,2,0)</f>
        <v xml:space="preserve">Rennan Rapuano </v>
      </c>
      <c r="D1445" s="4" t="str">
        <f>VLOOKUP(B1445,Clientes!A:D,4,0)</f>
        <v>Viseu</v>
      </c>
      <c r="E1445" s="9" t="s">
        <v>44</v>
      </c>
      <c r="F1445" s="4" t="str">
        <f>INDEX('Lista Aloj'!B:C,MATCH(E1445,'Lista Aloj'!C:C,0),1)</f>
        <v>DELIRECORDAÇÕES - ALOJAMENTO LOCAL, UNIPESSOAL, LDA</v>
      </c>
      <c r="G1445" s="4" t="str">
        <f>VLOOKUP(E1445,'Lista Aloj'!C:F,4,0)</f>
        <v>Porto</v>
      </c>
      <c r="H1445" s="19">
        <v>44181</v>
      </c>
      <c r="I1445" s="22">
        <v>2</v>
      </c>
      <c r="J1445" s="6">
        <f>VLOOKUP(E1445,'Lista Aloj'!C:F,2,0)*I1445</f>
        <v>160</v>
      </c>
      <c r="K1445" s="6">
        <f t="shared" si="22"/>
        <v>152</v>
      </c>
    </row>
    <row r="1446" spans="2:11" ht="16.5" x14ac:dyDescent="0.25">
      <c r="B1446" s="3" t="s">
        <v>142</v>
      </c>
      <c r="C1446" s="4" t="str">
        <f>VLOOKUP(B1446,Clientes!A:B,2,0)</f>
        <v>Bruno Ribeiro Xavier</v>
      </c>
      <c r="D1446" s="4" t="str">
        <f>VLOOKUP(B1446,Clientes!A:D,4,0)</f>
        <v>Lisboa</v>
      </c>
      <c r="E1446" s="9" t="s">
        <v>51</v>
      </c>
      <c r="F1446" s="4" t="str">
        <f>INDEX('Lista Aloj'!B:C,MATCH(E1446,'Lista Aloj'!C:C,0),1)</f>
        <v>BIRDS &amp; BOARDS - ALOJAMENTO LOCAL, LDA</v>
      </c>
      <c r="G1446" s="4" t="str">
        <f>VLOOKUP(E1446,'Lista Aloj'!C:F,4,0)</f>
        <v>Lisboa</v>
      </c>
      <c r="H1446" s="19">
        <v>44183</v>
      </c>
      <c r="I1446" s="22">
        <v>7</v>
      </c>
      <c r="J1446" s="6">
        <f>VLOOKUP(E1446,'Lista Aloj'!C:F,2,0)*I1446</f>
        <v>630</v>
      </c>
      <c r="K1446" s="6">
        <f t="shared" si="22"/>
        <v>567</v>
      </c>
    </row>
    <row r="1447" spans="2:11" ht="16.5" x14ac:dyDescent="0.25">
      <c r="B1447" s="3" t="s">
        <v>137</v>
      </c>
      <c r="C1447" s="4" t="str">
        <f>VLOOKUP(B1447,Clientes!A:B,2,0)</f>
        <v xml:space="preserve">Tomás Raquel </v>
      </c>
      <c r="D1447" s="4" t="str">
        <f>VLOOKUP(B1447,Clientes!A:D,4,0)</f>
        <v>Coimbra</v>
      </c>
      <c r="E1447" s="9" t="s">
        <v>49</v>
      </c>
      <c r="F1447" s="4" t="str">
        <f>INDEX('Lista Aloj'!B:C,MATCH(E1447,'Lista Aloj'!C:C,0),1)</f>
        <v>GERES ALBUFEIRA - ALDEIA TURISTICA, LDA</v>
      </c>
      <c r="G1447" s="4" t="str">
        <f>VLOOKUP(E1447,'Lista Aloj'!C:F,4,0)</f>
        <v>Aveiro</v>
      </c>
      <c r="H1447" s="19">
        <v>44183</v>
      </c>
      <c r="I1447" s="22">
        <v>5</v>
      </c>
      <c r="J1447" s="6">
        <f>VLOOKUP(E1447,'Lista Aloj'!C:F,2,0)*I1447</f>
        <v>350</v>
      </c>
      <c r="K1447" s="6">
        <f t="shared" si="22"/>
        <v>332.5</v>
      </c>
    </row>
    <row r="1448" spans="2:11" ht="16.5" x14ac:dyDescent="0.25">
      <c r="B1448" s="3" t="s">
        <v>198</v>
      </c>
      <c r="C1448" s="4" t="str">
        <f>VLOOKUP(B1448,Clientes!A:B,2,0)</f>
        <v>Maria Daniela Lopes</v>
      </c>
      <c r="D1448" s="4" t="str">
        <f>VLOOKUP(B1448,Clientes!A:D,4,0)</f>
        <v>Évora</v>
      </c>
      <c r="E1448" s="9" t="s">
        <v>44</v>
      </c>
      <c r="F1448" s="4" t="str">
        <f>INDEX('Lista Aloj'!B:C,MATCH(E1448,'Lista Aloj'!C:C,0),1)</f>
        <v>DELIRECORDAÇÕES - ALOJAMENTO LOCAL, UNIPESSOAL, LDA</v>
      </c>
      <c r="G1448" s="4" t="str">
        <f>VLOOKUP(E1448,'Lista Aloj'!C:F,4,0)</f>
        <v>Porto</v>
      </c>
      <c r="H1448" s="19">
        <v>44184</v>
      </c>
      <c r="I1448" s="22">
        <v>8</v>
      </c>
      <c r="J1448" s="6">
        <f>VLOOKUP(E1448,'Lista Aloj'!C:F,2,0)*I1448</f>
        <v>640</v>
      </c>
      <c r="K1448" s="6">
        <f t="shared" si="22"/>
        <v>576</v>
      </c>
    </row>
    <row r="1449" spans="2:11" ht="16.5" x14ac:dyDescent="0.25">
      <c r="B1449" s="3" t="s">
        <v>199</v>
      </c>
      <c r="C1449" s="4" t="str">
        <f>VLOOKUP(B1449,Clientes!A:B,2,0)</f>
        <v>Miguel Fernandes Almendra</v>
      </c>
      <c r="D1449" s="4" t="str">
        <f>VLOOKUP(B1449,Clientes!A:D,4,0)</f>
        <v>Lisboa</v>
      </c>
      <c r="E1449" s="9" t="s">
        <v>34</v>
      </c>
      <c r="F1449" s="4" t="str">
        <f>INDEX('Lista Aloj'!B:C,MATCH(E1449,'Lista Aloj'!C:C,0),1)</f>
        <v>ALOJAMENTO DO ÓSCAR, UNIPESSOAL, LDA</v>
      </c>
      <c r="G1449" s="4" t="str">
        <f>VLOOKUP(E1449,'Lista Aloj'!C:F,4,0)</f>
        <v>Região Autónoma da Madeira</v>
      </c>
      <c r="H1449" s="19">
        <v>44184</v>
      </c>
      <c r="I1449" s="22">
        <v>7</v>
      </c>
      <c r="J1449" s="6">
        <f>VLOOKUP(E1449,'Lista Aloj'!C:F,2,0)*I1449</f>
        <v>490</v>
      </c>
      <c r="K1449" s="6">
        <f t="shared" si="22"/>
        <v>441</v>
      </c>
    </row>
    <row r="1450" spans="2:11" ht="16.5" x14ac:dyDescent="0.25">
      <c r="B1450" s="3" t="s">
        <v>139</v>
      </c>
      <c r="C1450" s="4" t="str">
        <f>VLOOKUP(B1450,Clientes!A:B,2,0)</f>
        <v>Daniel Filipe Sousa</v>
      </c>
      <c r="D1450" s="4" t="str">
        <f>VLOOKUP(B1450,Clientes!A:D,4,0)</f>
        <v>Beja</v>
      </c>
      <c r="E1450" s="9" t="s">
        <v>41</v>
      </c>
      <c r="F1450" s="4" t="str">
        <f>INDEX('Lista Aloj'!B:C,MATCH(E1450,'Lista Aloj'!C:C,0),1)</f>
        <v>CAMPO AVENTURA - PROGRAMAS DE LAZER, S.A.</v>
      </c>
      <c r="G1450" s="4" t="str">
        <f>VLOOKUP(E1450,'Lista Aloj'!C:F,4,0)</f>
        <v>Castelo Branco</v>
      </c>
      <c r="H1450" s="19">
        <v>44186</v>
      </c>
      <c r="I1450" s="22">
        <v>1</v>
      </c>
      <c r="J1450" s="6">
        <f>VLOOKUP(E1450,'Lista Aloj'!C:F,2,0)*I1450</f>
        <v>90</v>
      </c>
      <c r="K1450" s="6">
        <f t="shared" si="22"/>
        <v>90</v>
      </c>
    </row>
    <row r="1451" spans="2:11" ht="16.5" x14ac:dyDescent="0.25">
      <c r="B1451" s="3" t="s">
        <v>203</v>
      </c>
      <c r="C1451" s="4" t="str">
        <f>VLOOKUP(B1451,Clientes!A:B,2,0)</f>
        <v>Dalila Alexandre Reis</v>
      </c>
      <c r="D1451" s="4" t="str">
        <f>VLOOKUP(B1451,Clientes!A:D,4,0)</f>
        <v>Porto</v>
      </c>
      <c r="E1451" s="9" t="s">
        <v>55</v>
      </c>
      <c r="F1451" s="4" t="str">
        <f>INDEX('Lista Aloj'!B:C,MATCH(E1451,'Lista Aloj'!C:C,0),1)</f>
        <v>ALOJAMENTO LOCAL M. ZÍDIA, LDA</v>
      </c>
      <c r="G1451" s="4" t="str">
        <f>VLOOKUP(E1451,'Lista Aloj'!C:F,4,0)</f>
        <v>Região Autónoma da Madeira</v>
      </c>
      <c r="H1451" s="19">
        <v>44187</v>
      </c>
      <c r="I1451" s="22">
        <v>4</v>
      </c>
      <c r="J1451" s="6">
        <f>VLOOKUP(E1451,'Lista Aloj'!C:F,2,0)*I1451</f>
        <v>200</v>
      </c>
      <c r="K1451" s="6">
        <f t="shared" si="22"/>
        <v>190</v>
      </c>
    </row>
    <row r="1452" spans="2:11" ht="16.5" x14ac:dyDescent="0.25">
      <c r="B1452" s="3" t="s">
        <v>83</v>
      </c>
      <c r="C1452" s="4" t="str">
        <f>VLOOKUP(B1452,Clientes!A:B,2,0)</f>
        <v>Gonçalo Miguel Ribeiro</v>
      </c>
      <c r="D1452" s="4" t="str">
        <f>VLOOKUP(B1452,Clientes!A:D,4,0)</f>
        <v>Beja</v>
      </c>
      <c r="E1452" s="9" t="s">
        <v>57</v>
      </c>
      <c r="F1452" s="4" t="str">
        <f>INDEX('Lista Aloj'!B:C,MATCH(E1452,'Lista Aloj'!C:C,0),1)</f>
        <v>LOCALSIGN, UNIPESSOAL, LDA</v>
      </c>
      <c r="G1452" s="4" t="str">
        <f>VLOOKUP(E1452,'Lista Aloj'!C:F,4,0)</f>
        <v>Portalegre</v>
      </c>
      <c r="H1452" s="19">
        <v>44187</v>
      </c>
      <c r="I1452" s="22">
        <v>2</v>
      </c>
      <c r="J1452" s="6">
        <f>VLOOKUP(E1452,'Lista Aloj'!C:F,2,0)*I1452</f>
        <v>140</v>
      </c>
      <c r="K1452" s="6">
        <f t="shared" si="22"/>
        <v>133</v>
      </c>
    </row>
    <row r="1453" spans="2:11" ht="16.5" x14ac:dyDescent="0.25">
      <c r="B1453" s="3" t="s">
        <v>102</v>
      </c>
      <c r="C1453" s="4" t="str">
        <f>VLOOKUP(B1453,Clientes!A:B,2,0)</f>
        <v>Pedro Miguel Pinto</v>
      </c>
      <c r="D1453" s="4" t="str">
        <f>VLOOKUP(B1453,Clientes!A:D,4,0)</f>
        <v>Aveiro</v>
      </c>
      <c r="E1453" s="9" t="s">
        <v>43</v>
      </c>
      <c r="F1453" s="4" t="str">
        <f>INDEX('Lista Aloj'!B:C,MATCH(E1453,'Lista Aloj'!C:C,0),1)</f>
        <v>AZEVEDO, ANTÓNIO DA SILVA</v>
      </c>
      <c r="G1453" s="4" t="str">
        <f>VLOOKUP(E1453,'Lista Aloj'!C:F,4,0)</f>
        <v>Porto</v>
      </c>
      <c r="H1453" s="19">
        <v>44188</v>
      </c>
      <c r="I1453" s="22">
        <v>5</v>
      </c>
      <c r="J1453" s="6">
        <f>VLOOKUP(E1453,'Lista Aloj'!C:F,2,0)*I1453</f>
        <v>400</v>
      </c>
      <c r="K1453" s="6">
        <f t="shared" si="22"/>
        <v>380</v>
      </c>
    </row>
    <row r="1454" spans="2:11" ht="15" customHeight="1" x14ac:dyDescent="0.25">
      <c r="B1454" s="3" t="s">
        <v>104</v>
      </c>
      <c r="C1454" s="4" t="str">
        <f>VLOOKUP(B1454,Clientes!A:B,2,0)</f>
        <v>André Oliveira Santos</v>
      </c>
      <c r="D1454" s="4" t="str">
        <f>VLOOKUP(B1454,Clientes!A:D,4,0)</f>
        <v>Braga</v>
      </c>
      <c r="E1454" s="9" t="s">
        <v>54</v>
      </c>
      <c r="F1454" s="4" t="str">
        <f>INDEX('Lista Aloj'!B:C,MATCH(E1454,'Lista Aloj'!C:C,0),1)</f>
        <v>LOCALMAIS, UNIPESSOAL, LDA</v>
      </c>
      <c r="G1454" s="4" t="str">
        <f>VLOOKUP(E1454,'Lista Aloj'!C:F,4,0)</f>
        <v>Guarda</v>
      </c>
      <c r="H1454" s="19">
        <v>44191</v>
      </c>
      <c r="I1454" s="22">
        <v>3</v>
      </c>
      <c r="J1454" s="6">
        <f>VLOOKUP(E1454,'Lista Aloj'!C:F,2,0)*I1454</f>
        <v>270</v>
      </c>
      <c r="K1454" s="6">
        <f t="shared" si="22"/>
        <v>256.5</v>
      </c>
    </row>
    <row r="1455" spans="2:11" ht="16.5" x14ac:dyDescent="0.25">
      <c r="B1455" s="3" t="s">
        <v>163</v>
      </c>
      <c r="C1455" s="4" t="str">
        <f>VLOOKUP(B1455,Clientes!A:B,2,0)</f>
        <v>Leonor Pedro Queirós</v>
      </c>
      <c r="D1455" s="4" t="str">
        <f>VLOOKUP(B1455,Clientes!A:D,4,0)</f>
        <v>Viseu</v>
      </c>
      <c r="E1455" s="9" t="s">
        <v>34</v>
      </c>
      <c r="F1455" s="4" t="str">
        <f>INDEX('Lista Aloj'!B:C,MATCH(E1455,'Lista Aloj'!C:C,0),1)</f>
        <v>ALOJAMENTO DO ÓSCAR, UNIPESSOAL, LDA</v>
      </c>
      <c r="G1455" s="4" t="str">
        <f>VLOOKUP(E1455,'Lista Aloj'!C:F,4,0)</f>
        <v>Região Autónoma da Madeira</v>
      </c>
      <c r="H1455" s="19">
        <v>44191</v>
      </c>
      <c r="I1455" s="22">
        <v>4</v>
      </c>
      <c r="J1455" s="6">
        <f>VLOOKUP(E1455,'Lista Aloj'!C:F,2,0)*I1455</f>
        <v>280</v>
      </c>
      <c r="K1455" s="6">
        <f t="shared" si="22"/>
        <v>266</v>
      </c>
    </row>
    <row r="1456" spans="2:11" ht="16.5" x14ac:dyDescent="0.25">
      <c r="B1456" s="3" t="s">
        <v>88</v>
      </c>
      <c r="C1456" s="4" t="str">
        <f>VLOOKUP(B1456,Clientes!A:B,2,0)</f>
        <v>José Daniel Rodrigues</v>
      </c>
      <c r="D1456" s="4" t="str">
        <f>VLOOKUP(B1456,Clientes!A:D,4,0)</f>
        <v>Vila Real</v>
      </c>
      <c r="E1456" s="9" t="s">
        <v>52</v>
      </c>
      <c r="F1456" s="4" t="str">
        <f>INDEX('Lista Aloj'!B:C,MATCH(E1456,'Lista Aloj'!C:C,0),1)</f>
        <v>CASA DO RIO VEZ - TURISMO E ALOJAMENTO, LDA</v>
      </c>
      <c r="G1456" s="4" t="str">
        <f>VLOOKUP(E1456,'Lista Aloj'!C:F,4,0)</f>
        <v>Leiria</v>
      </c>
      <c r="H1456" s="19">
        <v>44192</v>
      </c>
      <c r="I1456" s="22">
        <v>9</v>
      </c>
      <c r="J1456" s="6">
        <f>VLOOKUP(E1456,'Lista Aloj'!C:F,2,0)*I1456</f>
        <v>630</v>
      </c>
      <c r="K1456" s="6">
        <f t="shared" si="22"/>
        <v>567</v>
      </c>
    </row>
    <row r="1457" spans="2:11" ht="16.5" x14ac:dyDescent="0.25">
      <c r="B1457" s="3" t="s">
        <v>226</v>
      </c>
      <c r="C1457" s="4" t="str">
        <f>VLOOKUP(B1457,Clientes!A:B,2,0)</f>
        <v>Francisca Vasconcelos Gonçalves</v>
      </c>
      <c r="D1457" s="4" t="str">
        <f>VLOOKUP(B1457,Clientes!A:D,4,0)</f>
        <v>Região Autónoma da Madeira</v>
      </c>
      <c r="E1457" s="9" t="s">
        <v>36</v>
      </c>
      <c r="F1457" s="4" t="str">
        <f>INDEX('Lista Aloj'!B:C,MATCH(E1457,'Lista Aloj'!C:C,0),1)</f>
        <v>A.N.E.A.L. - ASSOCIAÇÃO NACIONAL DE ESTABELECIMENTOS DE ALOJAMENTO LOCAL</v>
      </c>
      <c r="G1457" s="4" t="str">
        <f>VLOOKUP(E1457,'Lista Aloj'!C:F,4,0)</f>
        <v>Lisboa</v>
      </c>
      <c r="H1457" s="19">
        <v>44193</v>
      </c>
      <c r="I1457" s="22">
        <v>1</v>
      </c>
      <c r="J1457" s="6">
        <f>VLOOKUP(E1457,'Lista Aloj'!C:F,2,0)*I1457</f>
        <v>80</v>
      </c>
      <c r="K1457" s="6">
        <f t="shared" si="22"/>
        <v>80</v>
      </c>
    </row>
    <row r="1458" spans="2:11" ht="16.5" x14ac:dyDescent="0.25">
      <c r="B1458" s="3" t="s">
        <v>195</v>
      </c>
      <c r="C1458" s="4" t="str">
        <f>VLOOKUP(B1458,Clientes!A:B,2,0)</f>
        <v>Isabel Miguel Santos</v>
      </c>
      <c r="D1458" s="4" t="str">
        <f>VLOOKUP(B1458,Clientes!A:D,4,0)</f>
        <v>Beja</v>
      </c>
      <c r="E1458" s="9" t="s">
        <v>55</v>
      </c>
      <c r="F1458" s="4" t="str">
        <f>INDEX('Lista Aloj'!B:C,MATCH(E1458,'Lista Aloj'!C:C,0),1)</f>
        <v>ALOJAMENTO LOCAL M. ZÍDIA, LDA</v>
      </c>
      <c r="G1458" s="4" t="str">
        <f>VLOOKUP(E1458,'Lista Aloj'!C:F,4,0)</f>
        <v>Região Autónoma da Madeira</v>
      </c>
      <c r="H1458" s="19">
        <v>44194</v>
      </c>
      <c r="I1458" s="22">
        <v>3</v>
      </c>
      <c r="J1458" s="6">
        <f>VLOOKUP(E1458,'Lista Aloj'!C:F,2,0)*I1458</f>
        <v>150</v>
      </c>
      <c r="K1458" s="6">
        <f t="shared" si="22"/>
        <v>142.5</v>
      </c>
    </row>
    <row r="1459" spans="2:11" ht="16.5" x14ac:dyDescent="0.25">
      <c r="B1459" s="3" t="s">
        <v>110</v>
      </c>
      <c r="C1459" s="4" t="str">
        <f>VLOOKUP(B1459,Clientes!A:B,2,0)</f>
        <v>Luís Filipe Carvalho</v>
      </c>
      <c r="D1459" s="4" t="str">
        <f>VLOOKUP(B1459,Clientes!A:D,4,0)</f>
        <v>Porto</v>
      </c>
      <c r="E1459" s="9" t="s">
        <v>44</v>
      </c>
      <c r="F1459" s="4" t="str">
        <f>INDEX('Lista Aloj'!B:C,MATCH(E1459,'Lista Aloj'!C:C,0),1)</f>
        <v>DELIRECORDAÇÕES - ALOJAMENTO LOCAL, UNIPESSOAL, LDA</v>
      </c>
      <c r="G1459" s="4" t="str">
        <f>VLOOKUP(E1459,'Lista Aloj'!C:F,4,0)</f>
        <v>Porto</v>
      </c>
      <c r="H1459" s="19">
        <v>44194</v>
      </c>
      <c r="I1459" s="22">
        <v>4</v>
      </c>
      <c r="J1459" s="6">
        <f>VLOOKUP(E1459,'Lista Aloj'!C:F,2,0)*I1459</f>
        <v>320</v>
      </c>
      <c r="K1459" s="6">
        <f t="shared" si="22"/>
        <v>304</v>
      </c>
    </row>
    <row r="1460" spans="2:11" ht="16.5" x14ac:dyDescent="0.25">
      <c r="B1460" s="3" t="s">
        <v>190</v>
      </c>
      <c r="C1460" s="4" t="str">
        <f>VLOOKUP(B1460,Clientes!A:B,2,0)</f>
        <v>Pedro Rua Levorato</v>
      </c>
      <c r="D1460" s="4" t="str">
        <f>VLOOKUP(B1460,Clientes!A:D,4,0)</f>
        <v>Faro</v>
      </c>
      <c r="E1460" s="9" t="s">
        <v>55</v>
      </c>
      <c r="F1460" s="4" t="str">
        <f>INDEX('Lista Aloj'!B:C,MATCH(E1460,'Lista Aloj'!C:C,0),1)</f>
        <v>ALOJAMENTO LOCAL M. ZÍDIA, LDA</v>
      </c>
      <c r="G1460" s="4" t="str">
        <f>VLOOKUP(E1460,'Lista Aloj'!C:F,4,0)</f>
        <v>Região Autónoma da Madeira</v>
      </c>
      <c r="H1460" s="19">
        <v>44194</v>
      </c>
      <c r="I1460" s="22">
        <v>5</v>
      </c>
      <c r="J1460" s="6">
        <f>VLOOKUP(E1460,'Lista Aloj'!C:F,2,0)*I1460</f>
        <v>250</v>
      </c>
      <c r="K1460" s="6">
        <f t="shared" si="22"/>
        <v>237.5</v>
      </c>
    </row>
    <row r="1461" spans="2:11" ht="16.5" x14ac:dyDescent="0.25">
      <c r="B1461" s="3" t="s">
        <v>170</v>
      </c>
      <c r="C1461" s="4" t="str">
        <f>VLOOKUP(B1461,Clientes!A:B,2,0)</f>
        <v xml:space="preserve">Caroline Gonzalez </v>
      </c>
      <c r="D1461" s="4" t="str">
        <f>VLOOKUP(B1461,Clientes!A:D,4,0)</f>
        <v>Faro</v>
      </c>
      <c r="E1461" s="9" t="s">
        <v>55</v>
      </c>
      <c r="F1461" s="4" t="str">
        <f>INDEX('Lista Aloj'!B:C,MATCH(E1461,'Lista Aloj'!C:C,0),1)</f>
        <v>ALOJAMENTO LOCAL M. ZÍDIA, LDA</v>
      </c>
      <c r="G1461" s="4" t="str">
        <f>VLOOKUP(E1461,'Lista Aloj'!C:F,4,0)</f>
        <v>Região Autónoma da Madeira</v>
      </c>
      <c r="H1461" s="19">
        <v>44196</v>
      </c>
      <c r="I1461" s="22">
        <v>6</v>
      </c>
      <c r="J1461" s="6">
        <f>VLOOKUP(E1461,'Lista Aloj'!C:F,2,0)*I1461</f>
        <v>300</v>
      </c>
      <c r="K1461" s="6">
        <f t="shared" si="22"/>
        <v>270</v>
      </c>
    </row>
    <row r="1462" spans="2:11" ht="16.5" x14ac:dyDescent="0.25">
      <c r="B1462" s="3" t="s">
        <v>136</v>
      </c>
      <c r="C1462" s="4" t="str">
        <f>VLOOKUP(B1462,Clientes!A:B,2,0)</f>
        <v>Eurico João Pinto</v>
      </c>
      <c r="D1462" s="4" t="str">
        <f>VLOOKUP(B1462,Clientes!A:D,4,0)</f>
        <v>Aveiro</v>
      </c>
      <c r="E1462" s="9" t="s">
        <v>51</v>
      </c>
      <c r="F1462" s="4" t="str">
        <f>INDEX('Lista Aloj'!B:C,MATCH(E1462,'Lista Aloj'!C:C,0),1)</f>
        <v>BIRDS &amp; BOARDS - ALOJAMENTO LOCAL, LDA</v>
      </c>
      <c r="G1462" s="4" t="str">
        <f>VLOOKUP(E1462,'Lista Aloj'!C:F,4,0)</f>
        <v>Lisboa</v>
      </c>
      <c r="H1462" s="19">
        <v>44196</v>
      </c>
      <c r="I1462" s="22">
        <v>5</v>
      </c>
      <c r="J1462" s="6">
        <f>VLOOKUP(E1462,'Lista Aloj'!C:F,2,0)*I1462</f>
        <v>450</v>
      </c>
      <c r="K1462" s="6">
        <f t="shared" si="22"/>
        <v>427.5</v>
      </c>
    </row>
    <row r="1463" spans="2:11" ht="15" customHeight="1" x14ac:dyDescent="0.25">
      <c r="B1463" s="3" t="s">
        <v>209</v>
      </c>
      <c r="C1463" s="4" t="str">
        <f>VLOOKUP(B1463,Clientes!A:B,2,0)</f>
        <v>Hélder Leonor Vasconcelos</v>
      </c>
      <c r="D1463" s="4" t="str">
        <f>VLOOKUP(B1463,Clientes!A:D,4,0)</f>
        <v>Faro</v>
      </c>
      <c r="E1463" s="9" t="s">
        <v>37</v>
      </c>
      <c r="F1463" s="4" t="str">
        <f>INDEX('Lista Aloj'!B:C,MATCH(E1463,'Lista Aloj'!C:C,0),1)</f>
        <v>AHSLG - SOCIEDADE DE GESTÃO DE EMPREENDIMENTOS TURÍSTICOS E DE ALOJAMENTO LOCAL, LDA</v>
      </c>
      <c r="G1463" s="4" t="str">
        <f>VLOOKUP(E1463,'Lista Aloj'!C:F,4,0)</f>
        <v>Braga</v>
      </c>
      <c r="H1463" s="19">
        <v>44196</v>
      </c>
      <c r="I1463" s="22">
        <v>7</v>
      </c>
      <c r="J1463" s="6">
        <f>VLOOKUP(E1463,'Lista Aloj'!C:F,2,0)*I1463</f>
        <v>350</v>
      </c>
      <c r="K1463" s="6">
        <f t="shared" si="22"/>
        <v>315</v>
      </c>
    </row>
    <row r="1464" spans="2:11" ht="16.5" x14ac:dyDescent="0.25">
      <c r="B1464" s="3" t="s">
        <v>113</v>
      </c>
      <c r="C1464" s="4" t="str">
        <f>VLOOKUP(B1464,Clientes!A:B,2,0)</f>
        <v>Ana Camões Alves</v>
      </c>
      <c r="D1464" s="4" t="str">
        <f>VLOOKUP(B1464,Clientes!A:D,4,0)</f>
        <v>Beja</v>
      </c>
      <c r="E1464" s="9" t="s">
        <v>39</v>
      </c>
      <c r="F1464" s="4" t="str">
        <f>INDEX('Lista Aloj'!B:C,MATCH(E1464,'Lista Aloj'!C:C,0),1)</f>
        <v>ÍNDICEFRASE COMPRA E VENDA DE BENS IMOBILIÁRIOS, TURISMO E ALOJAMENTO LOCAL, LDA</v>
      </c>
      <c r="G1464" s="4" t="str">
        <f>VLOOKUP(E1464,'Lista Aloj'!C:F,4,0)</f>
        <v>Portalegre</v>
      </c>
      <c r="H1464" s="19">
        <v>44197</v>
      </c>
      <c r="I1464" s="22">
        <v>3</v>
      </c>
      <c r="J1464" s="6">
        <f>VLOOKUP(E1464,'Lista Aloj'!C:F,2,0)*I1464</f>
        <v>180</v>
      </c>
      <c r="K1464" s="6">
        <f t="shared" si="22"/>
        <v>171</v>
      </c>
    </row>
    <row r="1465" spans="2:11" ht="16.5" customHeight="1" x14ac:dyDescent="0.25">
      <c r="B1465" s="3" t="s">
        <v>141</v>
      </c>
      <c r="C1465" s="4" t="str">
        <f>VLOOKUP(B1465,Clientes!A:B,2,0)</f>
        <v>Mariana Nuno Faustino</v>
      </c>
      <c r="D1465" s="4" t="str">
        <f>VLOOKUP(B1465,Clientes!A:D,4,0)</f>
        <v>Coimbra</v>
      </c>
      <c r="E1465" s="9" t="s">
        <v>62</v>
      </c>
      <c r="F1465" s="4" t="str">
        <f>INDEX('Lista Aloj'!B:C,MATCH(E1465,'Lista Aloj'!C:C,0),1)</f>
        <v>ENTREGARSONHOS - ALOJAMENTO LOCAL, LDA</v>
      </c>
      <c r="G1465" s="4" t="str">
        <f>VLOOKUP(E1465,'Lista Aloj'!C:F,4,0)</f>
        <v>Região Autónoma dos Açores</v>
      </c>
      <c r="H1465" s="19">
        <v>44197</v>
      </c>
      <c r="I1465" s="22">
        <v>4</v>
      </c>
      <c r="J1465" s="6">
        <f>VLOOKUP(E1465,'Lista Aloj'!C:F,2,0)*I1465</f>
        <v>280</v>
      </c>
      <c r="K1465" s="6">
        <f t="shared" si="22"/>
        <v>266</v>
      </c>
    </row>
    <row r="1466" spans="2:11" ht="16.5" x14ac:dyDescent="0.25">
      <c r="B1466" s="3" t="s">
        <v>172</v>
      </c>
      <c r="C1466" s="4" t="str">
        <f>VLOOKUP(B1466,Clientes!A:B,2,0)</f>
        <v>Fabrício Eduardo Igreja</v>
      </c>
      <c r="D1466" s="4" t="str">
        <f>VLOOKUP(B1466,Clientes!A:D,4,0)</f>
        <v>Guarda</v>
      </c>
      <c r="E1466" s="9" t="s">
        <v>35</v>
      </c>
      <c r="F1466" s="4" t="str">
        <f>INDEX('Lista Aloj'!B:C,MATCH(E1466,'Lista Aloj'!C:C,0),1)</f>
        <v>ALOJAMENTO LOCAL "TUGAPLACE", UNIPESSOAL, LDA</v>
      </c>
      <c r="G1466" s="4" t="str">
        <f>VLOOKUP(E1466,'Lista Aloj'!C:F,4,0)</f>
        <v>Porto</v>
      </c>
      <c r="H1466" s="19">
        <v>44199</v>
      </c>
      <c r="I1466" s="22">
        <v>6</v>
      </c>
      <c r="J1466" s="6">
        <f>VLOOKUP(E1466,'Lista Aloj'!C:F,2,0)*I1466</f>
        <v>420</v>
      </c>
      <c r="K1466" s="6">
        <f t="shared" si="22"/>
        <v>378</v>
      </c>
    </row>
    <row r="1467" spans="2:11" ht="16.5" x14ac:dyDescent="0.25">
      <c r="B1467" s="3" t="s">
        <v>214</v>
      </c>
      <c r="C1467" s="4" t="str">
        <f>VLOOKUP(B1467,Clientes!A:B,2,0)</f>
        <v>José Silva Pereira</v>
      </c>
      <c r="D1467" s="4" t="str">
        <f>VLOOKUP(B1467,Clientes!A:D,4,0)</f>
        <v>Évora</v>
      </c>
      <c r="E1467" s="9" t="s">
        <v>62</v>
      </c>
      <c r="F1467" s="4" t="str">
        <f>INDEX('Lista Aloj'!B:C,MATCH(E1467,'Lista Aloj'!C:C,0),1)</f>
        <v>ENTREGARSONHOS - ALOJAMENTO LOCAL, LDA</v>
      </c>
      <c r="G1467" s="4" t="str">
        <f>VLOOKUP(E1467,'Lista Aloj'!C:F,4,0)</f>
        <v>Região Autónoma dos Açores</v>
      </c>
      <c r="H1467" s="19">
        <v>44199</v>
      </c>
      <c r="I1467" s="22">
        <v>6</v>
      </c>
      <c r="J1467" s="6">
        <f>VLOOKUP(E1467,'Lista Aloj'!C:F,2,0)*I1467</f>
        <v>420</v>
      </c>
      <c r="K1467" s="6">
        <f t="shared" si="22"/>
        <v>378</v>
      </c>
    </row>
    <row r="1468" spans="2:11" ht="16.5" x14ac:dyDescent="0.25">
      <c r="B1468" s="3" t="s">
        <v>85</v>
      </c>
      <c r="C1468" s="4" t="str">
        <f>VLOOKUP(B1468,Clientes!A:B,2,0)</f>
        <v>Tiago Fernando Pereira</v>
      </c>
      <c r="D1468" s="4" t="str">
        <f>VLOOKUP(B1468,Clientes!A:D,4,0)</f>
        <v>Leiria</v>
      </c>
      <c r="E1468" s="9" t="s">
        <v>49</v>
      </c>
      <c r="F1468" s="4" t="str">
        <f>INDEX('Lista Aloj'!B:C,MATCH(E1468,'Lista Aloj'!C:C,0),1)</f>
        <v>GERES ALBUFEIRA - ALDEIA TURISTICA, LDA</v>
      </c>
      <c r="G1468" s="4" t="str">
        <f>VLOOKUP(E1468,'Lista Aloj'!C:F,4,0)</f>
        <v>Aveiro</v>
      </c>
      <c r="H1468" s="19">
        <v>44199</v>
      </c>
      <c r="I1468" s="22">
        <v>5</v>
      </c>
      <c r="J1468" s="6">
        <f>VLOOKUP(E1468,'Lista Aloj'!C:F,2,0)*I1468</f>
        <v>350</v>
      </c>
      <c r="K1468" s="6">
        <f t="shared" si="22"/>
        <v>332.5</v>
      </c>
    </row>
    <row r="1469" spans="2:11" ht="16.5" x14ac:dyDescent="0.25">
      <c r="B1469" s="3" t="s">
        <v>182</v>
      </c>
      <c r="C1469" s="4" t="str">
        <f>VLOOKUP(B1469,Clientes!A:B,2,0)</f>
        <v>Dora Maria Costa</v>
      </c>
      <c r="D1469" s="4" t="str">
        <f>VLOOKUP(B1469,Clientes!A:D,4,0)</f>
        <v>Lisboa</v>
      </c>
      <c r="E1469" s="9" t="s">
        <v>35</v>
      </c>
      <c r="F1469" s="4" t="str">
        <f>INDEX('Lista Aloj'!B:C,MATCH(E1469,'Lista Aloj'!C:C,0),1)</f>
        <v>ALOJAMENTO LOCAL "TUGAPLACE", UNIPESSOAL, LDA</v>
      </c>
      <c r="G1469" s="4" t="str">
        <f>VLOOKUP(E1469,'Lista Aloj'!C:F,4,0)</f>
        <v>Porto</v>
      </c>
      <c r="H1469" s="19">
        <v>44200</v>
      </c>
      <c r="I1469" s="22">
        <v>8</v>
      </c>
      <c r="J1469" s="6">
        <f>VLOOKUP(E1469,'Lista Aloj'!C:F,2,0)*I1469</f>
        <v>560</v>
      </c>
      <c r="K1469" s="6">
        <f t="shared" si="22"/>
        <v>504</v>
      </c>
    </row>
    <row r="1470" spans="2:11" ht="16.5" x14ac:dyDescent="0.25">
      <c r="B1470" s="3" t="s">
        <v>109</v>
      </c>
      <c r="C1470" s="4" t="str">
        <f>VLOOKUP(B1470,Clientes!A:B,2,0)</f>
        <v>Leonor Pedro Santos</v>
      </c>
      <c r="D1470" s="4" t="str">
        <f>VLOOKUP(B1470,Clientes!A:D,4,0)</f>
        <v>Beja</v>
      </c>
      <c r="E1470" s="9" t="s">
        <v>49</v>
      </c>
      <c r="F1470" s="4" t="str">
        <f>INDEX('Lista Aloj'!B:C,MATCH(E1470,'Lista Aloj'!C:C,0),1)</f>
        <v>GERES ALBUFEIRA - ALDEIA TURISTICA, LDA</v>
      </c>
      <c r="G1470" s="4" t="str">
        <f>VLOOKUP(E1470,'Lista Aloj'!C:F,4,0)</f>
        <v>Aveiro</v>
      </c>
      <c r="H1470" s="19">
        <v>44200</v>
      </c>
      <c r="I1470" s="22">
        <v>4</v>
      </c>
      <c r="J1470" s="6">
        <f>VLOOKUP(E1470,'Lista Aloj'!C:F,2,0)*I1470</f>
        <v>280</v>
      </c>
      <c r="K1470" s="6">
        <f t="shared" si="22"/>
        <v>266</v>
      </c>
    </row>
    <row r="1471" spans="2:11" ht="16.5" x14ac:dyDescent="0.25">
      <c r="B1471" s="3" t="s">
        <v>82</v>
      </c>
      <c r="C1471" s="4" t="str">
        <f>VLOOKUP(B1471,Clientes!A:B,2,0)</f>
        <v>Inês Pedro Marinho</v>
      </c>
      <c r="D1471" s="4" t="str">
        <f>VLOOKUP(B1471,Clientes!A:D,4,0)</f>
        <v>Coimbra</v>
      </c>
      <c r="E1471" s="9" t="s">
        <v>51</v>
      </c>
      <c r="F1471" s="4" t="str">
        <f>INDEX('Lista Aloj'!B:C,MATCH(E1471,'Lista Aloj'!C:C,0),1)</f>
        <v>BIRDS &amp; BOARDS - ALOJAMENTO LOCAL, LDA</v>
      </c>
      <c r="G1471" s="4" t="str">
        <f>VLOOKUP(E1471,'Lista Aloj'!C:F,4,0)</f>
        <v>Lisboa</v>
      </c>
      <c r="H1471" s="19">
        <v>44201</v>
      </c>
      <c r="I1471" s="22">
        <v>4</v>
      </c>
      <c r="J1471" s="6">
        <f>VLOOKUP(E1471,'Lista Aloj'!C:F,2,0)*I1471</f>
        <v>360</v>
      </c>
      <c r="K1471" s="6">
        <f t="shared" si="22"/>
        <v>342</v>
      </c>
    </row>
    <row r="1472" spans="2:11" ht="16.5" x14ac:dyDescent="0.25">
      <c r="B1472" s="3" t="s">
        <v>186</v>
      </c>
      <c r="C1472" s="4" t="str">
        <f>VLOOKUP(B1472,Clientes!A:B,2,0)</f>
        <v xml:space="preserve">João Gonçalo </v>
      </c>
      <c r="D1472" s="4" t="str">
        <f>VLOOKUP(B1472,Clientes!A:D,4,0)</f>
        <v>Bragança</v>
      </c>
      <c r="E1472" s="9" t="s">
        <v>41</v>
      </c>
      <c r="F1472" s="4" t="str">
        <f>INDEX('Lista Aloj'!B:C,MATCH(E1472,'Lista Aloj'!C:C,0),1)</f>
        <v>CAMPO AVENTURA - PROGRAMAS DE LAZER, S.A.</v>
      </c>
      <c r="G1472" s="4" t="str">
        <f>VLOOKUP(E1472,'Lista Aloj'!C:F,4,0)</f>
        <v>Castelo Branco</v>
      </c>
      <c r="H1472" s="19">
        <v>44201</v>
      </c>
      <c r="I1472" s="22">
        <v>2</v>
      </c>
      <c r="J1472" s="6">
        <f>VLOOKUP(E1472,'Lista Aloj'!C:F,2,0)*I1472</f>
        <v>180</v>
      </c>
      <c r="K1472" s="6">
        <f t="shared" si="22"/>
        <v>171</v>
      </c>
    </row>
    <row r="1473" spans="2:11" ht="16.5" x14ac:dyDescent="0.25">
      <c r="B1473" s="3" t="s">
        <v>194</v>
      </c>
      <c r="C1473" s="4" t="str">
        <f>VLOOKUP(B1473,Clientes!A:B,2,0)</f>
        <v>João Gonçalo Meireles</v>
      </c>
      <c r="D1473" s="4" t="str">
        <f>VLOOKUP(B1473,Clientes!A:D,4,0)</f>
        <v>Faro</v>
      </c>
      <c r="E1473" s="9" t="s">
        <v>56</v>
      </c>
      <c r="F1473" s="4" t="str">
        <f>INDEX('Lista Aloj'!B:C,MATCH(E1473,'Lista Aloj'!C:C,0),1)</f>
        <v>CONVERSA SIMÉTRICA ALOJAMENTO LOCAL, LDA</v>
      </c>
      <c r="G1473" s="4" t="str">
        <f>VLOOKUP(E1473,'Lista Aloj'!C:F,4,0)</f>
        <v>Viana do Castelo</v>
      </c>
      <c r="H1473" s="19">
        <v>44202</v>
      </c>
      <c r="I1473" s="22">
        <v>2</v>
      </c>
      <c r="J1473" s="6">
        <f>VLOOKUP(E1473,'Lista Aloj'!C:F,2,0)*I1473</f>
        <v>180</v>
      </c>
      <c r="K1473" s="6">
        <f t="shared" si="22"/>
        <v>171</v>
      </c>
    </row>
    <row r="1474" spans="2:11" ht="16.5" x14ac:dyDescent="0.25">
      <c r="B1474" s="3" t="s">
        <v>211</v>
      </c>
      <c r="C1474" s="4" t="str">
        <f>VLOOKUP(B1474,Clientes!A:B,2,0)</f>
        <v>Francisco Moás Fernandes</v>
      </c>
      <c r="D1474" s="4" t="str">
        <f>VLOOKUP(B1474,Clientes!A:D,4,0)</f>
        <v>Braga</v>
      </c>
      <c r="E1474" s="9" t="s">
        <v>35</v>
      </c>
      <c r="F1474" s="4" t="str">
        <f>INDEX('Lista Aloj'!B:C,MATCH(E1474,'Lista Aloj'!C:C,0),1)</f>
        <v>ALOJAMENTO LOCAL "TUGAPLACE", UNIPESSOAL, LDA</v>
      </c>
      <c r="G1474" s="4" t="str">
        <f>VLOOKUP(E1474,'Lista Aloj'!C:F,4,0)</f>
        <v>Porto</v>
      </c>
      <c r="H1474" s="19">
        <v>44203</v>
      </c>
      <c r="I1474" s="22">
        <v>4</v>
      </c>
      <c r="J1474" s="6">
        <f>VLOOKUP(E1474,'Lista Aloj'!C:F,2,0)*I1474</f>
        <v>280</v>
      </c>
      <c r="K1474" s="6">
        <f t="shared" si="22"/>
        <v>266</v>
      </c>
    </row>
    <row r="1475" spans="2:11" ht="15" customHeight="1" x14ac:dyDescent="0.25">
      <c r="B1475" s="3" t="s">
        <v>98</v>
      </c>
      <c r="C1475" s="4" t="str">
        <f>VLOOKUP(B1475,Clientes!A:B,2,0)</f>
        <v>Laura Daniel Mendes</v>
      </c>
      <c r="D1475" s="4" t="str">
        <f>VLOOKUP(B1475,Clientes!A:D,4,0)</f>
        <v>Beja</v>
      </c>
      <c r="E1475" s="9" t="s">
        <v>52</v>
      </c>
      <c r="F1475" s="4" t="str">
        <f>INDEX('Lista Aloj'!B:C,MATCH(E1475,'Lista Aloj'!C:C,0),1)</f>
        <v>CASA DO RIO VEZ - TURISMO E ALOJAMENTO, LDA</v>
      </c>
      <c r="G1475" s="4" t="str">
        <f>VLOOKUP(E1475,'Lista Aloj'!C:F,4,0)</f>
        <v>Leiria</v>
      </c>
      <c r="H1475" s="19">
        <v>44203</v>
      </c>
      <c r="I1475" s="22">
        <v>5</v>
      </c>
      <c r="J1475" s="6">
        <f>VLOOKUP(E1475,'Lista Aloj'!C:F,2,0)*I1475</f>
        <v>350</v>
      </c>
      <c r="K1475" s="6">
        <f t="shared" si="22"/>
        <v>332.5</v>
      </c>
    </row>
    <row r="1476" spans="2:11" ht="15" customHeight="1" x14ac:dyDescent="0.25">
      <c r="B1476" s="3" t="s">
        <v>220</v>
      </c>
      <c r="C1476" s="4" t="str">
        <f>VLOOKUP(B1476,Clientes!A:B,2,0)</f>
        <v xml:space="preserve">Bruna Cruz </v>
      </c>
      <c r="D1476" s="4" t="str">
        <f>VLOOKUP(B1476,Clientes!A:D,4,0)</f>
        <v>Região Autónoma dos Açores</v>
      </c>
      <c r="E1476" s="9" t="s">
        <v>44</v>
      </c>
      <c r="F1476" s="4" t="str">
        <f>INDEX('Lista Aloj'!B:C,MATCH(E1476,'Lista Aloj'!C:C,0),1)</f>
        <v>DELIRECORDAÇÕES - ALOJAMENTO LOCAL, UNIPESSOAL, LDA</v>
      </c>
      <c r="G1476" s="4" t="str">
        <f>VLOOKUP(E1476,'Lista Aloj'!C:F,4,0)</f>
        <v>Porto</v>
      </c>
      <c r="H1476" s="19">
        <v>44206</v>
      </c>
      <c r="I1476" s="22">
        <v>3</v>
      </c>
      <c r="J1476" s="6">
        <f>VLOOKUP(E1476,'Lista Aloj'!C:F,2,0)*I1476</f>
        <v>240</v>
      </c>
      <c r="K1476" s="6">
        <f t="shared" si="22"/>
        <v>228</v>
      </c>
    </row>
    <row r="1477" spans="2:11" ht="16.5" x14ac:dyDescent="0.25">
      <c r="B1477" s="3" t="s">
        <v>215</v>
      </c>
      <c r="C1477" s="4" t="str">
        <f>VLOOKUP(B1477,Clientes!A:B,2,0)</f>
        <v>Maria Gonçalo Silva</v>
      </c>
      <c r="D1477" s="4" t="str">
        <f>VLOOKUP(B1477,Clientes!A:D,4,0)</f>
        <v>Região Autónoma da Madeira</v>
      </c>
      <c r="E1477" s="9" t="s">
        <v>52</v>
      </c>
      <c r="F1477" s="4" t="str">
        <f>INDEX('Lista Aloj'!B:C,MATCH(E1477,'Lista Aloj'!C:C,0),1)</f>
        <v>CASA DO RIO VEZ - TURISMO E ALOJAMENTO, LDA</v>
      </c>
      <c r="G1477" s="4" t="str">
        <f>VLOOKUP(E1477,'Lista Aloj'!C:F,4,0)</f>
        <v>Leiria</v>
      </c>
      <c r="H1477" s="19">
        <v>44207</v>
      </c>
      <c r="I1477" s="22">
        <v>6</v>
      </c>
      <c r="J1477" s="6">
        <f>VLOOKUP(E1477,'Lista Aloj'!C:F,2,0)*I1477</f>
        <v>420</v>
      </c>
      <c r="K1477" s="6">
        <f t="shared" si="22"/>
        <v>378</v>
      </c>
    </row>
    <row r="1478" spans="2:11" ht="16.5" x14ac:dyDescent="0.25">
      <c r="B1478" s="3" t="s">
        <v>91</v>
      </c>
      <c r="C1478" s="4" t="str">
        <f>VLOOKUP(B1478,Clientes!A:B,2,0)</f>
        <v xml:space="preserve">Rafael Romera </v>
      </c>
      <c r="D1478" s="4" t="str">
        <f>VLOOKUP(B1478,Clientes!A:D,4,0)</f>
        <v>Coimbra</v>
      </c>
      <c r="E1478" s="9" t="s">
        <v>46</v>
      </c>
      <c r="F1478" s="4" t="str">
        <f>INDEX('Lista Aloj'!B:C,MATCH(E1478,'Lista Aloj'!C:C,0),1)</f>
        <v>LOCALEASY, LDA</v>
      </c>
      <c r="G1478" s="4" t="str">
        <f>VLOOKUP(E1478,'Lista Aloj'!C:F,4,0)</f>
        <v>Região Autónoma da Madeira</v>
      </c>
      <c r="H1478" s="19">
        <v>44207</v>
      </c>
      <c r="I1478" s="22">
        <v>1</v>
      </c>
      <c r="J1478" s="6">
        <f>VLOOKUP(E1478,'Lista Aloj'!C:F,2,0)*I1478</f>
        <v>80</v>
      </c>
      <c r="K1478" s="6">
        <f t="shared" si="22"/>
        <v>80</v>
      </c>
    </row>
    <row r="1479" spans="2:11" ht="16.5" x14ac:dyDescent="0.25">
      <c r="B1479" s="3" t="s">
        <v>106</v>
      </c>
      <c r="C1479" s="4" t="str">
        <f>VLOOKUP(B1479,Clientes!A:B,2,0)</f>
        <v>Frederico Teresa Pinto</v>
      </c>
      <c r="D1479" s="4" t="str">
        <f>VLOOKUP(B1479,Clientes!A:D,4,0)</f>
        <v>Viana do Castelo</v>
      </c>
      <c r="E1479" s="9" t="s">
        <v>52</v>
      </c>
      <c r="F1479" s="4" t="str">
        <f>INDEX('Lista Aloj'!B:C,MATCH(E1479,'Lista Aloj'!C:C,0),1)</f>
        <v>CASA DO RIO VEZ - TURISMO E ALOJAMENTO, LDA</v>
      </c>
      <c r="G1479" s="4" t="str">
        <f>VLOOKUP(E1479,'Lista Aloj'!C:F,4,0)</f>
        <v>Leiria</v>
      </c>
      <c r="H1479" s="19">
        <v>44208</v>
      </c>
      <c r="I1479" s="22">
        <v>4</v>
      </c>
      <c r="J1479" s="6">
        <f>VLOOKUP(E1479,'Lista Aloj'!C:F,2,0)*I1479</f>
        <v>280</v>
      </c>
      <c r="K1479" s="6">
        <f t="shared" si="22"/>
        <v>266</v>
      </c>
    </row>
    <row r="1480" spans="2:11" ht="16.5" x14ac:dyDescent="0.25">
      <c r="B1480" s="3" t="s">
        <v>192</v>
      </c>
      <c r="C1480" s="4" t="str">
        <f>VLOOKUP(B1480,Clientes!A:B,2,0)</f>
        <v>Inês Silva Lopes</v>
      </c>
      <c r="D1480" s="4" t="str">
        <f>VLOOKUP(B1480,Clientes!A:D,4,0)</f>
        <v>Leiria</v>
      </c>
      <c r="E1480" s="9" t="s">
        <v>38</v>
      </c>
      <c r="F1480" s="4" t="str">
        <f>INDEX('Lista Aloj'!B:C,MATCH(E1480,'Lista Aloj'!C:C,0),1)</f>
        <v>ALOJAMENTO LOCAL - PENSIO BASTOS, LDA</v>
      </c>
      <c r="G1480" s="4" t="str">
        <f>VLOOKUP(E1480,'Lista Aloj'!C:F,4,0)</f>
        <v>Bragança</v>
      </c>
      <c r="H1480" s="19">
        <v>44209</v>
      </c>
      <c r="I1480" s="22">
        <v>9</v>
      </c>
      <c r="J1480" s="6">
        <f>VLOOKUP(E1480,'Lista Aloj'!C:F,2,0)*I1480</f>
        <v>630</v>
      </c>
      <c r="K1480" s="6">
        <f t="shared" si="22"/>
        <v>567</v>
      </c>
    </row>
    <row r="1481" spans="2:11" ht="15" customHeight="1" x14ac:dyDescent="0.25">
      <c r="B1481" s="3" t="s">
        <v>135</v>
      </c>
      <c r="C1481" s="4" t="str">
        <f>VLOOKUP(B1481,Clientes!A:B,2,0)</f>
        <v>Mariana Miguel Sousa</v>
      </c>
      <c r="D1481" s="4" t="str">
        <f>VLOOKUP(B1481,Clientes!A:D,4,0)</f>
        <v>Faro</v>
      </c>
      <c r="E1481" s="9" t="s">
        <v>41</v>
      </c>
      <c r="F1481" s="4" t="str">
        <f>INDEX('Lista Aloj'!B:C,MATCH(E1481,'Lista Aloj'!C:C,0),1)</f>
        <v>CAMPO AVENTURA - PROGRAMAS DE LAZER, S.A.</v>
      </c>
      <c r="G1481" s="4" t="str">
        <f>VLOOKUP(E1481,'Lista Aloj'!C:F,4,0)</f>
        <v>Castelo Branco</v>
      </c>
      <c r="H1481" s="19">
        <v>44209</v>
      </c>
      <c r="I1481" s="22">
        <v>3</v>
      </c>
      <c r="J1481" s="6">
        <f>VLOOKUP(E1481,'Lista Aloj'!C:F,2,0)*I1481</f>
        <v>270</v>
      </c>
      <c r="K1481" s="6">
        <f t="shared" si="22"/>
        <v>256.5</v>
      </c>
    </row>
    <row r="1482" spans="2:11" ht="16.5" x14ac:dyDescent="0.25">
      <c r="B1482" s="3" t="s">
        <v>122</v>
      </c>
      <c r="C1482" s="4" t="str">
        <f>VLOOKUP(B1482,Clientes!A:B,2,0)</f>
        <v>Juliana José Ferreira</v>
      </c>
      <c r="D1482" s="4" t="str">
        <f>VLOOKUP(B1482,Clientes!A:D,4,0)</f>
        <v>Porto</v>
      </c>
      <c r="E1482" s="9" t="s">
        <v>61</v>
      </c>
      <c r="F1482" s="4" t="str">
        <f>INDEX('Lista Aloj'!B:C,MATCH(E1482,'Lista Aloj'!C:C,0),1)</f>
        <v>APPEAL - ASSOCIAÇÃO PORTUGUESA DE PROPRIETÁRIOS DE ESTABELECIMENTOS DE ALOJAMENTO LOCAL</v>
      </c>
      <c r="G1482" s="4" t="str">
        <f>VLOOKUP(E1482,'Lista Aloj'!C:F,4,0)</f>
        <v>Região Autónoma dos Açores</v>
      </c>
      <c r="H1482" s="19">
        <v>44213</v>
      </c>
      <c r="I1482" s="22">
        <v>2</v>
      </c>
      <c r="J1482" s="6">
        <f>VLOOKUP(E1482,'Lista Aloj'!C:F,2,0)*I1482</f>
        <v>140</v>
      </c>
      <c r="K1482" s="6">
        <f t="shared" ref="K1482:K1545" si="23">J1482- VLOOKUP(I1482,$H$2:$J$6,3,TRUE)*J1482</f>
        <v>133</v>
      </c>
    </row>
    <row r="1483" spans="2:11" ht="16.5" x14ac:dyDescent="0.25">
      <c r="B1483" s="3" t="s">
        <v>222</v>
      </c>
      <c r="C1483" s="4" t="str">
        <f>VLOOKUP(B1483,Clientes!A:B,2,0)</f>
        <v>Paulo Beatriz Araújo</v>
      </c>
      <c r="D1483" s="4" t="str">
        <f>VLOOKUP(B1483,Clientes!A:D,4,0)</f>
        <v>Guarda</v>
      </c>
      <c r="E1483" s="9" t="s">
        <v>34</v>
      </c>
      <c r="F1483" s="4" t="str">
        <f>INDEX('Lista Aloj'!B:C,MATCH(E1483,'Lista Aloj'!C:C,0),1)</f>
        <v>ALOJAMENTO DO ÓSCAR, UNIPESSOAL, LDA</v>
      </c>
      <c r="G1483" s="4" t="str">
        <f>VLOOKUP(E1483,'Lista Aloj'!C:F,4,0)</f>
        <v>Região Autónoma da Madeira</v>
      </c>
      <c r="H1483" s="19">
        <v>44213</v>
      </c>
      <c r="I1483" s="22">
        <v>5</v>
      </c>
      <c r="J1483" s="6">
        <f>VLOOKUP(E1483,'Lista Aloj'!C:F,2,0)*I1483</f>
        <v>350</v>
      </c>
      <c r="K1483" s="6">
        <f t="shared" si="23"/>
        <v>332.5</v>
      </c>
    </row>
    <row r="1484" spans="2:11" ht="16.5" x14ac:dyDescent="0.25">
      <c r="B1484" s="3" t="s">
        <v>197</v>
      </c>
      <c r="C1484" s="4" t="str">
        <f>VLOOKUP(B1484,Clientes!A:B,2,0)</f>
        <v>Luísa Viamonte Carvalho</v>
      </c>
      <c r="D1484" s="4" t="str">
        <f>VLOOKUP(B1484,Clientes!A:D,4,0)</f>
        <v>Bragança</v>
      </c>
      <c r="E1484" s="9" t="s">
        <v>35</v>
      </c>
      <c r="F1484" s="4" t="str">
        <f>INDEX('Lista Aloj'!B:C,MATCH(E1484,'Lista Aloj'!C:C,0),1)</f>
        <v>ALOJAMENTO LOCAL "TUGAPLACE", UNIPESSOAL, LDA</v>
      </c>
      <c r="G1484" s="4" t="str">
        <f>VLOOKUP(E1484,'Lista Aloj'!C:F,4,0)</f>
        <v>Porto</v>
      </c>
      <c r="H1484" s="19">
        <v>44215</v>
      </c>
      <c r="I1484" s="22">
        <v>8</v>
      </c>
      <c r="J1484" s="6">
        <f>VLOOKUP(E1484,'Lista Aloj'!C:F,2,0)*I1484</f>
        <v>560</v>
      </c>
      <c r="K1484" s="6">
        <f t="shared" si="23"/>
        <v>504</v>
      </c>
    </row>
    <row r="1485" spans="2:11" ht="16.5" x14ac:dyDescent="0.25">
      <c r="B1485" s="3" t="s">
        <v>114</v>
      </c>
      <c r="C1485" s="4" t="str">
        <f>VLOOKUP(B1485,Clientes!A:B,2,0)</f>
        <v>Pedro Cardoso Cebola</v>
      </c>
      <c r="D1485" s="4" t="str">
        <f>VLOOKUP(B1485,Clientes!A:D,4,0)</f>
        <v>Santarém</v>
      </c>
      <c r="E1485" s="9" t="s">
        <v>43</v>
      </c>
      <c r="F1485" s="4" t="str">
        <f>INDEX('Lista Aloj'!B:C,MATCH(E1485,'Lista Aloj'!C:C,0),1)</f>
        <v>AZEVEDO, ANTÓNIO DA SILVA</v>
      </c>
      <c r="G1485" s="4" t="str">
        <f>VLOOKUP(E1485,'Lista Aloj'!C:F,4,0)</f>
        <v>Porto</v>
      </c>
      <c r="H1485" s="19">
        <v>44215</v>
      </c>
      <c r="I1485" s="22">
        <v>2</v>
      </c>
      <c r="J1485" s="6">
        <f>VLOOKUP(E1485,'Lista Aloj'!C:F,2,0)*I1485</f>
        <v>160</v>
      </c>
      <c r="K1485" s="6">
        <f t="shared" si="23"/>
        <v>152</v>
      </c>
    </row>
    <row r="1486" spans="2:11" ht="16.5" x14ac:dyDescent="0.25">
      <c r="B1486" s="3" t="s">
        <v>196</v>
      </c>
      <c r="C1486" s="4" t="str">
        <f>VLOOKUP(B1486,Clientes!A:B,2,0)</f>
        <v>Maria Carinhas Ribeiro</v>
      </c>
      <c r="D1486" s="4" t="str">
        <f>VLOOKUP(B1486,Clientes!A:D,4,0)</f>
        <v>Setúbal</v>
      </c>
      <c r="E1486" s="9" t="s">
        <v>55</v>
      </c>
      <c r="F1486" s="4" t="str">
        <f>INDEX('Lista Aloj'!B:C,MATCH(E1486,'Lista Aloj'!C:C,0),1)</f>
        <v>ALOJAMENTO LOCAL M. ZÍDIA, LDA</v>
      </c>
      <c r="G1486" s="4" t="str">
        <f>VLOOKUP(E1486,'Lista Aloj'!C:F,4,0)</f>
        <v>Região Autónoma da Madeira</v>
      </c>
      <c r="H1486" s="19">
        <v>44216</v>
      </c>
      <c r="I1486" s="22">
        <v>2</v>
      </c>
      <c r="J1486" s="6">
        <f>VLOOKUP(E1486,'Lista Aloj'!C:F,2,0)*I1486</f>
        <v>100</v>
      </c>
      <c r="K1486" s="6">
        <f t="shared" si="23"/>
        <v>95</v>
      </c>
    </row>
    <row r="1487" spans="2:11" ht="16.5" x14ac:dyDescent="0.25">
      <c r="B1487" s="3" t="s">
        <v>105</v>
      </c>
      <c r="C1487" s="4" t="str">
        <f>VLOOKUP(B1487,Clientes!A:B,2,0)</f>
        <v>Licinio Macedo Rocha</v>
      </c>
      <c r="D1487" s="4" t="str">
        <f>VLOOKUP(B1487,Clientes!A:D,4,0)</f>
        <v>Castelo Branco</v>
      </c>
      <c r="E1487" s="9" t="s">
        <v>41</v>
      </c>
      <c r="F1487" s="4" t="str">
        <f>INDEX('Lista Aloj'!B:C,MATCH(E1487,'Lista Aloj'!C:C,0),1)</f>
        <v>CAMPO AVENTURA - PROGRAMAS DE LAZER, S.A.</v>
      </c>
      <c r="G1487" s="4" t="str">
        <f>VLOOKUP(E1487,'Lista Aloj'!C:F,4,0)</f>
        <v>Castelo Branco</v>
      </c>
      <c r="H1487" s="19">
        <v>44218</v>
      </c>
      <c r="I1487" s="22">
        <v>2</v>
      </c>
      <c r="J1487" s="6">
        <f>VLOOKUP(E1487,'Lista Aloj'!C:F,2,0)*I1487</f>
        <v>180</v>
      </c>
      <c r="K1487" s="6">
        <f t="shared" si="23"/>
        <v>171</v>
      </c>
    </row>
    <row r="1488" spans="2:11" ht="16.5" x14ac:dyDescent="0.25">
      <c r="B1488" s="3" t="s">
        <v>108</v>
      </c>
      <c r="C1488" s="4" t="str">
        <f>VLOOKUP(B1488,Clientes!A:B,2,0)</f>
        <v>Catarina Mendes Fernandes</v>
      </c>
      <c r="D1488" s="4" t="str">
        <f>VLOOKUP(B1488,Clientes!A:D,4,0)</f>
        <v>Guarda</v>
      </c>
      <c r="E1488" s="9" t="s">
        <v>42</v>
      </c>
      <c r="F1488" s="4" t="str">
        <f>INDEX('Lista Aloj'!B:C,MATCH(E1488,'Lista Aloj'!C:C,0),1)</f>
        <v>FEELPORTO - ALOJAMENTO LOCAL E SERVIÇOS TURISTICOS, LDA</v>
      </c>
      <c r="G1488" s="4" t="str">
        <f>VLOOKUP(E1488,'Lista Aloj'!C:F,4,0)</f>
        <v>Porto</v>
      </c>
      <c r="H1488" s="19">
        <v>44220</v>
      </c>
      <c r="I1488" s="22">
        <v>7</v>
      </c>
      <c r="J1488" s="6">
        <f>VLOOKUP(E1488,'Lista Aloj'!C:F,2,0)*I1488</f>
        <v>490</v>
      </c>
      <c r="K1488" s="6">
        <f t="shared" si="23"/>
        <v>441</v>
      </c>
    </row>
    <row r="1489" spans="2:11" ht="16.5" x14ac:dyDescent="0.25">
      <c r="B1489" s="3" t="s">
        <v>210</v>
      </c>
      <c r="C1489" s="4" t="str">
        <f>VLOOKUP(B1489,Clientes!A:B,2,0)</f>
        <v>Diogo Jaime Santos</v>
      </c>
      <c r="D1489" s="4" t="str">
        <f>VLOOKUP(B1489,Clientes!A:D,4,0)</f>
        <v>Castelo Branco</v>
      </c>
      <c r="E1489" s="9" t="s">
        <v>43</v>
      </c>
      <c r="F1489" s="4" t="str">
        <f>INDEX('Lista Aloj'!B:C,MATCH(E1489,'Lista Aloj'!C:C,0),1)</f>
        <v>AZEVEDO, ANTÓNIO DA SILVA</v>
      </c>
      <c r="G1489" s="4" t="str">
        <f>VLOOKUP(E1489,'Lista Aloj'!C:F,4,0)</f>
        <v>Porto</v>
      </c>
      <c r="H1489" s="19">
        <v>44220</v>
      </c>
      <c r="I1489" s="22">
        <v>2</v>
      </c>
      <c r="J1489" s="6">
        <f>VLOOKUP(E1489,'Lista Aloj'!C:F,2,0)*I1489</f>
        <v>160</v>
      </c>
      <c r="K1489" s="6">
        <f t="shared" si="23"/>
        <v>152</v>
      </c>
    </row>
    <row r="1490" spans="2:11" ht="16.5" x14ac:dyDescent="0.25">
      <c r="B1490" s="3" t="s">
        <v>167</v>
      </c>
      <c r="C1490" s="4" t="str">
        <f>VLOOKUP(B1490,Clientes!A:B,2,0)</f>
        <v xml:space="preserve">Viktoriia Xavier </v>
      </c>
      <c r="D1490" s="4" t="str">
        <f>VLOOKUP(B1490,Clientes!A:D,4,0)</f>
        <v>Viana do Castelo</v>
      </c>
      <c r="E1490" s="9" t="s">
        <v>56</v>
      </c>
      <c r="F1490" s="4" t="str">
        <f>INDEX('Lista Aloj'!B:C,MATCH(E1490,'Lista Aloj'!C:C,0),1)</f>
        <v>CONVERSA SIMÉTRICA ALOJAMENTO LOCAL, LDA</v>
      </c>
      <c r="G1490" s="4" t="str">
        <f>VLOOKUP(E1490,'Lista Aloj'!C:F,4,0)</f>
        <v>Viana do Castelo</v>
      </c>
      <c r="H1490" s="19">
        <v>44221</v>
      </c>
      <c r="I1490" s="22">
        <v>2</v>
      </c>
      <c r="J1490" s="6">
        <f>VLOOKUP(E1490,'Lista Aloj'!C:F,2,0)*I1490</f>
        <v>180</v>
      </c>
      <c r="K1490" s="6">
        <f t="shared" si="23"/>
        <v>171</v>
      </c>
    </row>
    <row r="1491" spans="2:11" ht="16.5" x14ac:dyDescent="0.25">
      <c r="B1491" s="3" t="s">
        <v>124</v>
      </c>
      <c r="C1491" s="4" t="str">
        <f>VLOOKUP(B1491,Clientes!A:B,2,0)</f>
        <v>João Filipe Carneiro</v>
      </c>
      <c r="D1491" s="4" t="str">
        <f>VLOOKUP(B1491,Clientes!A:D,4,0)</f>
        <v>Portalegre</v>
      </c>
      <c r="E1491" s="9" t="s">
        <v>49</v>
      </c>
      <c r="F1491" s="4" t="str">
        <f>INDEX('Lista Aloj'!B:C,MATCH(E1491,'Lista Aloj'!C:C,0),1)</f>
        <v>GERES ALBUFEIRA - ALDEIA TURISTICA, LDA</v>
      </c>
      <c r="G1491" s="4" t="str">
        <f>VLOOKUP(E1491,'Lista Aloj'!C:F,4,0)</f>
        <v>Aveiro</v>
      </c>
      <c r="H1491" s="19">
        <v>44223</v>
      </c>
      <c r="I1491" s="22">
        <v>9</v>
      </c>
      <c r="J1491" s="6">
        <f>VLOOKUP(E1491,'Lista Aloj'!C:F,2,0)*I1491</f>
        <v>630</v>
      </c>
      <c r="K1491" s="6">
        <f t="shared" si="23"/>
        <v>567</v>
      </c>
    </row>
    <row r="1492" spans="2:11" ht="16.5" x14ac:dyDescent="0.25">
      <c r="B1492" s="3" t="s">
        <v>126</v>
      </c>
      <c r="C1492" s="4" t="str">
        <f>VLOOKUP(B1492,Clientes!A:B,2,0)</f>
        <v>José Miguel Amorim</v>
      </c>
      <c r="D1492" s="4" t="str">
        <f>VLOOKUP(B1492,Clientes!A:D,4,0)</f>
        <v>Guarda</v>
      </c>
      <c r="E1492" s="9" t="s">
        <v>34</v>
      </c>
      <c r="F1492" s="4" t="str">
        <f>INDEX('Lista Aloj'!B:C,MATCH(E1492,'Lista Aloj'!C:C,0),1)</f>
        <v>ALOJAMENTO DO ÓSCAR, UNIPESSOAL, LDA</v>
      </c>
      <c r="G1492" s="4" t="str">
        <f>VLOOKUP(E1492,'Lista Aloj'!C:F,4,0)</f>
        <v>Região Autónoma da Madeira</v>
      </c>
      <c r="H1492" s="19">
        <v>44223</v>
      </c>
      <c r="I1492" s="22">
        <v>6</v>
      </c>
      <c r="J1492" s="6">
        <f>VLOOKUP(E1492,'Lista Aloj'!C:F,2,0)*I1492</f>
        <v>420</v>
      </c>
      <c r="K1492" s="6">
        <f t="shared" si="23"/>
        <v>378</v>
      </c>
    </row>
    <row r="1493" spans="2:11" ht="16.5" x14ac:dyDescent="0.25">
      <c r="B1493" s="3" t="s">
        <v>185</v>
      </c>
      <c r="C1493" s="4" t="str">
        <f>VLOOKUP(B1493,Clientes!A:B,2,0)</f>
        <v>Pedro Samuel Martins</v>
      </c>
      <c r="D1493" s="4" t="str">
        <f>VLOOKUP(B1493,Clientes!A:D,4,0)</f>
        <v>Coimbra</v>
      </c>
      <c r="E1493" s="9" t="s">
        <v>56</v>
      </c>
      <c r="F1493" s="4" t="str">
        <f>INDEX('Lista Aloj'!B:C,MATCH(E1493,'Lista Aloj'!C:C,0),1)</f>
        <v>CONVERSA SIMÉTRICA ALOJAMENTO LOCAL, LDA</v>
      </c>
      <c r="G1493" s="4" t="str">
        <f>VLOOKUP(E1493,'Lista Aloj'!C:F,4,0)</f>
        <v>Viana do Castelo</v>
      </c>
      <c r="H1493" s="19">
        <v>44223</v>
      </c>
      <c r="I1493" s="22">
        <v>5</v>
      </c>
      <c r="J1493" s="6">
        <f>VLOOKUP(E1493,'Lista Aloj'!C:F,2,0)*I1493</f>
        <v>450</v>
      </c>
      <c r="K1493" s="6">
        <f t="shared" si="23"/>
        <v>427.5</v>
      </c>
    </row>
    <row r="1494" spans="2:11" ht="16.5" x14ac:dyDescent="0.25">
      <c r="B1494" s="3" t="s">
        <v>87</v>
      </c>
      <c r="C1494" s="4" t="str">
        <f>VLOOKUP(B1494,Clientes!A:B,2,0)</f>
        <v xml:space="preserve">Rita Pedro </v>
      </c>
      <c r="D1494" s="4" t="str">
        <f>VLOOKUP(B1494,Clientes!A:D,4,0)</f>
        <v>Portalegre</v>
      </c>
      <c r="E1494" s="9" t="s">
        <v>56</v>
      </c>
      <c r="F1494" s="4" t="str">
        <f>INDEX('Lista Aloj'!B:C,MATCH(E1494,'Lista Aloj'!C:C,0),1)</f>
        <v>CONVERSA SIMÉTRICA ALOJAMENTO LOCAL, LDA</v>
      </c>
      <c r="G1494" s="4" t="str">
        <f>VLOOKUP(E1494,'Lista Aloj'!C:F,4,0)</f>
        <v>Viana do Castelo</v>
      </c>
      <c r="H1494" s="19">
        <v>44223</v>
      </c>
      <c r="I1494" s="22">
        <v>4</v>
      </c>
      <c r="J1494" s="6">
        <f>VLOOKUP(E1494,'Lista Aloj'!C:F,2,0)*I1494</f>
        <v>360</v>
      </c>
      <c r="K1494" s="6">
        <f t="shared" si="23"/>
        <v>342</v>
      </c>
    </row>
    <row r="1495" spans="2:11" ht="16.5" x14ac:dyDescent="0.25">
      <c r="B1495" s="3" t="s">
        <v>199</v>
      </c>
      <c r="C1495" s="4" t="str">
        <f>VLOOKUP(B1495,Clientes!A:B,2,0)</f>
        <v>Miguel Fernandes Almendra</v>
      </c>
      <c r="D1495" s="4" t="str">
        <f>VLOOKUP(B1495,Clientes!A:D,4,0)</f>
        <v>Lisboa</v>
      </c>
      <c r="E1495" s="9" t="s">
        <v>34</v>
      </c>
      <c r="F1495" s="4" t="str">
        <f>INDEX('Lista Aloj'!B:C,MATCH(E1495,'Lista Aloj'!C:C,0),1)</f>
        <v>ALOJAMENTO DO ÓSCAR, UNIPESSOAL, LDA</v>
      </c>
      <c r="G1495" s="4" t="str">
        <f>VLOOKUP(E1495,'Lista Aloj'!C:F,4,0)</f>
        <v>Região Autónoma da Madeira</v>
      </c>
      <c r="H1495" s="19">
        <v>44224</v>
      </c>
      <c r="I1495" s="22">
        <v>8</v>
      </c>
      <c r="J1495" s="6">
        <f>VLOOKUP(E1495,'Lista Aloj'!C:F,2,0)*I1495</f>
        <v>560</v>
      </c>
      <c r="K1495" s="6">
        <f t="shared" si="23"/>
        <v>504</v>
      </c>
    </row>
    <row r="1496" spans="2:11" ht="16.5" x14ac:dyDescent="0.25">
      <c r="B1496" s="3" t="s">
        <v>136</v>
      </c>
      <c r="C1496" s="4" t="str">
        <f>VLOOKUP(B1496,Clientes!A:B,2,0)</f>
        <v>Eurico João Pinto</v>
      </c>
      <c r="D1496" s="4" t="str">
        <f>VLOOKUP(B1496,Clientes!A:D,4,0)</f>
        <v>Aveiro</v>
      </c>
      <c r="E1496" s="9" t="s">
        <v>48</v>
      </c>
      <c r="F1496" s="4" t="str">
        <f>INDEX('Lista Aloj'!B:C,MATCH(E1496,'Lista Aloj'!C:C,0),1)</f>
        <v>BEACHCOMBER - ALOJAMENTO LOCAL, UNIPESSOAL, LDA</v>
      </c>
      <c r="G1496" s="4" t="str">
        <f>VLOOKUP(E1496,'Lista Aloj'!C:F,4,0)</f>
        <v>Beja</v>
      </c>
      <c r="H1496" s="19">
        <v>44225</v>
      </c>
      <c r="I1496" s="22">
        <v>1</v>
      </c>
      <c r="J1496" s="6">
        <f>VLOOKUP(E1496,'Lista Aloj'!C:F,2,0)*I1496</f>
        <v>50</v>
      </c>
      <c r="K1496" s="6">
        <f t="shared" si="23"/>
        <v>50</v>
      </c>
    </row>
    <row r="1497" spans="2:11" ht="16.5" x14ac:dyDescent="0.25">
      <c r="B1497" s="3" t="s">
        <v>178</v>
      </c>
      <c r="C1497" s="4" t="str">
        <f>VLOOKUP(B1497,Clientes!A:B,2,0)</f>
        <v>Francisca Rodrigues Rocha</v>
      </c>
      <c r="D1497" s="4" t="str">
        <f>VLOOKUP(B1497,Clientes!A:D,4,0)</f>
        <v>Bragança</v>
      </c>
      <c r="E1497" s="9" t="s">
        <v>48</v>
      </c>
      <c r="F1497" s="4" t="str">
        <f>INDEX('Lista Aloj'!B:C,MATCH(E1497,'Lista Aloj'!C:C,0),1)</f>
        <v>BEACHCOMBER - ALOJAMENTO LOCAL, UNIPESSOAL, LDA</v>
      </c>
      <c r="G1497" s="4" t="str">
        <f>VLOOKUP(E1497,'Lista Aloj'!C:F,4,0)</f>
        <v>Beja</v>
      </c>
      <c r="H1497" s="19">
        <v>44225</v>
      </c>
      <c r="I1497" s="22">
        <v>6</v>
      </c>
      <c r="J1497" s="6">
        <f>VLOOKUP(E1497,'Lista Aloj'!C:F,2,0)*I1497</f>
        <v>300</v>
      </c>
      <c r="K1497" s="6">
        <f t="shared" si="23"/>
        <v>270</v>
      </c>
    </row>
    <row r="1498" spans="2:11" ht="16.5" x14ac:dyDescent="0.25">
      <c r="B1498" s="3" t="s">
        <v>75</v>
      </c>
      <c r="C1498" s="4" t="str">
        <f>VLOOKUP(B1498,Clientes!A:B,2,0)</f>
        <v xml:space="preserve">Maria Miguel </v>
      </c>
      <c r="D1498" s="4" t="str">
        <f>VLOOKUP(B1498,Clientes!A:D,4,0)</f>
        <v>Viana do Castelo</v>
      </c>
      <c r="E1498" s="9" t="s">
        <v>51</v>
      </c>
      <c r="F1498" s="4" t="str">
        <f>INDEX('Lista Aloj'!B:C,MATCH(E1498,'Lista Aloj'!C:C,0),1)</f>
        <v>BIRDS &amp; BOARDS - ALOJAMENTO LOCAL, LDA</v>
      </c>
      <c r="G1498" s="4" t="str">
        <f>VLOOKUP(E1498,'Lista Aloj'!C:F,4,0)</f>
        <v>Lisboa</v>
      </c>
      <c r="H1498" s="19">
        <v>44228</v>
      </c>
      <c r="I1498" s="22">
        <v>4</v>
      </c>
      <c r="J1498" s="6">
        <f>VLOOKUP(E1498,'Lista Aloj'!C:F,2,0)*I1498</f>
        <v>360</v>
      </c>
      <c r="K1498" s="6">
        <f t="shared" si="23"/>
        <v>342</v>
      </c>
    </row>
    <row r="1499" spans="2:11" ht="16.5" x14ac:dyDescent="0.25">
      <c r="B1499" s="3" t="s">
        <v>227</v>
      </c>
      <c r="C1499" s="4" t="str">
        <f>VLOOKUP(B1499,Clientes!A:B,2,0)</f>
        <v>Rodrigo Carneiro França</v>
      </c>
      <c r="D1499" s="4" t="str">
        <f>VLOOKUP(B1499,Clientes!A:D,4,0)</f>
        <v>Coimbra</v>
      </c>
      <c r="E1499" s="9" t="s">
        <v>37</v>
      </c>
      <c r="F1499" s="4" t="str">
        <f>INDEX('Lista Aloj'!B:C,MATCH(E1499,'Lista Aloj'!C:C,0),1)</f>
        <v>AHSLG - SOCIEDADE DE GESTÃO DE EMPREENDIMENTOS TURÍSTICOS E DE ALOJAMENTO LOCAL, LDA</v>
      </c>
      <c r="G1499" s="4" t="str">
        <f>VLOOKUP(E1499,'Lista Aloj'!C:F,4,0)</f>
        <v>Braga</v>
      </c>
      <c r="H1499" s="19">
        <v>44230</v>
      </c>
      <c r="I1499" s="22">
        <v>3</v>
      </c>
      <c r="J1499" s="6">
        <f>VLOOKUP(E1499,'Lista Aloj'!C:F,2,0)*I1499</f>
        <v>150</v>
      </c>
      <c r="K1499" s="6">
        <f t="shared" si="23"/>
        <v>142.5</v>
      </c>
    </row>
    <row r="1500" spans="2:11" ht="16.5" x14ac:dyDescent="0.25">
      <c r="B1500" s="3" t="s">
        <v>214</v>
      </c>
      <c r="C1500" s="4" t="str">
        <f>VLOOKUP(B1500,Clientes!A:B,2,0)</f>
        <v>José Silva Pereira</v>
      </c>
      <c r="D1500" s="4" t="str">
        <f>VLOOKUP(B1500,Clientes!A:D,4,0)</f>
        <v>Évora</v>
      </c>
      <c r="E1500" s="9" t="s">
        <v>36</v>
      </c>
      <c r="F1500" s="4" t="str">
        <f>INDEX('Lista Aloj'!B:C,MATCH(E1500,'Lista Aloj'!C:C,0),1)</f>
        <v>A.N.E.A.L. - ASSOCIAÇÃO NACIONAL DE ESTABELECIMENTOS DE ALOJAMENTO LOCAL</v>
      </c>
      <c r="G1500" s="4" t="str">
        <f>VLOOKUP(E1500,'Lista Aloj'!C:F,4,0)</f>
        <v>Lisboa</v>
      </c>
      <c r="H1500" s="19">
        <v>44231</v>
      </c>
      <c r="I1500" s="22">
        <v>7</v>
      </c>
      <c r="J1500" s="6">
        <f>VLOOKUP(E1500,'Lista Aloj'!C:F,2,0)*I1500</f>
        <v>560</v>
      </c>
      <c r="K1500" s="6">
        <f t="shared" si="23"/>
        <v>504</v>
      </c>
    </row>
    <row r="1501" spans="2:11" ht="16.5" x14ac:dyDescent="0.25">
      <c r="B1501" s="3" t="s">
        <v>162</v>
      </c>
      <c r="C1501" s="4" t="str">
        <f>VLOOKUP(B1501,Clientes!A:B,2,0)</f>
        <v>Carolina Carolina Moreira</v>
      </c>
      <c r="D1501" s="4" t="str">
        <f>VLOOKUP(B1501,Clientes!A:D,4,0)</f>
        <v>Região Autónoma dos Açores</v>
      </c>
      <c r="E1501" s="9" t="s">
        <v>41</v>
      </c>
      <c r="F1501" s="4" t="str">
        <f>INDEX('Lista Aloj'!B:C,MATCH(E1501,'Lista Aloj'!C:C,0),1)</f>
        <v>CAMPO AVENTURA - PROGRAMAS DE LAZER, S.A.</v>
      </c>
      <c r="G1501" s="4" t="str">
        <f>VLOOKUP(E1501,'Lista Aloj'!C:F,4,0)</f>
        <v>Castelo Branco</v>
      </c>
      <c r="H1501" s="19">
        <v>44233</v>
      </c>
      <c r="I1501" s="22">
        <v>8</v>
      </c>
      <c r="J1501" s="6">
        <f>VLOOKUP(E1501,'Lista Aloj'!C:F,2,0)*I1501</f>
        <v>720</v>
      </c>
      <c r="K1501" s="6">
        <f t="shared" si="23"/>
        <v>648</v>
      </c>
    </row>
    <row r="1502" spans="2:11" ht="16.5" x14ac:dyDescent="0.25">
      <c r="B1502" s="3" t="s">
        <v>94</v>
      </c>
      <c r="C1502" s="4" t="str">
        <f>VLOOKUP(B1502,Clientes!A:B,2,0)</f>
        <v xml:space="preserve">Paula Ramos </v>
      </c>
      <c r="D1502" s="4" t="str">
        <f>VLOOKUP(B1502,Clientes!A:D,4,0)</f>
        <v>Viana do Castelo</v>
      </c>
      <c r="E1502" s="9" t="s">
        <v>56</v>
      </c>
      <c r="F1502" s="4" t="str">
        <f>INDEX('Lista Aloj'!B:C,MATCH(E1502,'Lista Aloj'!C:C,0),1)</f>
        <v>CONVERSA SIMÉTRICA ALOJAMENTO LOCAL, LDA</v>
      </c>
      <c r="G1502" s="4" t="str">
        <f>VLOOKUP(E1502,'Lista Aloj'!C:F,4,0)</f>
        <v>Viana do Castelo</v>
      </c>
      <c r="H1502" s="19">
        <v>44234</v>
      </c>
      <c r="I1502" s="22">
        <v>7</v>
      </c>
      <c r="J1502" s="6">
        <f>VLOOKUP(E1502,'Lista Aloj'!C:F,2,0)*I1502</f>
        <v>630</v>
      </c>
      <c r="K1502" s="6">
        <f t="shared" si="23"/>
        <v>567</v>
      </c>
    </row>
    <row r="1503" spans="2:11" ht="16.5" x14ac:dyDescent="0.25">
      <c r="B1503" s="3" t="s">
        <v>200</v>
      </c>
      <c r="C1503" s="4" t="str">
        <f>VLOOKUP(B1503,Clientes!A:B,2,0)</f>
        <v xml:space="preserve">Duarte Guimarães </v>
      </c>
      <c r="D1503" s="4" t="str">
        <f>VLOOKUP(B1503,Clientes!A:D,4,0)</f>
        <v>Faro</v>
      </c>
      <c r="E1503" s="9" t="s">
        <v>61</v>
      </c>
      <c r="F1503" s="4" t="str">
        <f>INDEX('Lista Aloj'!B:C,MATCH(E1503,'Lista Aloj'!C:C,0),1)</f>
        <v>APPEAL - ASSOCIAÇÃO PORTUGUESA DE PROPRIETÁRIOS DE ESTABELECIMENTOS DE ALOJAMENTO LOCAL</v>
      </c>
      <c r="G1503" s="4" t="str">
        <f>VLOOKUP(E1503,'Lista Aloj'!C:F,4,0)</f>
        <v>Região Autónoma dos Açores</v>
      </c>
      <c r="H1503" s="19">
        <v>44236</v>
      </c>
      <c r="I1503" s="22">
        <v>9</v>
      </c>
      <c r="J1503" s="6">
        <f>VLOOKUP(E1503,'Lista Aloj'!C:F,2,0)*I1503</f>
        <v>630</v>
      </c>
      <c r="K1503" s="6">
        <f t="shared" si="23"/>
        <v>567</v>
      </c>
    </row>
    <row r="1504" spans="2:11" ht="16.5" x14ac:dyDescent="0.25">
      <c r="B1504" s="3" t="s">
        <v>93</v>
      </c>
      <c r="C1504" s="4" t="str">
        <f>VLOOKUP(B1504,Clientes!A:B,2,0)</f>
        <v>Tomás Catarina Ferreira</v>
      </c>
      <c r="D1504" s="4" t="str">
        <f>VLOOKUP(B1504,Clientes!A:D,4,0)</f>
        <v>Vila Real</v>
      </c>
      <c r="E1504" s="9" t="s">
        <v>35</v>
      </c>
      <c r="F1504" s="4" t="str">
        <f>INDEX('Lista Aloj'!B:C,MATCH(E1504,'Lista Aloj'!C:C,0),1)</f>
        <v>ALOJAMENTO LOCAL "TUGAPLACE", UNIPESSOAL, LDA</v>
      </c>
      <c r="G1504" s="4" t="str">
        <f>VLOOKUP(E1504,'Lista Aloj'!C:F,4,0)</f>
        <v>Porto</v>
      </c>
      <c r="H1504" s="19">
        <v>44236</v>
      </c>
      <c r="I1504" s="22">
        <v>7</v>
      </c>
      <c r="J1504" s="6">
        <f>VLOOKUP(E1504,'Lista Aloj'!C:F,2,0)*I1504</f>
        <v>490</v>
      </c>
      <c r="K1504" s="6">
        <f t="shared" si="23"/>
        <v>441</v>
      </c>
    </row>
    <row r="1505" spans="2:11" ht="15" customHeight="1" x14ac:dyDescent="0.25">
      <c r="B1505" s="3" t="s">
        <v>129</v>
      </c>
      <c r="C1505" s="4" t="str">
        <f>VLOOKUP(B1505,Clientes!A:B,2,0)</f>
        <v xml:space="preserve">Francisco Taveira </v>
      </c>
      <c r="D1505" s="4" t="str">
        <f>VLOOKUP(B1505,Clientes!A:D,4,0)</f>
        <v>Porto</v>
      </c>
      <c r="E1505" s="9" t="s">
        <v>51</v>
      </c>
      <c r="F1505" s="4" t="str">
        <f>INDEX('Lista Aloj'!B:C,MATCH(E1505,'Lista Aloj'!C:C,0),1)</f>
        <v>BIRDS &amp; BOARDS - ALOJAMENTO LOCAL, LDA</v>
      </c>
      <c r="G1505" s="4" t="str">
        <f>VLOOKUP(E1505,'Lista Aloj'!C:F,4,0)</f>
        <v>Lisboa</v>
      </c>
      <c r="H1505" s="19">
        <v>44238</v>
      </c>
      <c r="I1505" s="22">
        <v>3</v>
      </c>
      <c r="J1505" s="6">
        <f>VLOOKUP(E1505,'Lista Aloj'!C:F,2,0)*I1505</f>
        <v>270</v>
      </c>
      <c r="K1505" s="6">
        <f t="shared" si="23"/>
        <v>256.5</v>
      </c>
    </row>
    <row r="1506" spans="2:11" ht="16.5" x14ac:dyDescent="0.25">
      <c r="B1506" s="3" t="s">
        <v>146</v>
      </c>
      <c r="C1506" s="4" t="str">
        <f>VLOOKUP(B1506,Clientes!A:B,2,0)</f>
        <v>Gonçalo Alessandra Pinto</v>
      </c>
      <c r="D1506" s="4" t="str">
        <f>VLOOKUP(B1506,Clientes!A:D,4,0)</f>
        <v>Guarda</v>
      </c>
      <c r="E1506" s="9" t="s">
        <v>59</v>
      </c>
      <c r="F1506" s="4" t="str">
        <f>INDEX('Lista Aloj'!B:C,MATCH(E1506,'Lista Aloj'!C:C,0),1)</f>
        <v>ENIGMAGARDEN - ALOJAMENTO LOCAL, UNIPESSOAL, LDA</v>
      </c>
      <c r="G1506" s="4" t="str">
        <f>VLOOKUP(E1506,'Lista Aloj'!C:F,4,0)</f>
        <v>Viana do Castelo</v>
      </c>
      <c r="H1506" s="19">
        <v>44239</v>
      </c>
      <c r="I1506" s="22">
        <v>4</v>
      </c>
      <c r="J1506" s="6">
        <f>VLOOKUP(E1506,'Lista Aloj'!C:F,2,0)*I1506</f>
        <v>240</v>
      </c>
      <c r="K1506" s="6">
        <f t="shared" si="23"/>
        <v>228</v>
      </c>
    </row>
    <row r="1507" spans="2:11" ht="16.5" x14ac:dyDescent="0.25">
      <c r="B1507" s="3" t="s">
        <v>171</v>
      </c>
      <c r="C1507" s="4" t="str">
        <f>VLOOKUP(B1507,Clientes!A:B,2,0)</f>
        <v xml:space="preserve">Tomás Esteves </v>
      </c>
      <c r="D1507" s="4" t="str">
        <f>VLOOKUP(B1507,Clientes!A:D,4,0)</f>
        <v>Leiria</v>
      </c>
      <c r="E1507" s="9" t="s">
        <v>41</v>
      </c>
      <c r="F1507" s="4" t="str">
        <f>INDEX('Lista Aloj'!B:C,MATCH(E1507,'Lista Aloj'!C:C,0),1)</f>
        <v>CAMPO AVENTURA - PROGRAMAS DE LAZER, S.A.</v>
      </c>
      <c r="G1507" s="4" t="str">
        <f>VLOOKUP(E1507,'Lista Aloj'!C:F,4,0)</f>
        <v>Castelo Branco</v>
      </c>
      <c r="H1507" s="19">
        <v>44239</v>
      </c>
      <c r="I1507" s="22">
        <v>6</v>
      </c>
      <c r="J1507" s="6">
        <f>VLOOKUP(E1507,'Lista Aloj'!C:F,2,0)*I1507</f>
        <v>540</v>
      </c>
      <c r="K1507" s="6">
        <f t="shared" si="23"/>
        <v>486</v>
      </c>
    </row>
    <row r="1508" spans="2:11" ht="16.5" x14ac:dyDescent="0.25">
      <c r="B1508" s="3" t="s">
        <v>118</v>
      </c>
      <c r="C1508" s="4" t="str">
        <f>VLOOKUP(B1508,Clientes!A:B,2,0)</f>
        <v>Daniel da Araújo</v>
      </c>
      <c r="D1508" s="4" t="str">
        <f>VLOOKUP(B1508,Clientes!A:D,4,0)</f>
        <v>Portalegre</v>
      </c>
      <c r="E1508" s="9" t="s">
        <v>44</v>
      </c>
      <c r="F1508" s="4" t="str">
        <f>INDEX('Lista Aloj'!B:C,MATCH(E1508,'Lista Aloj'!C:C,0),1)</f>
        <v>DELIRECORDAÇÕES - ALOJAMENTO LOCAL, UNIPESSOAL, LDA</v>
      </c>
      <c r="G1508" s="4" t="str">
        <f>VLOOKUP(E1508,'Lista Aloj'!C:F,4,0)</f>
        <v>Porto</v>
      </c>
      <c r="H1508" s="19">
        <v>44240</v>
      </c>
      <c r="I1508" s="22">
        <v>2</v>
      </c>
      <c r="J1508" s="6">
        <f>VLOOKUP(E1508,'Lista Aloj'!C:F,2,0)*I1508</f>
        <v>160</v>
      </c>
      <c r="K1508" s="6">
        <f t="shared" si="23"/>
        <v>152</v>
      </c>
    </row>
    <row r="1509" spans="2:11" ht="16.5" x14ac:dyDescent="0.25">
      <c r="B1509" s="3" t="s">
        <v>130</v>
      </c>
      <c r="C1509" s="4" t="str">
        <f>VLOOKUP(B1509,Clientes!A:B,2,0)</f>
        <v>Rui de Correia</v>
      </c>
      <c r="D1509" s="4" t="str">
        <f>VLOOKUP(B1509,Clientes!A:D,4,0)</f>
        <v>Vila Real</v>
      </c>
      <c r="E1509" s="9" t="s">
        <v>61</v>
      </c>
      <c r="F1509" s="4" t="str">
        <f>INDEX('Lista Aloj'!B:C,MATCH(E1509,'Lista Aloj'!C:C,0),1)</f>
        <v>APPEAL - ASSOCIAÇÃO PORTUGUESA DE PROPRIETÁRIOS DE ESTABELECIMENTOS DE ALOJAMENTO LOCAL</v>
      </c>
      <c r="G1509" s="4" t="str">
        <f>VLOOKUP(E1509,'Lista Aloj'!C:F,4,0)</f>
        <v>Região Autónoma dos Açores</v>
      </c>
      <c r="H1509" s="19">
        <v>44240</v>
      </c>
      <c r="I1509" s="22">
        <v>6</v>
      </c>
      <c r="J1509" s="6">
        <f>VLOOKUP(E1509,'Lista Aloj'!C:F,2,0)*I1509</f>
        <v>420</v>
      </c>
      <c r="K1509" s="6">
        <f t="shared" si="23"/>
        <v>378</v>
      </c>
    </row>
    <row r="1510" spans="2:11" ht="16.5" x14ac:dyDescent="0.25">
      <c r="B1510" s="3" t="s">
        <v>206</v>
      </c>
      <c r="C1510" s="4" t="str">
        <f>VLOOKUP(B1510,Clientes!A:B,2,0)</f>
        <v xml:space="preserve">Diogo Cristina </v>
      </c>
      <c r="D1510" s="4" t="str">
        <f>VLOOKUP(B1510,Clientes!A:D,4,0)</f>
        <v>Região Autónoma dos Açores</v>
      </c>
      <c r="E1510" s="9" t="s">
        <v>37</v>
      </c>
      <c r="F1510" s="4" t="str">
        <f>INDEX('Lista Aloj'!B:C,MATCH(E1510,'Lista Aloj'!C:C,0),1)</f>
        <v>AHSLG - SOCIEDADE DE GESTÃO DE EMPREENDIMENTOS TURÍSTICOS E DE ALOJAMENTO LOCAL, LDA</v>
      </c>
      <c r="G1510" s="4" t="str">
        <f>VLOOKUP(E1510,'Lista Aloj'!C:F,4,0)</f>
        <v>Braga</v>
      </c>
      <c r="H1510" s="19">
        <v>44243</v>
      </c>
      <c r="I1510" s="22">
        <v>5</v>
      </c>
      <c r="J1510" s="6">
        <f>VLOOKUP(E1510,'Lista Aloj'!C:F,2,0)*I1510</f>
        <v>250</v>
      </c>
      <c r="K1510" s="6">
        <f t="shared" si="23"/>
        <v>237.5</v>
      </c>
    </row>
    <row r="1511" spans="2:11" ht="16.5" x14ac:dyDescent="0.25">
      <c r="B1511" s="3" t="s">
        <v>129</v>
      </c>
      <c r="C1511" s="4" t="str">
        <f>VLOOKUP(B1511,Clientes!A:B,2,0)</f>
        <v xml:space="preserve">Francisco Taveira </v>
      </c>
      <c r="D1511" s="4" t="str">
        <f>VLOOKUP(B1511,Clientes!A:D,4,0)</f>
        <v>Porto</v>
      </c>
      <c r="E1511" s="9" t="s">
        <v>51</v>
      </c>
      <c r="F1511" s="4" t="str">
        <f>INDEX('Lista Aloj'!B:C,MATCH(E1511,'Lista Aloj'!C:C,0),1)</f>
        <v>BIRDS &amp; BOARDS - ALOJAMENTO LOCAL, LDA</v>
      </c>
      <c r="G1511" s="4" t="str">
        <f>VLOOKUP(E1511,'Lista Aloj'!C:F,4,0)</f>
        <v>Lisboa</v>
      </c>
      <c r="H1511" s="19">
        <v>44243</v>
      </c>
      <c r="I1511" s="22">
        <v>2</v>
      </c>
      <c r="J1511" s="6">
        <f>VLOOKUP(E1511,'Lista Aloj'!C:F,2,0)*I1511</f>
        <v>180</v>
      </c>
      <c r="K1511" s="6">
        <f t="shared" si="23"/>
        <v>171</v>
      </c>
    </row>
    <row r="1512" spans="2:11" ht="16.5" x14ac:dyDescent="0.25">
      <c r="B1512" s="3" t="s">
        <v>195</v>
      </c>
      <c r="C1512" s="4" t="str">
        <f>VLOOKUP(B1512,Clientes!A:B,2,0)</f>
        <v>Isabel Miguel Santos</v>
      </c>
      <c r="D1512" s="4" t="str">
        <f>VLOOKUP(B1512,Clientes!A:D,4,0)</f>
        <v>Beja</v>
      </c>
      <c r="E1512" s="9" t="s">
        <v>34</v>
      </c>
      <c r="F1512" s="4" t="str">
        <f>INDEX('Lista Aloj'!B:C,MATCH(E1512,'Lista Aloj'!C:C,0),1)</f>
        <v>ALOJAMENTO DO ÓSCAR, UNIPESSOAL, LDA</v>
      </c>
      <c r="G1512" s="4" t="str">
        <f>VLOOKUP(E1512,'Lista Aloj'!C:F,4,0)</f>
        <v>Região Autónoma da Madeira</v>
      </c>
      <c r="H1512" s="19">
        <v>44243</v>
      </c>
      <c r="I1512" s="22">
        <v>1</v>
      </c>
      <c r="J1512" s="6">
        <f>VLOOKUP(E1512,'Lista Aloj'!C:F,2,0)*I1512</f>
        <v>70</v>
      </c>
      <c r="K1512" s="6">
        <f t="shared" si="23"/>
        <v>70</v>
      </c>
    </row>
    <row r="1513" spans="2:11" ht="16.5" x14ac:dyDescent="0.25">
      <c r="B1513" s="3" t="s">
        <v>198</v>
      </c>
      <c r="C1513" s="4" t="str">
        <f>VLOOKUP(B1513,Clientes!A:B,2,0)</f>
        <v>Maria Daniela Lopes</v>
      </c>
      <c r="D1513" s="4" t="str">
        <f>VLOOKUP(B1513,Clientes!A:D,4,0)</f>
        <v>Évora</v>
      </c>
      <c r="E1513" s="9" t="s">
        <v>51</v>
      </c>
      <c r="F1513" s="4" t="str">
        <f>INDEX('Lista Aloj'!B:C,MATCH(E1513,'Lista Aloj'!C:C,0),1)</f>
        <v>BIRDS &amp; BOARDS - ALOJAMENTO LOCAL, LDA</v>
      </c>
      <c r="G1513" s="4" t="str">
        <f>VLOOKUP(E1513,'Lista Aloj'!C:F,4,0)</f>
        <v>Lisboa</v>
      </c>
      <c r="H1513" s="19">
        <v>44243</v>
      </c>
      <c r="I1513" s="22">
        <v>2</v>
      </c>
      <c r="J1513" s="6">
        <f>VLOOKUP(E1513,'Lista Aloj'!C:F,2,0)*I1513</f>
        <v>180</v>
      </c>
      <c r="K1513" s="6">
        <f t="shared" si="23"/>
        <v>171</v>
      </c>
    </row>
    <row r="1514" spans="2:11" ht="16.5" x14ac:dyDescent="0.25">
      <c r="B1514" s="3" t="s">
        <v>203</v>
      </c>
      <c r="C1514" s="4" t="str">
        <f>VLOOKUP(B1514,Clientes!A:B,2,0)</f>
        <v>Dalila Alexandre Reis</v>
      </c>
      <c r="D1514" s="4" t="str">
        <f>VLOOKUP(B1514,Clientes!A:D,4,0)</f>
        <v>Porto</v>
      </c>
      <c r="E1514" s="9" t="s">
        <v>35</v>
      </c>
      <c r="F1514" s="4" t="str">
        <f>INDEX('Lista Aloj'!B:C,MATCH(E1514,'Lista Aloj'!C:C,0),1)</f>
        <v>ALOJAMENTO LOCAL "TUGAPLACE", UNIPESSOAL, LDA</v>
      </c>
      <c r="G1514" s="4" t="str">
        <f>VLOOKUP(E1514,'Lista Aloj'!C:F,4,0)</f>
        <v>Porto</v>
      </c>
      <c r="H1514" s="19">
        <v>44244</v>
      </c>
      <c r="I1514" s="22">
        <v>8</v>
      </c>
      <c r="J1514" s="6">
        <f>VLOOKUP(E1514,'Lista Aloj'!C:F,2,0)*I1514</f>
        <v>560</v>
      </c>
      <c r="K1514" s="6">
        <f t="shared" si="23"/>
        <v>504</v>
      </c>
    </row>
    <row r="1515" spans="2:11" ht="16.5" x14ac:dyDescent="0.25">
      <c r="B1515" s="3" t="s">
        <v>187</v>
      </c>
      <c r="C1515" s="4" t="str">
        <f>VLOOKUP(B1515,Clientes!A:B,2,0)</f>
        <v>Rodrigo da Gonçalves</v>
      </c>
      <c r="D1515" s="4" t="str">
        <f>VLOOKUP(B1515,Clientes!A:D,4,0)</f>
        <v>Vila Real</v>
      </c>
      <c r="E1515" s="9" t="s">
        <v>59</v>
      </c>
      <c r="F1515" s="4" t="str">
        <f>INDEX('Lista Aloj'!B:C,MATCH(E1515,'Lista Aloj'!C:C,0),1)</f>
        <v>ENIGMAGARDEN - ALOJAMENTO LOCAL, UNIPESSOAL, LDA</v>
      </c>
      <c r="G1515" s="4" t="str">
        <f>VLOOKUP(E1515,'Lista Aloj'!C:F,4,0)</f>
        <v>Viana do Castelo</v>
      </c>
      <c r="H1515" s="19">
        <v>44244</v>
      </c>
      <c r="I1515" s="22">
        <v>7</v>
      </c>
      <c r="J1515" s="6">
        <f>VLOOKUP(E1515,'Lista Aloj'!C:F,2,0)*I1515</f>
        <v>420</v>
      </c>
      <c r="K1515" s="6">
        <f t="shared" si="23"/>
        <v>378</v>
      </c>
    </row>
    <row r="1516" spans="2:11" ht="16.5" x14ac:dyDescent="0.25">
      <c r="B1516" s="3" t="s">
        <v>180</v>
      </c>
      <c r="C1516" s="4" t="str">
        <f>VLOOKUP(B1516,Clientes!A:B,2,0)</f>
        <v xml:space="preserve">Tomas César </v>
      </c>
      <c r="D1516" s="4" t="str">
        <f>VLOOKUP(B1516,Clientes!A:D,4,0)</f>
        <v>Évora</v>
      </c>
      <c r="E1516" s="9" t="s">
        <v>34</v>
      </c>
      <c r="F1516" s="4" t="str">
        <f>INDEX('Lista Aloj'!B:C,MATCH(E1516,'Lista Aloj'!C:C,0),1)</f>
        <v>ALOJAMENTO DO ÓSCAR, UNIPESSOAL, LDA</v>
      </c>
      <c r="G1516" s="4" t="str">
        <f>VLOOKUP(E1516,'Lista Aloj'!C:F,4,0)</f>
        <v>Região Autónoma da Madeira</v>
      </c>
      <c r="H1516" s="19">
        <v>44244</v>
      </c>
      <c r="I1516" s="22">
        <v>6</v>
      </c>
      <c r="J1516" s="6">
        <f>VLOOKUP(E1516,'Lista Aloj'!C:F,2,0)*I1516</f>
        <v>420</v>
      </c>
      <c r="K1516" s="6">
        <f t="shared" si="23"/>
        <v>378</v>
      </c>
    </row>
    <row r="1517" spans="2:11" ht="16.5" x14ac:dyDescent="0.25">
      <c r="B1517" s="3" t="s">
        <v>99</v>
      </c>
      <c r="C1517" s="4" t="str">
        <f>VLOOKUP(B1517,Clientes!A:B,2,0)</f>
        <v>Tomé Miguel Silva</v>
      </c>
      <c r="D1517" s="4" t="str">
        <f>VLOOKUP(B1517,Clientes!A:D,4,0)</f>
        <v>Faro</v>
      </c>
      <c r="E1517" s="9" t="s">
        <v>56</v>
      </c>
      <c r="F1517" s="4" t="str">
        <f>INDEX('Lista Aloj'!B:C,MATCH(E1517,'Lista Aloj'!C:C,0),1)</f>
        <v>CONVERSA SIMÉTRICA ALOJAMENTO LOCAL, LDA</v>
      </c>
      <c r="G1517" s="4" t="str">
        <f>VLOOKUP(E1517,'Lista Aloj'!C:F,4,0)</f>
        <v>Viana do Castelo</v>
      </c>
      <c r="H1517" s="19">
        <v>44244</v>
      </c>
      <c r="I1517" s="22">
        <v>1</v>
      </c>
      <c r="J1517" s="6">
        <f>VLOOKUP(E1517,'Lista Aloj'!C:F,2,0)*I1517</f>
        <v>90</v>
      </c>
      <c r="K1517" s="6">
        <f t="shared" si="23"/>
        <v>90</v>
      </c>
    </row>
    <row r="1518" spans="2:11" ht="16.5" x14ac:dyDescent="0.25">
      <c r="B1518" s="3" t="s">
        <v>191</v>
      </c>
      <c r="C1518" s="4" t="str">
        <f>VLOOKUP(B1518,Clientes!A:B,2,0)</f>
        <v>João Mendes Simões</v>
      </c>
      <c r="D1518" s="4" t="str">
        <f>VLOOKUP(B1518,Clientes!A:D,4,0)</f>
        <v>Aveiro</v>
      </c>
      <c r="E1518" s="9" t="s">
        <v>43</v>
      </c>
      <c r="F1518" s="4" t="str">
        <f>INDEX('Lista Aloj'!B:C,MATCH(E1518,'Lista Aloj'!C:C,0),1)</f>
        <v>AZEVEDO, ANTÓNIO DA SILVA</v>
      </c>
      <c r="G1518" s="4" t="str">
        <f>VLOOKUP(E1518,'Lista Aloj'!C:F,4,0)</f>
        <v>Porto</v>
      </c>
      <c r="H1518" s="19">
        <v>44245</v>
      </c>
      <c r="I1518" s="22">
        <v>9</v>
      </c>
      <c r="J1518" s="6">
        <f>VLOOKUP(E1518,'Lista Aloj'!C:F,2,0)*I1518</f>
        <v>720</v>
      </c>
      <c r="K1518" s="6">
        <f t="shared" si="23"/>
        <v>648</v>
      </c>
    </row>
    <row r="1519" spans="2:11" ht="16.5" x14ac:dyDescent="0.25">
      <c r="B1519" s="3" t="s">
        <v>198</v>
      </c>
      <c r="C1519" s="4" t="str">
        <f>VLOOKUP(B1519,Clientes!A:B,2,0)</f>
        <v>Maria Daniela Lopes</v>
      </c>
      <c r="D1519" s="4" t="str">
        <f>VLOOKUP(B1519,Clientes!A:D,4,0)</f>
        <v>Évora</v>
      </c>
      <c r="E1519" s="9" t="s">
        <v>51</v>
      </c>
      <c r="F1519" s="4" t="str">
        <f>INDEX('Lista Aloj'!B:C,MATCH(E1519,'Lista Aloj'!C:C,0),1)</f>
        <v>BIRDS &amp; BOARDS - ALOJAMENTO LOCAL, LDA</v>
      </c>
      <c r="G1519" s="4" t="str">
        <f>VLOOKUP(E1519,'Lista Aloj'!C:F,4,0)</f>
        <v>Lisboa</v>
      </c>
      <c r="H1519" s="19">
        <v>44245</v>
      </c>
      <c r="I1519" s="22">
        <v>4</v>
      </c>
      <c r="J1519" s="6">
        <f>VLOOKUP(E1519,'Lista Aloj'!C:F,2,0)*I1519</f>
        <v>360</v>
      </c>
      <c r="K1519" s="6">
        <f t="shared" si="23"/>
        <v>342</v>
      </c>
    </row>
    <row r="1520" spans="2:11" ht="16.5" x14ac:dyDescent="0.25">
      <c r="B1520" s="3" t="s">
        <v>155</v>
      </c>
      <c r="C1520" s="4" t="str">
        <f>VLOOKUP(B1520,Clientes!A:B,2,0)</f>
        <v>Pedro Eduardo Oliveira</v>
      </c>
      <c r="D1520" s="4" t="str">
        <f>VLOOKUP(B1520,Clientes!A:D,4,0)</f>
        <v>Lisboa</v>
      </c>
      <c r="E1520" s="9" t="s">
        <v>53</v>
      </c>
      <c r="F1520" s="4" t="str">
        <f>INDEX('Lista Aloj'!B:C,MATCH(E1520,'Lista Aloj'!C:C,0),1)</f>
        <v>LOCAL GÁS, UNIPESSOAL, LDA</v>
      </c>
      <c r="G1520" s="4" t="str">
        <f>VLOOKUP(E1520,'Lista Aloj'!C:F,4,0)</f>
        <v>Setúbal</v>
      </c>
      <c r="H1520" s="19">
        <v>44245</v>
      </c>
      <c r="I1520" s="22">
        <v>6</v>
      </c>
      <c r="J1520" s="6">
        <f>VLOOKUP(E1520,'Lista Aloj'!C:F,2,0)*I1520</f>
        <v>420</v>
      </c>
      <c r="K1520" s="6">
        <f t="shared" si="23"/>
        <v>378</v>
      </c>
    </row>
    <row r="1521" spans="2:11" ht="16.5" x14ac:dyDescent="0.25">
      <c r="B1521" s="3" t="s">
        <v>168</v>
      </c>
      <c r="C1521" s="4" t="str">
        <f>VLOOKUP(B1521,Clientes!A:B,2,0)</f>
        <v>Ana Catarina Maia</v>
      </c>
      <c r="D1521" s="4" t="str">
        <f>VLOOKUP(B1521,Clientes!A:D,4,0)</f>
        <v>Beja</v>
      </c>
      <c r="E1521" s="9" t="s">
        <v>55</v>
      </c>
      <c r="F1521" s="4" t="str">
        <f>INDEX('Lista Aloj'!B:C,MATCH(E1521,'Lista Aloj'!C:C,0),1)</f>
        <v>ALOJAMENTO LOCAL M. ZÍDIA, LDA</v>
      </c>
      <c r="G1521" s="4" t="str">
        <f>VLOOKUP(E1521,'Lista Aloj'!C:F,4,0)</f>
        <v>Região Autónoma da Madeira</v>
      </c>
      <c r="H1521" s="19">
        <v>44246</v>
      </c>
      <c r="I1521" s="22">
        <v>8</v>
      </c>
      <c r="J1521" s="6">
        <f>VLOOKUP(E1521,'Lista Aloj'!C:F,2,0)*I1521</f>
        <v>400</v>
      </c>
      <c r="K1521" s="6">
        <f t="shared" si="23"/>
        <v>360</v>
      </c>
    </row>
    <row r="1522" spans="2:11" ht="16.5" x14ac:dyDescent="0.25">
      <c r="B1522" s="3" t="s">
        <v>128</v>
      </c>
      <c r="C1522" s="4" t="str">
        <f>VLOOKUP(B1522,Clientes!A:B,2,0)</f>
        <v>António Maria Coutinho</v>
      </c>
      <c r="D1522" s="4" t="str">
        <f>VLOOKUP(B1522,Clientes!A:D,4,0)</f>
        <v>Beja</v>
      </c>
      <c r="E1522" s="9" t="s">
        <v>56</v>
      </c>
      <c r="F1522" s="4" t="str">
        <f>INDEX('Lista Aloj'!B:C,MATCH(E1522,'Lista Aloj'!C:C,0),1)</f>
        <v>CONVERSA SIMÉTRICA ALOJAMENTO LOCAL, LDA</v>
      </c>
      <c r="G1522" s="4" t="str">
        <f>VLOOKUP(E1522,'Lista Aloj'!C:F,4,0)</f>
        <v>Viana do Castelo</v>
      </c>
      <c r="H1522" s="19">
        <v>44246</v>
      </c>
      <c r="I1522" s="22">
        <v>1</v>
      </c>
      <c r="J1522" s="6">
        <f>VLOOKUP(E1522,'Lista Aloj'!C:F,2,0)*I1522</f>
        <v>90</v>
      </c>
      <c r="K1522" s="6">
        <f t="shared" si="23"/>
        <v>90</v>
      </c>
    </row>
    <row r="1523" spans="2:11" ht="16.5" x14ac:dyDescent="0.25">
      <c r="B1523" s="3" t="s">
        <v>128</v>
      </c>
      <c r="C1523" s="4" t="str">
        <f>VLOOKUP(B1523,Clientes!A:B,2,0)</f>
        <v>António Maria Coutinho</v>
      </c>
      <c r="D1523" s="4" t="str">
        <f>VLOOKUP(B1523,Clientes!A:D,4,0)</f>
        <v>Beja</v>
      </c>
      <c r="E1523" s="9" t="s">
        <v>56</v>
      </c>
      <c r="F1523" s="4" t="str">
        <f>INDEX('Lista Aloj'!B:C,MATCH(E1523,'Lista Aloj'!C:C,0),1)</f>
        <v>CONVERSA SIMÉTRICA ALOJAMENTO LOCAL, LDA</v>
      </c>
      <c r="G1523" s="4" t="str">
        <f>VLOOKUP(E1523,'Lista Aloj'!C:F,4,0)</f>
        <v>Viana do Castelo</v>
      </c>
      <c r="H1523" s="19">
        <v>44247</v>
      </c>
      <c r="I1523" s="22">
        <v>7</v>
      </c>
      <c r="J1523" s="6">
        <f>VLOOKUP(E1523,'Lista Aloj'!C:F,2,0)*I1523</f>
        <v>630</v>
      </c>
      <c r="K1523" s="6">
        <f t="shared" si="23"/>
        <v>567</v>
      </c>
    </row>
    <row r="1524" spans="2:11" ht="16.5" x14ac:dyDescent="0.25">
      <c r="B1524" s="3" t="s">
        <v>224</v>
      </c>
      <c r="C1524" s="4" t="str">
        <f>VLOOKUP(B1524,Clientes!A:B,2,0)</f>
        <v>Manuel Ribeiro Rodrigues</v>
      </c>
      <c r="D1524" s="4" t="str">
        <f>VLOOKUP(B1524,Clientes!A:D,4,0)</f>
        <v>Vila Real</v>
      </c>
      <c r="E1524" s="9" t="s">
        <v>55</v>
      </c>
      <c r="F1524" s="4" t="str">
        <f>INDEX('Lista Aloj'!B:C,MATCH(E1524,'Lista Aloj'!C:C,0),1)</f>
        <v>ALOJAMENTO LOCAL M. ZÍDIA, LDA</v>
      </c>
      <c r="G1524" s="4" t="str">
        <f>VLOOKUP(E1524,'Lista Aloj'!C:F,4,0)</f>
        <v>Região Autónoma da Madeira</v>
      </c>
      <c r="H1524" s="19">
        <v>44247</v>
      </c>
      <c r="I1524" s="22">
        <v>2</v>
      </c>
      <c r="J1524" s="6">
        <f>VLOOKUP(E1524,'Lista Aloj'!C:F,2,0)*I1524</f>
        <v>100</v>
      </c>
      <c r="K1524" s="6">
        <f t="shared" si="23"/>
        <v>95</v>
      </c>
    </row>
    <row r="1525" spans="2:11" ht="16.5" x14ac:dyDescent="0.25">
      <c r="B1525" s="3" t="s">
        <v>89</v>
      </c>
      <c r="C1525" s="4" t="str">
        <f>VLOOKUP(B1525,Clientes!A:B,2,0)</f>
        <v>Marco Pedro Suarez</v>
      </c>
      <c r="D1525" s="4" t="str">
        <f>VLOOKUP(B1525,Clientes!A:D,4,0)</f>
        <v>Porto</v>
      </c>
      <c r="E1525" s="9" t="s">
        <v>52</v>
      </c>
      <c r="F1525" s="4" t="str">
        <f>INDEX('Lista Aloj'!B:C,MATCH(E1525,'Lista Aloj'!C:C,0),1)</f>
        <v>CASA DO RIO VEZ - TURISMO E ALOJAMENTO, LDA</v>
      </c>
      <c r="G1525" s="4" t="str">
        <f>VLOOKUP(E1525,'Lista Aloj'!C:F,4,0)</f>
        <v>Leiria</v>
      </c>
      <c r="H1525" s="19">
        <v>44247</v>
      </c>
      <c r="I1525" s="22">
        <v>1</v>
      </c>
      <c r="J1525" s="6">
        <f>VLOOKUP(E1525,'Lista Aloj'!C:F,2,0)*I1525</f>
        <v>70</v>
      </c>
      <c r="K1525" s="6">
        <f t="shared" si="23"/>
        <v>70</v>
      </c>
    </row>
    <row r="1526" spans="2:11" ht="16.5" x14ac:dyDescent="0.25">
      <c r="B1526" s="3" t="s">
        <v>97</v>
      </c>
      <c r="C1526" s="4" t="str">
        <f>VLOOKUP(B1526,Clientes!A:B,2,0)</f>
        <v>Diogo Torres Pinheiro</v>
      </c>
      <c r="D1526" s="4" t="str">
        <f>VLOOKUP(B1526,Clientes!A:D,4,0)</f>
        <v>Santarém</v>
      </c>
      <c r="E1526" s="9" t="s">
        <v>56</v>
      </c>
      <c r="F1526" s="4" t="str">
        <f>INDEX('Lista Aloj'!B:C,MATCH(E1526,'Lista Aloj'!C:C,0),1)</f>
        <v>CONVERSA SIMÉTRICA ALOJAMENTO LOCAL, LDA</v>
      </c>
      <c r="G1526" s="4" t="str">
        <f>VLOOKUP(E1526,'Lista Aloj'!C:F,4,0)</f>
        <v>Viana do Castelo</v>
      </c>
      <c r="H1526" s="19">
        <v>44248</v>
      </c>
      <c r="I1526" s="22">
        <v>5</v>
      </c>
      <c r="J1526" s="6">
        <f>VLOOKUP(E1526,'Lista Aloj'!C:F,2,0)*I1526</f>
        <v>450</v>
      </c>
      <c r="K1526" s="6">
        <f t="shared" si="23"/>
        <v>427.5</v>
      </c>
    </row>
    <row r="1527" spans="2:11" ht="16.5" x14ac:dyDescent="0.25">
      <c r="B1527" s="3" t="s">
        <v>156</v>
      </c>
      <c r="C1527" s="4" t="str">
        <f>VLOOKUP(B1527,Clientes!A:B,2,0)</f>
        <v>Ana Francisca Ferreira</v>
      </c>
      <c r="D1527" s="4" t="str">
        <f>VLOOKUP(B1527,Clientes!A:D,4,0)</f>
        <v>Região Autónoma da Madeira</v>
      </c>
      <c r="E1527" s="9" t="s">
        <v>56</v>
      </c>
      <c r="F1527" s="4" t="str">
        <f>INDEX('Lista Aloj'!B:C,MATCH(E1527,'Lista Aloj'!C:C,0),1)</f>
        <v>CONVERSA SIMÉTRICA ALOJAMENTO LOCAL, LDA</v>
      </c>
      <c r="G1527" s="4" t="str">
        <f>VLOOKUP(E1527,'Lista Aloj'!C:F,4,0)</f>
        <v>Viana do Castelo</v>
      </c>
      <c r="H1527" s="19">
        <v>44249</v>
      </c>
      <c r="I1527" s="22">
        <v>1</v>
      </c>
      <c r="J1527" s="6">
        <f>VLOOKUP(E1527,'Lista Aloj'!C:F,2,0)*I1527</f>
        <v>90</v>
      </c>
      <c r="K1527" s="6">
        <f t="shared" si="23"/>
        <v>90</v>
      </c>
    </row>
    <row r="1528" spans="2:11" ht="16.5" x14ac:dyDescent="0.25">
      <c r="B1528" s="3" t="s">
        <v>201</v>
      </c>
      <c r="C1528" s="4" t="str">
        <f>VLOOKUP(B1528,Clientes!A:B,2,0)</f>
        <v>André Margarida Pinho</v>
      </c>
      <c r="D1528" s="4" t="str">
        <f>VLOOKUP(B1528,Clientes!A:D,4,0)</f>
        <v>Vila Real</v>
      </c>
      <c r="E1528" s="9" t="s">
        <v>42</v>
      </c>
      <c r="F1528" s="4" t="str">
        <f>INDEX('Lista Aloj'!B:C,MATCH(E1528,'Lista Aloj'!C:C,0),1)</f>
        <v>FEELPORTO - ALOJAMENTO LOCAL E SERVIÇOS TURISTICOS, LDA</v>
      </c>
      <c r="G1528" s="4" t="str">
        <f>VLOOKUP(E1528,'Lista Aloj'!C:F,4,0)</f>
        <v>Porto</v>
      </c>
      <c r="H1528" s="19">
        <v>44249</v>
      </c>
      <c r="I1528" s="22">
        <v>8</v>
      </c>
      <c r="J1528" s="6">
        <f>VLOOKUP(E1528,'Lista Aloj'!C:F,2,0)*I1528</f>
        <v>560</v>
      </c>
      <c r="K1528" s="6">
        <f t="shared" si="23"/>
        <v>504</v>
      </c>
    </row>
    <row r="1529" spans="2:11" ht="16.5" x14ac:dyDescent="0.25">
      <c r="B1529" s="3" t="s">
        <v>212</v>
      </c>
      <c r="C1529" s="4" t="str">
        <f>VLOOKUP(B1529,Clientes!A:B,2,0)</f>
        <v xml:space="preserve">Sanderson Leite </v>
      </c>
      <c r="D1529" s="4" t="str">
        <f>VLOOKUP(B1529,Clientes!A:D,4,0)</f>
        <v>Leiria</v>
      </c>
      <c r="E1529" s="9" t="s">
        <v>38</v>
      </c>
      <c r="F1529" s="4" t="str">
        <f>INDEX('Lista Aloj'!B:C,MATCH(E1529,'Lista Aloj'!C:C,0),1)</f>
        <v>ALOJAMENTO LOCAL - PENSIO BASTOS, LDA</v>
      </c>
      <c r="G1529" s="4" t="str">
        <f>VLOOKUP(E1529,'Lista Aloj'!C:F,4,0)</f>
        <v>Bragança</v>
      </c>
      <c r="H1529" s="19">
        <v>44250</v>
      </c>
      <c r="I1529" s="22">
        <v>5</v>
      </c>
      <c r="J1529" s="6">
        <f>VLOOKUP(E1529,'Lista Aloj'!C:F,2,0)*I1529</f>
        <v>350</v>
      </c>
      <c r="K1529" s="6">
        <f t="shared" si="23"/>
        <v>332.5</v>
      </c>
    </row>
    <row r="1530" spans="2:11" ht="16.5" x14ac:dyDescent="0.25">
      <c r="B1530" s="3" t="s">
        <v>152</v>
      </c>
      <c r="C1530" s="4" t="str">
        <f>VLOOKUP(B1530,Clientes!A:B,2,0)</f>
        <v>Ricardo Bronze Ribeiro</v>
      </c>
      <c r="D1530" s="4" t="str">
        <f>VLOOKUP(B1530,Clientes!A:D,4,0)</f>
        <v>Região Autónoma dos Açores</v>
      </c>
      <c r="E1530" s="9" t="s">
        <v>44</v>
      </c>
      <c r="F1530" s="4" t="str">
        <f>INDEX('Lista Aloj'!B:C,MATCH(E1530,'Lista Aloj'!C:C,0),1)</f>
        <v>DELIRECORDAÇÕES - ALOJAMENTO LOCAL, UNIPESSOAL, LDA</v>
      </c>
      <c r="G1530" s="4" t="str">
        <f>VLOOKUP(E1530,'Lista Aloj'!C:F,4,0)</f>
        <v>Porto</v>
      </c>
      <c r="H1530" s="19">
        <v>44251</v>
      </c>
      <c r="I1530" s="22">
        <v>9</v>
      </c>
      <c r="J1530" s="6">
        <f>VLOOKUP(E1530,'Lista Aloj'!C:F,2,0)*I1530</f>
        <v>720</v>
      </c>
      <c r="K1530" s="6">
        <f t="shared" si="23"/>
        <v>648</v>
      </c>
    </row>
    <row r="1531" spans="2:11" ht="16.5" x14ac:dyDescent="0.25">
      <c r="B1531" s="3" t="s">
        <v>193</v>
      </c>
      <c r="C1531" s="4" t="str">
        <f>VLOOKUP(B1531,Clientes!A:B,2,0)</f>
        <v>Paulo Pedro Pereira</v>
      </c>
      <c r="D1531" s="4" t="str">
        <f>VLOOKUP(B1531,Clientes!A:D,4,0)</f>
        <v>Beja</v>
      </c>
      <c r="E1531" s="9" t="s">
        <v>62</v>
      </c>
      <c r="F1531" s="4" t="str">
        <f>INDEX('Lista Aloj'!B:C,MATCH(E1531,'Lista Aloj'!C:C,0),1)</f>
        <v>ENTREGARSONHOS - ALOJAMENTO LOCAL, LDA</v>
      </c>
      <c r="G1531" s="4" t="str">
        <f>VLOOKUP(E1531,'Lista Aloj'!C:F,4,0)</f>
        <v>Região Autónoma dos Açores</v>
      </c>
      <c r="H1531" s="19">
        <v>44252</v>
      </c>
      <c r="I1531" s="22">
        <v>8</v>
      </c>
      <c r="J1531" s="6">
        <f>VLOOKUP(E1531,'Lista Aloj'!C:F,2,0)*I1531</f>
        <v>560</v>
      </c>
      <c r="K1531" s="6">
        <f t="shared" si="23"/>
        <v>504</v>
      </c>
    </row>
    <row r="1532" spans="2:11" ht="16.5" x14ac:dyDescent="0.25">
      <c r="B1532" s="3" t="s">
        <v>129</v>
      </c>
      <c r="C1532" s="4" t="str">
        <f>VLOOKUP(B1532,Clientes!A:B,2,0)</f>
        <v xml:space="preserve">Francisco Taveira </v>
      </c>
      <c r="D1532" s="4" t="str">
        <f>VLOOKUP(B1532,Clientes!A:D,4,0)</f>
        <v>Porto</v>
      </c>
      <c r="E1532" s="9" t="s">
        <v>37</v>
      </c>
      <c r="F1532" s="4" t="str">
        <f>INDEX('Lista Aloj'!B:C,MATCH(E1532,'Lista Aloj'!C:C,0),1)</f>
        <v>AHSLG - SOCIEDADE DE GESTÃO DE EMPREENDIMENTOS TURÍSTICOS E DE ALOJAMENTO LOCAL, LDA</v>
      </c>
      <c r="G1532" s="4" t="str">
        <f>VLOOKUP(E1532,'Lista Aloj'!C:F,4,0)</f>
        <v>Braga</v>
      </c>
      <c r="H1532" s="19">
        <v>44253</v>
      </c>
      <c r="I1532" s="22">
        <v>8</v>
      </c>
      <c r="J1532" s="6">
        <f>VLOOKUP(E1532,'Lista Aloj'!C:F,2,0)*I1532</f>
        <v>400</v>
      </c>
      <c r="K1532" s="6">
        <f t="shared" si="23"/>
        <v>360</v>
      </c>
    </row>
    <row r="1533" spans="2:11" ht="16.5" x14ac:dyDescent="0.25">
      <c r="B1533" s="3" t="s">
        <v>151</v>
      </c>
      <c r="C1533" s="4" t="str">
        <f>VLOOKUP(B1533,Clientes!A:B,2,0)</f>
        <v xml:space="preserve">Inês Maria </v>
      </c>
      <c r="D1533" s="4" t="str">
        <f>VLOOKUP(B1533,Clientes!A:D,4,0)</f>
        <v>Aveiro</v>
      </c>
      <c r="E1533" s="9" t="s">
        <v>39</v>
      </c>
      <c r="F1533" s="4" t="str">
        <f>INDEX('Lista Aloj'!B:C,MATCH(E1533,'Lista Aloj'!C:C,0),1)</f>
        <v>ÍNDICEFRASE COMPRA E VENDA DE BENS IMOBILIÁRIOS, TURISMO E ALOJAMENTO LOCAL, LDA</v>
      </c>
      <c r="G1533" s="4" t="str">
        <f>VLOOKUP(E1533,'Lista Aloj'!C:F,4,0)</f>
        <v>Portalegre</v>
      </c>
      <c r="H1533" s="19">
        <v>44253</v>
      </c>
      <c r="I1533" s="22">
        <v>9</v>
      </c>
      <c r="J1533" s="6">
        <f>VLOOKUP(E1533,'Lista Aloj'!C:F,2,0)*I1533</f>
        <v>540</v>
      </c>
      <c r="K1533" s="6">
        <f t="shared" si="23"/>
        <v>486</v>
      </c>
    </row>
    <row r="1534" spans="2:11" ht="16.5" x14ac:dyDescent="0.25">
      <c r="B1534" s="3" t="s">
        <v>101</v>
      </c>
      <c r="C1534" s="4" t="str">
        <f>VLOOKUP(B1534,Clientes!A:B,2,0)</f>
        <v>Raquel Tomas Grilo</v>
      </c>
      <c r="D1534" s="4" t="str">
        <f>VLOOKUP(B1534,Clientes!A:D,4,0)</f>
        <v>Viana do Castelo</v>
      </c>
      <c r="E1534" s="9" t="s">
        <v>44</v>
      </c>
      <c r="F1534" s="4" t="str">
        <f>INDEX('Lista Aloj'!B:C,MATCH(E1534,'Lista Aloj'!C:C,0),1)</f>
        <v>DELIRECORDAÇÕES - ALOJAMENTO LOCAL, UNIPESSOAL, LDA</v>
      </c>
      <c r="G1534" s="4" t="str">
        <f>VLOOKUP(E1534,'Lista Aloj'!C:F,4,0)</f>
        <v>Porto</v>
      </c>
      <c r="H1534" s="19">
        <v>44253</v>
      </c>
      <c r="I1534" s="22">
        <v>5</v>
      </c>
      <c r="J1534" s="6">
        <f>VLOOKUP(E1534,'Lista Aloj'!C:F,2,0)*I1534</f>
        <v>400</v>
      </c>
      <c r="K1534" s="6">
        <f t="shared" si="23"/>
        <v>380</v>
      </c>
    </row>
    <row r="1535" spans="2:11" ht="16.5" x14ac:dyDescent="0.25">
      <c r="B1535" s="3" t="s">
        <v>104</v>
      </c>
      <c r="C1535" s="4" t="str">
        <f>VLOOKUP(B1535,Clientes!A:B,2,0)</f>
        <v>André Oliveira Santos</v>
      </c>
      <c r="D1535" s="4" t="str">
        <f>VLOOKUP(B1535,Clientes!A:D,4,0)</f>
        <v>Braga</v>
      </c>
      <c r="E1535" s="9" t="s">
        <v>53</v>
      </c>
      <c r="F1535" s="4" t="str">
        <f>INDEX('Lista Aloj'!B:C,MATCH(E1535,'Lista Aloj'!C:C,0),1)</f>
        <v>LOCAL GÁS, UNIPESSOAL, LDA</v>
      </c>
      <c r="G1535" s="4" t="str">
        <f>VLOOKUP(E1535,'Lista Aloj'!C:F,4,0)</f>
        <v>Setúbal</v>
      </c>
      <c r="H1535" s="19">
        <v>44254</v>
      </c>
      <c r="I1535" s="22">
        <v>1</v>
      </c>
      <c r="J1535" s="6">
        <f>VLOOKUP(E1535,'Lista Aloj'!C:F,2,0)*I1535</f>
        <v>70</v>
      </c>
      <c r="K1535" s="6">
        <f t="shared" si="23"/>
        <v>70</v>
      </c>
    </row>
    <row r="1536" spans="2:11" ht="16.5" x14ac:dyDescent="0.25">
      <c r="B1536" s="3" t="s">
        <v>144</v>
      </c>
      <c r="C1536" s="4" t="str">
        <f>VLOOKUP(B1536,Clientes!A:B,2,0)</f>
        <v>João Sofia Cunha</v>
      </c>
      <c r="D1536" s="4" t="str">
        <f>VLOOKUP(B1536,Clientes!A:D,4,0)</f>
        <v>Lisboa</v>
      </c>
      <c r="E1536" s="9" t="s">
        <v>51</v>
      </c>
      <c r="F1536" s="4" t="str">
        <f>INDEX('Lista Aloj'!B:C,MATCH(E1536,'Lista Aloj'!C:C,0),1)</f>
        <v>BIRDS &amp; BOARDS - ALOJAMENTO LOCAL, LDA</v>
      </c>
      <c r="G1536" s="4" t="str">
        <f>VLOOKUP(E1536,'Lista Aloj'!C:F,4,0)</f>
        <v>Lisboa</v>
      </c>
      <c r="H1536" s="19">
        <v>44254</v>
      </c>
      <c r="I1536" s="22">
        <v>1</v>
      </c>
      <c r="J1536" s="6">
        <f>VLOOKUP(E1536,'Lista Aloj'!C:F,2,0)*I1536</f>
        <v>90</v>
      </c>
      <c r="K1536" s="6">
        <f t="shared" si="23"/>
        <v>90</v>
      </c>
    </row>
    <row r="1537" spans="2:11" ht="16.5" x14ac:dyDescent="0.25">
      <c r="B1537" s="3" t="s">
        <v>114</v>
      </c>
      <c r="C1537" s="4" t="str">
        <f>VLOOKUP(B1537,Clientes!A:B,2,0)</f>
        <v>Pedro Cardoso Cebola</v>
      </c>
      <c r="D1537" s="4" t="str">
        <f>VLOOKUP(B1537,Clientes!A:D,4,0)</f>
        <v>Santarém</v>
      </c>
      <c r="E1537" s="9" t="s">
        <v>55</v>
      </c>
      <c r="F1537" s="4" t="str">
        <f>INDEX('Lista Aloj'!B:C,MATCH(E1537,'Lista Aloj'!C:C,0),1)</f>
        <v>ALOJAMENTO LOCAL M. ZÍDIA, LDA</v>
      </c>
      <c r="G1537" s="4" t="str">
        <f>VLOOKUP(E1537,'Lista Aloj'!C:F,4,0)</f>
        <v>Região Autónoma da Madeira</v>
      </c>
      <c r="H1537" s="19">
        <v>44254</v>
      </c>
      <c r="I1537" s="22">
        <v>5</v>
      </c>
      <c r="J1537" s="6">
        <f>VLOOKUP(E1537,'Lista Aloj'!C:F,2,0)*I1537</f>
        <v>250</v>
      </c>
      <c r="K1537" s="6">
        <f t="shared" si="23"/>
        <v>237.5</v>
      </c>
    </row>
    <row r="1538" spans="2:11" ht="16.5" x14ac:dyDescent="0.25">
      <c r="B1538" s="3" t="s">
        <v>145</v>
      </c>
      <c r="C1538" s="4" t="str">
        <f>VLOOKUP(B1538,Clientes!A:B,2,0)</f>
        <v>João Machado Sousa</v>
      </c>
      <c r="D1538" s="4" t="str">
        <f>VLOOKUP(B1538,Clientes!A:D,4,0)</f>
        <v>Setúbal</v>
      </c>
      <c r="E1538" s="9" t="s">
        <v>41</v>
      </c>
      <c r="F1538" s="4" t="str">
        <f>INDEX('Lista Aloj'!B:C,MATCH(E1538,'Lista Aloj'!C:C,0),1)</f>
        <v>CAMPO AVENTURA - PROGRAMAS DE LAZER, S.A.</v>
      </c>
      <c r="G1538" s="4" t="str">
        <f>VLOOKUP(E1538,'Lista Aloj'!C:F,4,0)</f>
        <v>Castelo Branco</v>
      </c>
      <c r="H1538" s="19">
        <v>44255</v>
      </c>
      <c r="I1538" s="22">
        <v>5</v>
      </c>
      <c r="J1538" s="6">
        <f>VLOOKUP(E1538,'Lista Aloj'!C:F,2,0)*I1538</f>
        <v>450</v>
      </c>
      <c r="K1538" s="6">
        <f t="shared" si="23"/>
        <v>427.5</v>
      </c>
    </row>
    <row r="1539" spans="2:11" ht="16.5" x14ac:dyDescent="0.25">
      <c r="B1539" s="3" t="s">
        <v>213</v>
      </c>
      <c r="C1539" s="4" t="str">
        <f>VLOOKUP(B1539,Clientes!A:B,2,0)</f>
        <v xml:space="preserve">Marta Sofia </v>
      </c>
      <c r="D1539" s="4" t="str">
        <f>VLOOKUP(B1539,Clientes!A:D,4,0)</f>
        <v>Leiria</v>
      </c>
      <c r="E1539" s="9" t="s">
        <v>36</v>
      </c>
      <c r="F1539" s="4" t="str">
        <f>INDEX('Lista Aloj'!B:C,MATCH(E1539,'Lista Aloj'!C:C,0),1)</f>
        <v>A.N.E.A.L. - ASSOCIAÇÃO NACIONAL DE ESTABELECIMENTOS DE ALOJAMENTO LOCAL</v>
      </c>
      <c r="G1539" s="4" t="str">
        <f>VLOOKUP(E1539,'Lista Aloj'!C:F,4,0)</f>
        <v>Lisboa</v>
      </c>
      <c r="H1539" s="19">
        <v>44255</v>
      </c>
      <c r="I1539" s="22">
        <v>1</v>
      </c>
      <c r="J1539" s="6">
        <f>VLOOKUP(E1539,'Lista Aloj'!C:F,2,0)*I1539</f>
        <v>80</v>
      </c>
      <c r="K1539" s="6">
        <f t="shared" si="23"/>
        <v>80</v>
      </c>
    </row>
    <row r="1540" spans="2:11" ht="16.5" x14ac:dyDescent="0.25">
      <c r="B1540" s="3" t="s">
        <v>115</v>
      </c>
      <c r="C1540" s="4" t="str">
        <f>VLOOKUP(B1540,Clientes!A:B,2,0)</f>
        <v>André Claro Forte</v>
      </c>
      <c r="D1540" s="4" t="str">
        <f>VLOOKUP(B1540,Clientes!A:D,4,0)</f>
        <v>Região Autónoma dos Açores</v>
      </c>
      <c r="E1540" s="9" t="s">
        <v>46</v>
      </c>
      <c r="F1540" s="4" t="str">
        <f>INDEX('Lista Aloj'!B:C,MATCH(E1540,'Lista Aloj'!C:C,0),1)</f>
        <v>LOCALEASY, LDA</v>
      </c>
      <c r="G1540" s="4" t="str">
        <f>VLOOKUP(E1540,'Lista Aloj'!C:F,4,0)</f>
        <v>Região Autónoma da Madeira</v>
      </c>
      <c r="H1540" s="19">
        <v>44256</v>
      </c>
      <c r="I1540" s="22">
        <v>7</v>
      </c>
      <c r="J1540" s="6">
        <f>VLOOKUP(E1540,'Lista Aloj'!C:F,2,0)*I1540</f>
        <v>560</v>
      </c>
      <c r="K1540" s="6">
        <f t="shared" si="23"/>
        <v>504</v>
      </c>
    </row>
    <row r="1541" spans="2:11" ht="16.5" x14ac:dyDescent="0.25">
      <c r="B1541" s="3" t="s">
        <v>97</v>
      </c>
      <c r="C1541" s="4" t="str">
        <f>VLOOKUP(B1541,Clientes!A:B,2,0)</f>
        <v>Diogo Torres Pinheiro</v>
      </c>
      <c r="D1541" s="4" t="str">
        <f>VLOOKUP(B1541,Clientes!A:D,4,0)</f>
        <v>Santarém</v>
      </c>
      <c r="E1541" s="9" t="s">
        <v>48</v>
      </c>
      <c r="F1541" s="4" t="str">
        <f>INDEX('Lista Aloj'!B:C,MATCH(E1541,'Lista Aloj'!C:C,0),1)</f>
        <v>BEACHCOMBER - ALOJAMENTO LOCAL, UNIPESSOAL, LDA</v>
      </c>
      <c r="G1541" s="4" t="str">
        <f>VLOOKUP(E1541,'Lista Aloj'!C:F,4,0)</f>
        <v>Beja</v>
      </c>
      <c r="H1541" s="19">
        <v>44257</v>
      </c>
      <c r="I1541" s="22">
        <v>6</v>
      </c>
      <c r="J1541" s="6">
        <f>VLOOKUP(E1541,'Lista Aloj'!C:F,2,0)*I1541</f>
        <v>300</v>
      </c>
      <c r="K1541" s="6">
        <f t="shared" si="23"/>
        <v>270</v>
      </c>
    </row>
    <row r="1542" spans="2:11" ht="16.5" x14ac:dyDescent="0.25">
      <c r="B1542" s="3" t="s">
        <v>112</v>
      </c>
      <c r="C1542" s="4" t="str">
        <f>VLOOKUP(B1542,Clientes!A:B,2,0)</f>
        <v>Marisa Paulo Cunha</v>
      </c>
      <c r="D1542" s="4" t="str">
        <f>VLOOKUP(B1542,Clientes!A:D,4,0)</f>
        <v>Porto</v>
      </c>
      <c r="E1542" s="9" t="s">
        <v>59</v>
      </c>
      <c r="F1542" s="4" t="str">
        <f>INDEX('Lista Aloj'!B:C,MATCH(E1542,'Lista Aloj'!C:C,0),1)</f>
        <v>ENIGMAGARDEN - ALOJAMENTO LOCAL, UNIPESSOAL, LDA</v>
      </c>
      <c r="G1542" s="4" t="str">
        <f>VLOOKUP(E1542,'Lista Aloj'!C:F,4,0)</f>
        <v>Viana do Castelo</v>
      </c>
      <c r="H1542" s="19">
        <v>44258</v>
      </c>
      <c r="I1542" s="22">
        <v>3</v>
      </c>
      <c r="J1542" s="6">
        <f>VLOOKUP(E1542,'Lista Aloj'!C:F,2,0)*I1542</f>
        <v>180</v>
      </c>
      <c r="K1542" s="6">
        <f t="shared" si="23"/>
        <v>171</v>
      </c>
    </row>
    <row r="1543" spans="2:11" ht="16.5" x14ac:dyDescent="0.25">
      <c r="B1543" s="3" t="s">
        <v>98</v>
      </c>
      <c r="C1543" s="4" t="str">
        <f>VLOOKUP(B1543,Clientes!A:B,2,0)</f>
        <v>Laura Daniel Mendes</v>
      </c>
      <c r="D1543" s="4" t="str">
        <f>VLOOKUP(B1543,Clientes!A:D,4,0)</f>
        <v>Beja</v>
      </c>
      <c r="E1543" s="9" t="s">
        <v>51</v>
      </c>
      <c r="F1543" s="4" t="str">
        <f>INDEX('Lista Aloj'!B:C,MATCH(E1543,'Lista Aloj'!C:C,0),1)</f>
        <v>BIRDS &amp; BOARDS - ALOJAMENTO LOCAL, LDA</v>
      </c>
      <c r="G1543" s="4" t="str">
        <f>VLOOKUP(E1543,'Lista Aloj'!C:F,4,0)</f>
        <v>Lisboa</v>
      </c>
      <c r="H1543" s="19">
        <v>44259</v>
      </c>
      <c r="I1543" s="22">
        <v>9</v>
      </c>
      <c r="J1543" s="6">
        <f>VLOOKUP(E1543,'Lista Aloj'!C:F,2,0)*I1543</f>
        <v>810</v>
      </c>
      <c r="K1543" s="6">
        <f t="shared" si="23"/>
        <v>729</v>
      </c>
    </row>
    <row r="1544" spans="2:11" ht="16.5" x14ac:dyDescent="0.25">
      <c r="B1544" s="3" t="s">
        <v>111</v>
      </c>
      <c r="C1544" s="4" t="str">
        <f>VLOOKUP(B1544,Clientes!A:B,2,0)</f>
        <v xml:space="preserve">Antonio Pinto </v>
      </c>
      <c r="D1544" s="4" t="str">
        <f>VLOOKUP(B1544,Clientes!A:D,4,0)</f>
        <v>Região Autónoma dos Açores</v>
      </c>
      <c r="E1544" s="9" t="s">
        <v>48</v>
      </c>
      <c r="F1544" s="4" t="str">
        <f>INDEX('Lista Aloj'!B:C,MATCH(E1544,'Lista Aloj'!C:C,0),1)</f>
        <v>BEACHCOMBER - ALOJAMENTO LOCAL, UNIPESSOAL, LDA</v>
      </c>
      <c r="G1544" s="4" t="str">
        <f>VLOOKUP(E1544,'Lista Aloj'!C:F,4,0)</f>
        <v>Beja</v>
      </c>
      <c r="H1544" s="19">
        <v>44261</v>
      </c>
      <c r="I1544" s="22">
        <v>8</v>
      </c>
      <c r="J1544" s="6">
        <f>VLOOKUP(E1544,'Lista Aloj'!C:F,2,0)*I1544</f>
        <v>400</v>
      </c>
      <c r="K1544" s="6">
        <f t="shared" si="23"/>
        <v>360</v>
      </c>
    </row>
    <row r="1545" spans="2:11" ht="16.5" x14ac:dyDescent="0.25">
      <c r="B1545" s="3" t="s">
        <v>165</v>
      </c>
      <c r="C1545" s="4" t="str">
        <f>VLOOKUP(B1545,Clientes!A:B,2,0)</f>
        <v>Hugo Franz Oliveira</v>
      </c>
      <c r="D1545" s="4" t="str">
        <f>VLOOKUP(B1545,Clientes!A:D,4,0)</f>
        <v>Aveiro</v>
      </c>
      <c r="E1545" s="9" t="s">
        <v>41</v>
      </c>
      <c r="F1545" s="4" t="str">
        <f>INDEX('Lista Aloj'!B:C,MATCH(E1545,'Lista Aloj'!C:C,0),1)</f>
        <v>CAMPO AVENTURA - PROGRAMAS DE LAZER, S.A.</v>
      </c>
      <c r="G1545" s="4" t="str">
        <f>VLOOKUP(E1545,'Lista Aloj'!C:F,4,0)</f>
        <v>Castelo Branco</v>
      </c>
      <c r="H1545" s="19">
        <v>44261</v>
      </c>
      <c r="I1545" s="22">
        <v>2</v>
      </c>
      <c r="J1545" s="6">
        <f>VLOOKUP(E1545,'Lista Aloj'!C:F,2,0)*I1545</f>
        <v>180</v>
      </c>
      <c r="K1545" s="6">
        <f t="shared" si="23"/>
        <v>171</v>
      </c>
    </row>
    <row r="1546" spans="2:11" ht="16.5" x14ac:dyDescent="0.25">
      <c r="B1546" s="3" t="s">
        <v>144</v>
      </c>
      <c r="C1546" s="4" t="str">
        <f>VLOOKUP(B1546,Clientes!A:B,2,0)</f>
        <v>João Sofia Cunha</v>
      </c>
      <c r="D1546" s="4" t="str">
        <f>VLOOKUP(B1546,Clientes!A:D,4,0)</f>
        <v>Lisboa</v>
      </c>
      <c r="E1546" s="9" t="s">
        <v>48</v>
      </c>
      <c r="F1546" s="4" t="str">
        <f>INDEX('Lista Aloj'!B:C,MATCH(E1546,'Lista Aloj'!C:C,0),1)</f>
        <v>BEACHCOMBER - ALOJAMENTO LOCAL, UNIPESSOAL, LDA</v>
      </c>
      <c r="G1546" s="4" t="str">
        <f>VLOOKUP(E1546,'Lista Aloj'!C:F,4,0)</f>
        <v>Beja</v>
      </c>
      <c r="H1546" s="19">
        <v>44262</v>
      </c>
      <c r="I1546" s="22">
        <v>7</v>
      </c>
      <c r="J1546" s="6">
        <f>VLOOKUP(E1546,'Lista Aloj'!C:F,2,0)*I1546</f>
        <v>350</v>
      </c>
      <c r="K1546" s="6">
        <f t="shared" ref="K1546:K1609" si="24">J1546- VLOOKUP(I1546,$H$2:$J$6,3,TRUE)*J1546</f>
        <v>315</v>
      </c>
    </row>
    <row r="1547" spans="2:11" ht="16.5" x14ac:dyDescent="0.25">
      <c r="B1547" s="3" t="s">
        <v>109</v>
      </c>
      <c r="C1547" s="4" t="str">
        <f>VLOOKUP(B1547,Clientes!A:B,2,0)</f>
        <v>Leonor Pedro Santos</v>
      </c>
      <c r="D1547" s="4" t="str">
        <f>VLOOKUP(B1547,Clientes!A:D,4,0)</f>
        <v>Beja</v>
      </c>
      <c r="E1547" s="9" t="s">
        <v>62</v>
      </c>
      <c r="F1547" s="4" t="str">
        <f>INDEX('Lista Aloj'!B:C,MATCH(E1547,'Lista Aloj'!C:C,0),1)</f>
        <v>ENTREGARSONHOS - ALOJAMENTO LOCAL, LDA</v>
      </c>
      <c r="G1547" s="4" t="str">
        <f>VLOOKUP(E1547,'Lista Aloj'!C:F,4,0)</f>
        <v>Região Autónoma dos Açores</v>
      </c>
      <c r="H1547" s="19">
        <v>44262</v>
      </c>
      <c r="I1547" s="22">
        <v>5</v>
      </c>
      <c r="J1547" s="6">
        <f>VLOOKUP(E1547,'Lista Aloj'!C:F,2,0)*I1547</f>
        <v>350</v>
      </c>
      <c r="K1547" s="6">
        <f t="shared" si="24"/>
        <v>332.5</v>
      </c>
    </row>
    <row r="1548" spans="2:11" ht="16.5" x14ac:dyDescent="0.25">
      <c r="B1548" s="3" t="s">
        <v>80</v>
      </c>
      <c r="C1548" s="4" t="str">
        <f>VLOOKUP(B1548,Clientes!A:B,2,0)</f>
        <v>João Vieira Santos</v>
      </c>
      <c r="D1548" s="4" t="str">
        <f>VLOOKUP(B1548,Clientes!A:D,4,0)</f>
        <v>Setúbal</v>
      </c>
      <c r="E1548" s="9" t="s">
        <v>41</v>
      </c>
      <c r="F1548" s="4" t="str">
        <f>INDEX('Lista Aloj'!B:C,MATCH(E1548,'Lista Aloj'!C:C,0),1)</f>
        <v>CAMPO AVENTURA - PROGRAMAS DE LAZER, S.A.</v>
      </c>
      <c r="G1548" s="4" t="str">
        <f>VLOOKUP(E1548,'Lista Aloj'!C:F,4,0)</f>
        <v>Castelo Branco</v>
      </c>
      <c r="H1548" s="19">
        <v>44264</v>
      </c>
      <c r="I1548" s="22">
        <v>4</v>
      </c>
      <c r="J1548" s="6">
        <f>VLOOKUP(E1548,'Lista Aloj'!C:F,2,0)*I1548</f>
        <v>360</v>
      </c>
      <c r="K1548" s="6">
        <f t="shared" si="24"/>
        <v>342</v>
      </c>
    </row>
    <row r="1549" spans="2:11" ht="16.5" x14ac:dyDescent="0.25">
      <c r="B1549" s="3" t="s">
        <v>183</v>
      </c>
      <c r="C1549" s="4" t="str">
        <f>VLOOKUP(B1549,Clientes!A:B,2,0)</f>
        <v>Pedro Diana Fonseca</v>
      </c>
      <c r="D1549" s="4" t="str">
        <f>VLOOKUP(B1549,Clientes!A:D,4,0)</f>
        <v>Portalegre</v>
      </c>
      <c r="E1549" s="9" t="s">
        <v>38</v>
      </c>
      <c r="F1549" s="4" t="str">
        <f>INDEX('Lista Aloj'!B:C,MATCH(E1549,'Lista Aloj'!C:C,0),1)</f>
        <v>ALOJAMENTO LOCAL - PENSIO BASTOS, LDA</v>
      </c>
      <c r="G1549" s="4" t="str">
        <f>VLOOKUP(E1549,'Lista Aloj'!C:F,4,0)</f>
        <v>Bragança</v>
      </c>
      <c r="H1549" s="19">
        <v>44264</v>
      </c>
      <c r="I1549" s="22">
        <v>2</v>
      </c>
      <c r="J1549" s="6">
        <f>VLOOKUP(E1549,'Lista Aloj'!C:F,2,0)*I1549</f>
        <v>140</v>
      </c>
      <c r="K1549" s="6">
        <f t="shared" si="24"/>
        <v>133</v>
      </c>
    </row>
    <row r="1550" spans="2:11" ht="16.5" x14ac:dyDescent="0.25">
      <c r="B1550" s="3" t="s">
        <v>100</v>
      </c>
      <c r="C1550" s="4" t="str">
        <f>VLOOKUP(B1550,Clientes!A:B,2,0)</f>
        <v>Vasco Miguel Alves</v>
      </c>
      <c r="D1550" s="4" t="str">
        <f>VLOOKUP(B1550,Clientes!A:D,4,0)</f>
        <v>Viseu</v>
      </c>
      <c r="E1550" s="9" t="s">
        <v>62</v>
      </c>
      <c r="F1550" s="4" t="str">
        <f>INDEX('Lista Aloj'!B:C,MATCH(E1550,'Lista Aloj'!C:C,0),1)</f>
        <v>ENTREGARSONHOS - ALOJAMENTO LOCAL, LDA</v>
      </c>
      <c r="G1550" s="4" t="str">
        <f>VLOOKUP(E1550,'Lista Aloj'!C:F,4,0)</f>
        <v>Região Autónoma dos Açores</v>
      </c>
      <c r="H1550" s="19">
        <v>44264</v>
      </c>
      <c r="I1550" s="22">
        <v>5</v>
      </c>
      <c r="J1550" s="6">
        <f>VLOOKUP(E1550,'Lista Aloj'!C:F,2,0)*I1550</f>
        <v>350</v>
      </c>
      <c r="K1550" s="6">
        <f t="shared" si="24"/>
        <v>332.5</v>
      </c>
    </row>
    <row r="1551" spans="2:11" ht="16.5" x14ac:dyDescent="0.25">
      <c r="B1551" s="3" t="s">
        <v>131</v>
      </c>
      <c r="C1551" s="4" t="str">
        <f>VLOOKUP(B1551,Clientes!A:B,2,0)</f>
        <v xml:space="preserve">João de </v>
      </c>
      <c r="D1551" s="4" t="str">
        <f>VLOOKUP(B1551,Clientes!A:D,4,0)</f>
        <v>Guarda</v>
      </c>
      <c r="E1551" s="9" t="s">
        <v>56</v>
      </c>
      <c r="F1551" s="4" t="str">
        <f>INDEX('Lista Aloj'!B:C,MATCH(E1551,'Lista Aloj'!C:C,0),1)</f>
        <v>CONVERSA SIMÉTRICA ALOJAMENTO LOCAL, LDA</v>
      </c>
      <c r="G1551" s="4" t="str">
        <f>VLOOKUP(E1551,'Lista Aloj'!C:F,4,0)</f>
        <v>Viana do Castelo</v>
      </c>
      <c r="H1551" s="19">
        <v>44265</v>
      </c>
      <c r="I1551" s="22">
        <v>1</v>
      </c>
      <c r="J1551" s="6">
        <f>VLOOKUP(E1551,'Lista Aloj'!C:F,2,0)*I1551</f>
        <v>90</v>
      </c>
      <c r="K1551" s="6">
        <f t="shared" si="24"/>
        <v>90</v>
      </c>
    </row>
    <row r="1552" spans="2:11" ht="16.5" x14ac:dyDescent="0.25">
      <c r="B1552" s="3" t="s">
        <v>99</v>
      </c>
      <c r="C1552" s="4" t="str">
        <f>VLOOKUP(B1552,Clientes!A:B,2,0)</f>
        <v>Tomé Miguel Silva</v>
      </c>
      <c r="D1552" s="4" t="str">
        <f>VLOOKUP(B1552,Clientes!A:D,4,0)</f>
        <v>Faro</v>
      </c>
      <c r="E1552" s="9" t="s">
        <v>56</v>
      </c>
      <c r="F1552" s="4" t="str">
        <f>INDEX('Lista Aloj'!B:C,MATCH(E1552,'Lista Aloj'!C:C,0),1)</f>
        <v>CONVERSA SIMÉTRICA ALOJAMENTO LOCAL, LDA</v>
      </c>
      <c r="G1552" s="4" t="str">
        <f>VLOOKUP(E1552,'Lista Aloj'!C:F,4,0)</f>
        <v>Viana do Castelo</v>
      </c>
      <c r="H1552" s="19">
        <v>44266</v>
      </c>
      <c r="I1552" s="22">
        <v>9</v>
      </c>
      <c r="J1552" s="6">
        <f>VLOOKUP(E1552,'Lista Aloj'!C:F,2,0)*I1552</f>
        <v>810</v>
      </c>
      <c r="K1552" s="6">
        <f t="shared" si="24"/>
        <v>729</v>
      </c>
    </row>
    <row r="1553" spans="2:11" ht="16.5" x14ac:dyDescent="0.25">
      <c r="B1553" s="3" t="s">
        <v>121</v>
      </c>
      <c r="C1553" s="4" t="str">
        <f>VLOOKUP(B1553,Clientes!A:B,2,0)</f>
        <v>Catarina Miguel Fonseca</v>
      </c>
      <c r="D1553" s="4" t="str">
        <f>VLOOKUP(B1553,Clientes!A:D,4,0)</f>
        <v>Braga</v>
      </c>
      <c r="E1553" s="9" t="s">
        <v>41</v>
      </c>
      <c r="F1553" s="4" t="str">
        <f>INDEX('Lista Aloj'!B:C,MATCH(E1553,'Lista Aloj'!C:C,0),1)</f>
        <v>CAMPO AVENTURA - PROGRAMAS DE LAZER, S.A.</v>
      </c>
      <c r="G1553" s="4" t="str">
        <f>VLOOKUP(E1553,'Lista Aloj'!C:F,4,0)</f>
        <v>Castelo Branco</v>
      </c>
      <c r="H1553" s="19">
        <v>44267</v>
      </c>
      <c r="I1553" s="22">
        <v>9</v>
      </c>
      <c r="J1553" s="6">
        <f>VLOOKUP(E1553,'Lista Aloj'!C:F,2,0)*I1553</f>
        <v>810</v>
      </c>
      <c r="K1553" s="6">
        <f t="shared" si="24"/>
        <v>729</v>
      </c>
    </row>
    <row r="1554" spans="2:11" ht="16.5" x14ac:dyDescent="0.25">
      <c r="B1554" s="3" t="s">
        <v>178</v>
      </c>
      <c r="C1554" s="4" t="str">
        <f>VLOOKUP(B1554,Clientes!A:B,2,0)</f>
        <v>Francisca Rodrigues Rocha</v>
      </c>
      <c r="D1554" s="4" t="str">
        <f>VLOOKUP(B1554,Clientes!A:D,4,0)</f>
        <v>Bragança</v>
      </c>
      <c r="E1554" s="9" t="s">
        <v>47</v>
      </c>
      <c r="F1554" s="4" t="str">
        <f>INDEX('Lista Aloj'!B:C,MATCH(E1554,'Lista Aloj'!C:C,0),1)</f>
        <v>ADER-SOUSA - ASSOCIAÇÃO DE DESENVOLVIMENTO RURAL DAS TERRAS DO SOUSA</v>
      </c>
      <c r="G1554" s="4" t="str">
        <f>VLOOKUP(E1554,'Lista Aloj'!C:F,4,0)</f>
        <v>Região Autónoma dos Açores</v>
      </c>
      <c r="H1554" s="19">
        <v>44267</v>
      </c>
      <c r="I1554" s="22">
        <v>4</v>
      </c>
      <c r="J1554" s="6">
        <f>VLOOKUP(E1554,'Lista Aloj'!C:F,2,0)*I1554</f>
        <v>280</v>
      </c>
      <c r="K1554" s="6">
        <f t="shared" si="24"/>
        <v>266</v>
      </c>
    </row>
    <row r="1555" spans="2:11" ht="16.5" x14ac:dyDescent="0.25">
      <c r="B1555" s="3" t="s">
        <v>137</v>
      </c>
      <c r="C1555" s="4" t="str">
        <f>VLOOKUP(B1555,Clientes!A:B,2,0)</f>
        <v xml:space="preserve">Tomás Raquel </v>
      </c>
      <c r="D1555" s="4" t="str">
        <f>VLOOKUP(B1555,Clientes!A:D,4,0)</f>
        <v>Coimbra</v>
      </c>
      <c r="E1555" s="9" t="s">
        <v>49</v>
      </c>
      <c r="F1555" s="4" t="str">
        <f>INDEX('Lista Aloj'!B:C,MATCH(E1555,'Lista Aloj'!C:C,0),1)</f>
        <v>GERES ALBUFEIRA - ALDEIA TURISTICA, LDA</v>
      </c>
      <c r="G1555" s="4" t="str">
        <f>VLOOKUP(E1555,'Lista Aloj'!C:F,4,0)</f>
        <v>Aveiro</v>
      </c>
      <c r="H1555" s="19">
        <v>44267</v>
      </c>
      <c r="I1555" s="22">
        <v>2</v>
      </c>
      <c r="J1555" s="6">
        <f>VLOOKUP(E1555,'Lista Aloj'!C:F,2,0)*I1555</f>
        <v>140</v>
      </c>
      <c r="K1555" s="6">
        <f t="shared" si="24"/>
        <v>133</v>
      </c>
    </row>
    <row r="1556" spans="2:11" ht="16.5" x14ac:dyDescent="0.25">
      <c r="B1556" s="3" t="s">
        <v>86</v>
      </c>
      <c r="C1556" s="4" t="str">
        <f>VLOOKUP(B1556,Clientes!A:B,2,0)</f>
        <v>Bárbara de Pimenta</v>
      </c>
      <c r="D1556" s="4" t="str">
        <f>VLOOKUP(B1556,Clientes!A:D,4,0)</f>
        <v>Porto</v>
      </c>
      <c r="E1556" s="9" t="s">
        <v>56</v>
      </c>
      <c r="F1556" s="4" t="str">
        <f>INDEX('Lista Aloj'!B:C,MATCH(E1556,'Lista Aloj'!C:C,0),1)</f>
        <v>CONVERSA SIMÉTRICA ALOJAMENTO LOCAL, LDA</v>
      </c>
      <c r="G1556" s="4" t="str">
        <f>VLOOKUP(E1556,'Lista Aloj'!C:F,4,0)</f>
        <v>Viana do Castelo</v>
      </c>
      <c r="H1556" s="19">
        <v>44268</v>
      </c>
      <c r="I1556" s="22">
        <v>3</v>
      </c>
      <c r="J1556" s="6">
        <f>VLOOKUP(E1556,'Lista Aloj'!C:F,2,0)*I1556</f>
        <v>270</v>
      </c>
      <c r="K1556" s="6">
        <f t="shared" si="24"/>
        <v>256.5</v>
      </c>
    </row>
    <row r="1557" spans="2:11" ht="16.5" x14ac:dyDescent="0.25">
      <c r="B1557" s="3" t="s">
        <v>113</v>
      </c>
      <c r="C1557" s="4" t="str">
        <f>VLOOKUP(B1557,Clientes!A:B,2,0)</f>
        <v>Ana Camões Alves</v>
      </c>
      <c r="D1557" s="4" t="str">
        <f>VLOOKUP(B1557,Clientes!A:D,4,0)</f>
        <v>Beja</v>
      </c>
      <c r="E1557" s="9" t="s">
        <v>49</v>
      </c>
      <c r="F1557" s="4" t="str">
        <f>INDEX('Lista Aloj'!B:C,MATCH(E1557,'Lista Aloj'!C:C,0),1)</f>
        <v>GERES ALBUFEIRA - ALDEIA TURISTICA, LDA</v>
      </c>
      <c r="G1557" s="4" t="str">
        <f>VLOOKUP(E1557,'Lista Aloj'!C:F,4,0)</f>
        <v>Aveiro</v>
      </c>
      <c r="H1557" s="19">
        <v>44272</v>
      </c>
      <c r="I1557" s="22">
        <v>4</v>
      </c>
      <c r="J1557" s="6">
        <f>VLOOKUP(E1557,'Lista Aloj'!C:F,2,0)*I1557</f>
        <v>280</v>
      </c>
      <c r="K1557" s="6">
        <f t="shared" si="24"/>
        <v>266</v>
      </c>
    </row>
    <row r="1558" spans="2:11" ht="16.5" x14ac:dyDescent="0.25">
      <c r="B1558" s="3" t="s">
        <v>149</v>
      </c>
      <c r="C1558" s="4" t="str">
        <f>VLOOKUP(B1558,Clientes!A:B,2,0)</f>
        <v>Tânia João Dias</v>
      </c>
      <c r="D1558" s="4" t="str">
        <f>VLOOKUP(B1558,Clientes!A:D,4,0)</f>
        <v>Bragança</v>
      </c>
      <c r="E1558" s="9" t="s">
        <v>48</v>
      </c>
      <c r="F1558" s="4" t="str">
        <f>INDEX('Lista Aloj'!B:C,MATCH(E1558,'Lista Aloj'!C:C,0),1)</f>
        <v>BEACHCOMBER - ALOJAMENTO LOCAL, UNIPESSOAL, LDA</v>
      </c>
      <c r="G1558" s="4" t="str">
        <f>VLOOKUP(E1558,'Lista Aloj'!C:F,4,0)</f>
        <v>Beja</v>
      </c>
      <c r="H1558" s="19">
        <v>44272</v>
      </c>
      <c r="I1558" s="22">
        <v>5</v>
      </c>
      <c r="J1558" s="6">
        <f>VLOOKUP(E1558,'Lista Aloj'!C:F,2,0)*I1558</f>
        <v>250</v>
      </c>
      <c r="K1558" s="6">
        <f t="shared" si="24"/>
        <v>237.5</v>
      </c>
    </row>
    <row r="1559" spans="2:11" ht="16.5" x14ac:dyDescent="0.25">
      <c r="B1559" s="3" t="s">
        <v>103</v>
      </c>
      <c r="C1559" s="4" t="str">
        <f>VLOOKUP(B1559,Clientes!A:B,2,0)</f>
        <v>Hugo Luísa Lagoá</v>
      </c>
      <c r="D1559" s="4" t="str">
        <f>VLOOKUP(B1559,Clientes!A:D,4,0)</f>
        <v>Leiria</v>
      </c>
      <c r="E1559" s="9" t="s">
        <v>44</v>
      </c>
      <c r="F1559" s="4" t="str">
        <f>INDEX('Lista Aloj'!B:C,MATCH(E1559,'Lista Aloj'!C:C,0),1)</f>
        <v>DELIRECORDAÇÕES - ALOJAMENTO LOCAL, UNIPESSOAL, LDA</v>
      </c>
      <c r="G1559" s="4" t="str">
        <f>VLOOKUP(E1559,'Lista Aloj'!C:F,4,0)</f>
        <v>Porto</v>
      </c>
      <c r="H1559" s="19">
        <v>44273</v>
      </c>
      <c r="I1559" s="22">
        <v>2</v>
      </c>
      <c r="J1559" s="6">
        <f>VLOOKUP(E1559,'Lista Aloj'!C:F,2,0)*I1559</f>
        <v>160</v>
      </c>
      <c r="K1559" s="6">
        <f t="shared" si="24"/>
        <v>152</v>
      </c>
    </row>
    <row r="1560" spans="2:11" ht="16.5" x14ac:dyDescent="0.25">
      <c r="B1560" s="3" t="s">
        <v>89</v>
      </c>
      <c r="C1560" s="4" t="str">
        <f>VLOOKUP(B1560,Clientes!A:B,2,0)</f>
        <v>Marco Pedro Suarez</v>
      </c>
      <c r="D1560" s="4" t="str">
        <f>VLOOKUP(B1560,Clientes!A:D,4,0)</f>
        <v>Porto</v>
      </c>
      <c r="E1560" s="9" t="s">
        <v>51</v>
      </c>
      <c r="F1560" s="4" t="str">
        <f>INDEX('Lista Aloj'!B:C,MATCH(E1560,'Lista Aloj'!C:C,0),1)</f>
        <v>BIRDS &amp; BOARDS - ALOJAMENTO LOCAL, LDA</v>
      </c>
      <c r="G1560" s="4" t="str">
        <f>VLOOKUP(E1560,'Lista Aloj'!C:F,4,0)</f>
        <v>Lisboa</v>
      </c>
      <c r="H1560" s="19">
        <v>44273</v>
      </c>
      <c r="I1560" s="22">
        <v>1</v>
      </c>
      <c r="J1560" s="6">
        <f>VLOOKUP(E1560,'Lista Aloj'!C:F,2,0)*I1560</f>
        <v>90</v>
      </c>
      <c r="K1560" s="6">
        <f t="shared" si="24"/>
        <v>90</v>
      </c>
    </row>
    <row r="1561" spans="2:11" ht="16.5" x14ac:dyDescent="0.25">
      <c r="B1561" s="3" t="s">
        <v>190</v>
      </c>
      <c r="C1561" s="4" t="str">
        <f>VLOOKUP(B1561,Clientes!A:B,2,0)</f>
        <v>Pedro Rua Levorato</v>
      </c>
      <c r="D1561" s="4" t="str">
        <f>VLOOKUP(B1561,Clientes!A:D,4,0)</f>
        <v>Faro</v>
      </c>
      <c r="E1561" s="9" t="s">
        <v>55</v>
      </c>
      <c r="F1561" s="4" t="str">
        <f>INDEX('Lista Aloj'!B:C,MATCH(E1561,'Lista Aloj'!C:C,0),1)</f>
        <v>ALOJAMENTO LOCAL M. ZÍDIA, LDA</v>
      </c>
      <c r="G1561" s="4" t="str">
        <f>VLOOKUP(E1561,'Lista Aloj'!C:F,4,0)</f>
        <v>Região Autónoma da Madeira</v>
      </c>
      <c r="H1561" s="19">
        <v>44273</v>
      </c>
      <c r="I1561" s="22">
        <v>8</v>
      </c>
      <c r="J1561" s="6">
        <f>VLOOKUP(E1561,'Lista Aloj'!C:F,2,0)*I1561</f>
        <v>400</v>
      </c>
      <c r="K1561" s="6">
        <f t="shared" si="24"/>
        <v>360</v>
      </c>
    </row>
    <row r="1562" spans="2:11" ht="16.5" x14ac:dyDescent="0.25">
      <c r="B1562" s="3" t="s">
        <v>80</v>
      </c>
      <c r="C1562" s="4" t="str">
        <f>VLOOKUP(B1562,Clientes!A:B,2,0)</f>
        <v>João Vieira Santos</v>
      </c>
      <c r="D1562" s="4" t="str">
        <f>VLOOKUP(B1562,Clientes!A:D,4,0)</f>
        <v>Setúbal</v>
      </c>
      <c r="E1562" s="9" t="s">
        <v>51</v>
      </c>
      <c r="F1562" s="4" t="str">
        <f>INDEX('Lista Aloj'!B:C,MATCH(E1562,'Lista Aloj'!C:C,0),1)</f>
        <v>BIRDS &amp; BOARDS - ALOJAMENTO LOCAL, LDA</v>
      </c>
      <c r="G1562" s="4" t="str">
        <f>VLOOKUP(E1562,'Lista Aloj'!C:F,4,0)</f>
        <v>Lisboa</v>
      </c>
      <c r="H1562" s="19">
        <v>44274</v>
      </c>
      <c r="I1562" s="22">
        <v>2</v>
      </c>
      <c r="J1562" s="6">
        <f>VLOOKUP(E1562,'Lista Aloj'!C:F,2,0)*I1562</f>
        <v>180</v>
      </c>
      <c r="K1562" s="6">
        <f t="shared" si="24"/>
        <v>171</v>
      </c>
    </row>
    <row r="1563" spans="2:11" ht="16.5" x14ac:dyDescent="0.25">
      <c r="B1563" s="3" t="s">
        <v>169</v>
      </c>
      <c r="C1563" s="4" t="str">
        <f>VLOOKUP(B1563,Clientes!A:B,2,0)</f>
        <v xml:space="preserve">Inês Carvalho </v>
      </c>
      <c r="D1563" s="4" t="str">
        <f>VLOOKUP(B1563,Clientes!A:D,4,0)</f>
        <v>Porto</v>
      </c>
      <c r="E1563" s="9" t="s">
        <v>35</v>
      </c>
      <c r="F1563" s="4" t="str">
        <f>INDEX('Lista Aloj'!B:C,MATCH(E1563,'Lista Aloj'!C:C,0),1)</f>
        <v>ALOJAMENTO LOCAL "TUGAPLACE", UNIPESSOAL, LDA</v>
      </c>
      <c r="G1563" s="4" t="str">
        <f>VLOOKUP(E1563,'Lista Aloj'!C:F,4,0)</f>
        <v>Porto</v>
      </c>
      <c r="H1563" s="19">
        <v>44275</v>
      </c>
      <c r="I1563" s="22">
        <v>9</v>
      </c>
      <c r="J1563" s="6">
        <f>VLOOKUP(E1563,'Lista Aloj'!C:F,2,0)*I1563</f>
        <v>630</v>
      </c>
      <c r="K1563" s="6">
        <f t="shared" si="24"/>
        <v>567</v>
      </c>
    </row>
    <row r="1564" spans="2:11" ht="16.5" x14ac:dyDescent="0.25">
      <c r="B1564" s="3" t="s">
        <v>154</v>
      </c>
      <c r="C1564" s="4" t="str">
        <f>VLOOKUP(B1564,Clientes!A:B,2,0)</f>
        <v>Luís Nascimento Batista</v>
      </c>
      <c r="D1564" s="4" t="str">
        <f>VLOOKUP(B1564,Clientes!A:D,4,0)</f>
        <v>Viseu</v>
      </c>
      <c r="E1564" s="9" t="s">
        <v>55</v>
      </c>
      <c r="F1564" s="4" t="str">
        <f>INDEX('Lista Aloj'!B:C,MATCH(E1564,'Lista Aloj'!C:C,0),1)</f>
        <v>ALOJAMENTO LOCAL M. ZÍDIA, LDA</v>
      </c>
      <c r="G1564" s="4" t="str">
        <f>VLOOKUP(E1564,'Lista Aloj'!C:F,4,0)</f>
        <v>Região Autónoma da Madeira</v>
      </c>
      <c r="H1564" s="19">
        <v>44275</v>
      </c>
      <c r="I1564" s="22">
        <v>7</v>
      </c>
      <c r="J1564" s="6">
        <f>VLOOKUP(E1564,'Lista Aloj'!C:F,2,0)*I1564</f>
        <v>350</v>
      </c>
      <c r="K1564" s="6">
        <f t="shared" si="24"/>
        <v>315</v>
      </c>
    </row>
    <row r="1565" spans="2:11" ht="16.5" x14ac:dyDescent="0.25">
      <c r="B1565" s="3" t="s">
        <v>92</v>
      </c>
      <c r="C1565" s="4" t="str">
        <f>VLOOKUP(B1565,Clientes!A:B,2,0)</f>
        <v>Marina Manuel Duarte</v>
      </c>
      <c r="D1565" s="4" t="str">
        <f>VLOOKUP(B1565,Clientes!A:D,4,0)</f>
        <v>Portalegre</v>
      </c>
      <c r="E1565" s="9" t="s">
        <v>56</v>
      </c>
      <c r="F1565" s="4" t="str">
        <f>INDEX('Lista Aloj'!B:C,MATCH(E1565,'Lista Aloj'!C:C,0),1)</f>
        <v>CONVERSA SIMÉTRICA ALOJAMENTO LOCAL, LDA</v>
      </c>
      <c r="G1565" s="4" t="str">
        <f>VLOOKUP(E1565,'Lista Aloj'!C:F,4,0)</f>
        <v>Viana do Castelo</v>
      </c>
      <c r="H1565" s="19">
        <v>44275</v>
      </c>
      <c r="I1565" s="22">
        <v>8</v>
      </c>
      <c r="J1565" s="6">
        <f>VLOOKUP(E1565,'Lista Aloj'!C:F,2,0)*I1565</f>
        <v>720</v>
      </c>
      <c r="K1565" s="6">
        <f t="shared" si="24"/>
        <v>648</v>
      </c>
    </row>
    <row r="1566" spans="2:11" ht="16.5" x14ac:dyDescent="0.25">
      <c r="B1566" s="3" t="s">
        <v>125</v>
      </c>
      <c r="C1566" s="4" t="str">
        <f>VLOOKUP(B1566,Clientes!A:B,2,0)</f>
        <v>Marta Almeida Silva</v>
      </c>
      <c r="D1566" s="4" t="str">
        <f>VLOOKUP(B1566,Clientes!A:D,4,0)</f>
        <v>Lisboa</v>
      </c>
      <c r="E1566" s="9" t="s">
        <v>41</v>
      </c>
      <c r="F1566" s="4" t="str">
        <f>INDEX('Lista Aloj'!B:C,MATCH(E1566,'Lista Aloj'!C:C,0),1)</f>
        <v>CAMPO AVENTURA - PROGRAMAS DE LAZER, S.A.</v>
      </c>
      <c r="G1566" s="4" t="str">
        <f>VLOOKUP(E1566,'Lista Aloj'!C:F,4,0)</f>
        <v>Castelo Branco</v>
      </c>
      <c r="H1566" s="19">
        <v>44275</v>
      </c>
      <c r="I1566" s="22">
        <v>7</v>
      </c>
      <c r="J1566" s="6">
        <f>VLOOKUP(E1566,'Lista Aloj'!C:F,2,0)*I1566</f>
        <v>630</v>
      </c>
      <c r="K1566" s="6">
        <f t="shared" si="24"/>
        <v>567</v>
      </c>
    </row>
    <row r="1567" spans="2:11" ht="16.5" x14ac:dyDescent="0.25">
      <c r="B1567" s="3" t="s">
        <v>215</v>
      </c>
      <c r="C1567" s="4" t="str">
        <f>VLOOKUP(B1567,Clientes!A:B,2,0)</f>
        <v>Maria Gonçalo Silva</v>
      </c>
      <c r="D1567" s="4" t="str">
        <f>VLOOKUP(B1567,Clientes!A:D,4,0)</f>
        <v>Região Autónoma da Madeira</v>
      </c>
      <c r="E1567" s="9" t="s">
        <v>38</v>
      </c>
      <c r="F1567" s="4" t="str">
        <f>INDEX('Lista Aloj'!B:C,MATCH(E1567,'Lista Aloj'!C:C,0),1)</f>
        <v>ALOJAMENTO LOCAL - PENSIO BASTOS, LDA</v>
      </c>
      <c r="G1567" s="4" t="str">
        <f>VLOOKUP(E1567,'Lista Aloj'!C:F,4,0)</f>
        <v>Bragança</v>
      </c>
      <c r="H1567" s="19">
        <v>44276</v>
      </c>
      <c r="I1567" s="22">
        <v>7</v>
      </c>
      <c r="J1567" s="6">
        <f>VLOOKUP(E1567,'Lista Aloj'!C:F,2,0)*I1567</f>
        <v>490</v>
      </c>
      <c r="K1567" s="6">
        <f t="shared" si="24"/>
        <v>441</v>
      </c>
    </row>
    <row r="1568" spans="2:11" ht="16.5" x14ac:dyDescent="0.25">
      <c r="B1568" s="3" t="s">
        <v>144</v>
      </c>
      <c r="C1568" s="4" t="str">
        <f>VLOOKUP(B1568,Clientes!A:B,2,0)</f>
        <v>João Sofia Cunha</v>
      </c>
      <c r="D1568" s="4" t="str">
        <f>VLOOKUP(B1568,Clientes!A:D,4,0)</f>
        <v>Lisboa</v>
      </c>
      <c r="E1568" s="9" t="s">
        <v>48</v>
      </c>
      <c r="F1568" s="4" t="str">
        <f>INDEX('Lista Aloj'!B:C,MATCH(E1568,'Lista Aloj'!C:C,0),1)</f>
        <v>BEACHCOMBER - ALOJAMENTO LOCAL, UNIPESSOAL, LDA</v>
      </c>
      <c r="G1568" s="4" t="str">
        <f>VLOOKUP(E1568,'Lista Aloj'!C:F,4,0)</f>
        <v>Beja</v>
      </c>
      <c r="H1568" s="19">
        <v>44277</v>
      </c>
      <c r="I1568" s="22">
        <v>3</v>
      </c>
      <c r="J1568" s="6">
        <f>VLOOKUP(E1568,'Lista Aloj'!C:F,2,0)*I1568</f>
        <v>150</v>
      </c>
      <c r="K1568" s="6">
        <f t="shared" si="24"/>
        <v>142.5</v>
      </c>
    </row>
    <row r="1569" spans="2:11" ht="16.5" x14ac:dyDescent="0.25">
      <c r="B1569" s="3" t="s">
        <v>127</v>
      </c>
      <c r="C1569" s="4" t="str">
        <f>VLOOKUP(B1569,Clientes!A:B,2,0)</f>
        <v>Daniel Manuel Diaz-Arguelles</v>
      </c>
      <c r="D1569" s="4" t="str">
        <f>VLOOKUP(B1569,Clientes!A:D,4,0)</f>
        <v>Aveiro</v>
      </c>
      <c r="E1569" s="9" t="s">
        <v>35</v>
      </c>
      <c r="F1569" s="4" t="str">
        <f>INDEX('Lista Aloj'!B:C,MATCH(E1569,'Lista Aloj'!C:C,0),1)</f>
        <v>ALOJAMENTO LOCAL "TUGAPLACE", UNIPESSOAL, LDA</v>
      </c>
      <c r="G1569" s="4" t="str">
        <f>VLOOKUP(E1569,'Lista Aloj'!C:F,4,0)</f>
        <v>Porto</v>
      </c>
      <c r="H1569" s="19">
        <v>44278</v>
      </c>
      <c r="I1569" s="22">
        <v>1</v>
      </c>
      <c r="J1569" s="6">
        <f>VLOOKUP(E1569,'Lista Aloj'!C:F,2,0)*I1569</f>
        <v>70</v>
      </c>
      <c r="K1569" s="6">
        <f t="shared" si="24"/>
        <v>70</v>
      </c>
    </row>
    <row r="1570" spans="2:11" ht="16.5" x14ac:dyDescent="0.25">
      <c r="B1570" s="3" t="s">
        <v>116</v>
      </c>
      <c r="C1570" s="4" t="str">
        <f>VLOOKUP(B1570,Clientes!A:B,2,0)</f>
        <v>Alice Pinto Silva</v>
      </c>
      <c r="D1570" s="4" t="str">
        <f>VLOOKUP(B1570,Clientes!A:D,4,0)</f>
        <v>Beja</v>
      </c>
      <c r="E1570" s="9" t="s">
        <v>53</v>
      </c>
      <c r="F1570" s="4" t="str">
        <f>INDEX('Lista Aloj'!B:C,MATCH(E1570,'Lista Aloj'!C:C,0),1)</f>
        <v>LOCAL GÁS, UNIPESSOAL, LDA</v>
      </c>
      <c r="G1570" s="4" t="str">
        <f>VLOOKUP(E1570,'Lista Aloj'!C:F,4,0)</f>
        <v>Setúbal</v>
      </c>
      <c r="H1570" s="19">
        <v>44279</v>
      </c>
      <c r="I1570" s="22">
        <v>9</v>
      </c>
      <c r="J1570" s="6">
        <f>VLOOKUP(E1570,'Lista Aloj'!C:F,2,0)*I1570</f>
        <v>630</v>
      </c>
      <c r="K1570" s="6">
        <f t="shared" si="24"/>
        <v>567</v>
      </c>
    </row>
    <row r="1571" spans="2:11" ht="16.5" x14ac:dyDescent="0.25">
      <c r="B1571" s="3" t="s">
        <v>180</v>
      </c>
      <c r="C1571" s="4" t="str">
        <f>VLOOKUP(B1571,Clientes!A:B,2,0)</f>
        <v xml:space="preserve">Tomas César </v>
      </c>
      <c r="D1571" s="4" t="str">
        <f>VLOOKUP(B1571,Clientes!A:D,4,0)</f>
        <v>Évora</v>
      </c>
      <c r="E1571" s="9" t="s">
        <v>34</v>
      </c>
      <c r="F1571" s="4" t="str">
        <f>INDEX('Lista Aloj'!B:C,MATCH(E1571,'Lista Aloj'!C:C,0),1)</f>
        <v>ALOJAMENTO DO ÓSCAR, UNIPESSOAL, LDA</v>
      </c>
      <c r="G1571" s="4" t="str">
        <f>VLOOKUP(E1571,'Lista Aloj'!C:F,4,0)</f>
        <v>Região Autónoma da Madeira</v>
      </c>
      <c r="H1571" s="19">
        <v>44280</v>
      </c>
      <c r="I1571" s="22">
        <v>7</v>
      </c>
      <c r="J1571" s="6">
        <f>VLOOKUP(E1571,'Lista Aloj'!C:F,2,0)*I1571</f>
        <v>490</v>
      </c>
      <c r="K1571" s="6">
        <f t="shared" si="24"/>
        <v>441</v>
      </c>
    </row>
    <row r="1572" spans="2:11" ht="16.5" x14ac:dyDescent="0.25">
      <c r="B1572" s="3" t="s">
        <v>164</v>
      </c>
      <c r="C1572" s="4" t="str">
        <f>VLOOKUP(B1572,Clientes!A:B,2,0)</f>
        <v>Ana Pinto Carvalho</v>
      </c>
      <c r="D1572" s="4" t="str">
        <f>VLOOKUP(B1572,Clientes!A:D,4,0)</f>
        <v>Coimbra</v>
      </c>
      <c r="E1572" s="9" t="s">
        <v>49</v>
      </c>
      <c r="F1572" s="4" t="str">
        <f>INDEX('Lista Aloj'!B:C,MATCH(E1572,'Lista Aloj'!C:C,0),1)</f>
        <v>GERES ALBUFEIRA - ALDEIA TURISTICA, LDA</v>
      </c>
      <c r="G1572" s="4" t="str">
        <f>VLOOKUP(E1572,'Lista Aloj'!C:F,4,0)</f>
        <v>Aveiro</v>
      </c>
      <c r="H1572" s="19">
        <v>44281</v>
      </c>
      <c r="I1572" s="22">
        <v>1</v>
      </c>
      <c r="J1572" s="6">
        <f>VLOOKUP(E1572,'Lista Aloj'!C:F,2,0)*I1572</f>
        <v>70</v>
      </c>
      <c r="K1572" s="6">
        <f t="shared" si="24"/>
        <v>70</v>
      </c>
    </row>
    <row r="1573" spans="2:11" ht="16.5" x14ac:dyDescent="0.25">
      <c r="B1573" s="3" t="s">
        <v>172</v>
      </c>
      <c r="C1573" s="4" t="str">
        <f>VLOOKUP(B1573,Clientes!A:B,2,0)</f>
        <v>Fabrício Eduardo Igreja</v>
      </c>
      <c r="D1573" s="4" t="str">
        <f>VLOOKUP(B1573,Clientes!A:D,4,0)</f>
        <v>Guarda</v>
      </c>
      <c r="E1573" s="9" t="s">
        <v>35</v>
      </c>
      <c r="F1573" s="4" t="str">
        <f>INDEX('Lista Aloj'!B:C,MATCH(E1573,'Lista Aloj'!C:C,0),1)</f>
        <v>ALOJAMENTO LOCAL "TUGAPLACE", UNIPESSOAL, LDA</v>
      </c>
      <c r="G1573" s="4" t="str">
        <f>VLOOKUP(E1573,'Lista Aloj'!C:F,4,0)</f>
        <v>Porto</v>
      </c>
      <c r="H1573" s="19">
        <v>44281</v>
      </c>
      <c r="I1573" s="22">
        <v>7</v>
      </c>
      <c r="J1573" s="6">
        <f>VLOOKUP(E1573,'Lista Aloj'!C:F,2,0)*I1573</f>
        <v>490</v>
      </c>
      <c r="K1573" s="6">
        <f t="shared" si="24"/>
        <v>441</v>
      </c>
    </row>
    <row r="1574" spans="2:11" ht="16.5" x14ac:dyDescent="0.25">
      <c r="B1574" s="3" t="s">
        <v>147</v>
      </c>
      <c r="C1574" s="4" t="str">
        <f>VLOOKUP(B1574,Clientes!A:B,2,0)</f>
        <v>João Amaro Novais</v>
      </c>
      <c r="D1574" s="4" t="str">
        <f>VLOOKUP(B1574,Clientes!A:D,4,0)</f>
        <v>Coimbra</v>
      </c>
      <c r="E1574" s="9" t="s">
        <v>59</v>
      </c>
      <c r="F1574" s="4" t="str">
        <f>INDEX('Lista Aloj'!B:C,MATCH(E1574,'Lista Aloj'!C:C,0),1)</f>
        <v>ENIGMAGARDEN - ALOJAMENTO LOCAL, UNIPESSOAL, LDA</v>
      </c>
      <c r="G1574" s="4" t="str">
        <f>VLOOKUP(E1574,'Lista Aloj'!C:F,4,0)</f>
        <v>Viana do Castelo</v>
      </c>
      <c r="H1574" s="19">
        <v>44281</v>
      </c>
      <c r="I1574" s="22">
        <v>3</v>
      </c>
      <c r="J1574" s="6">
        <f>VLOOKUP(E1574,'Lista Aloj'!C:F,2,0)*I1574</f>
        <v>180</v>
      </c>
      <c r="K1574" s="6">
        <f t="shared" si="24"/>
        <v>171</v>
      </c>
    </row>
    <row r="1575" spans="2:11" ht="16.5" x14ac:dyDescent="0.25">
      <c r="B1575" s="3" t="s">
        <v>123</v>
      </c>
      <c r="C1575" s="4" t="str">
        <f>VLOOKUP(B1575,Clientes!A:B,2,0)</f>
        <v>Leonardo Manuel Marrana</v>
      </c>
      <c r="D1575" s="4" t="str">
        <f>VLOOKUP(B1575,Clientes!A:D,4,0)</f>
        <v>Guarda</v>
      </c>
      <c r="E1575" s="9" t="s">
        <v>52</v>
      </c>
      <c r="F1575" s="4" t="str">
        <f>INDEX('Lista Aloj'!B:C,MATCH(E1575,'Lista Aloj'!C:C,0),1)</f>
        <v>CASA DO RIO VEZ - TURISMO E ALOJAMENTO, LDA</v>
      </c>
      <c r="G1575" s="4" t="str">
        <f>VLOOKUP(E1575,'Lista Aloj'!C:F,4,0)</f>
        <v>Leiria</v>
      </c>
      <c r="H1575" s="19">
        <v>44281</v>
      </c>
      <c r="I1575" s="22">
        <v>3</v>
      </c>
      <c r="J1575" s="6">
        <f>VLOOKUP(E1575,'Lista Aloj'!C:F,2,0)*I1575</f>
        <v>210</v>
      </c>
      <c r="K1575" s="6">
        <f t="shared" si="24"/>
        <v>199.5</v>
      </c>
    </row>
    <row r="1576" spans="2:11" ht="16.5" x14ac:dyDescent="0.25">
      <c r="B1576" s="3" t="s">
        <v>90</v>
      </c>
      <c r="C1576" s="4" t="str">
        <f>VLOOKUP(B1576,Clientes!A:B,2,0)</f>
        <v>Rodrigo Marques Carvalho</v>
      </c>
      <c r="D1576" s="4" t="str">
        <f>VLOOKUP(B1576,Clientes!A:D,4,0)</f>
        <v>Évora</v>
      </c>
      <c r="E1576" s="9" t="s">
        <v>49</v>
      </c>
      <c r="F1576" s="4" t="str">
        <f>INDEX('Lista Aloj'!B:C,MATCH(E1576,'Lista Aloj'!C:C,0),1)</f>
        <v>GERES ALBUFEIRA - ALDEIA TURISTICA, LDA</v>
      </c>
      <c r="G1576" s="4" t="str">
        <f>VLOOKUP(E1576,'Lista Aloj'!C:F,4,0)</f>
        <v>Aveiro</v>
      </c>
      <c r="H1576" s="19">
        <v>44281</v>
      </c>
      <c r="I1576" s="22">
        <v>2</v>
      </c>
      <c r="J1576" s="6">
        <f>VLOOKUP(E1576,'Lista Aloj'!C:F,2,0)*I1576</f>
        <v>140</v>
      </c>
      <c r="K1576" s="6">
        <f t="shared" si="24"/>
        <v>133</v>
      </c>
    </row>
    <row r="1577" spans="2:11" ht="16.5" x14ac:dyDescent="0.25">
      <c r="B1577" s="3" t="s">
        <v>196</v>
      </c>
      <c r="C1577" s="4" t="str">
        <f>VLOOKUP(B1577,Clientes!A:B,2,0)</f>
        <v>Maria Carinhas Ribeiro</v>
      </c>
      <c r="D1577" s="4" t="str">
        <f>VLOOKUP(B1577,Clientes!A:D,4,0)</f>
        <v>Setúbal</v>
      </c>
      <c r="E1577" s="9" t="s">
        <v>34</v>
      </c>
      <c r="F1577" s="4" t="str">
        <f>INDEX('Lista Aloj'!B:C,MATCH(E1577,'Lista Aloj'!C:C,0),1)</f>
        <v>ALOJAMENTO DO ÓSCAR, UNIPESSOAL, LDA</v>
      </c>
      <c r="G1577" s="4" t="str">
        <f>VLOOKUP(E1577,'Lista Aloj'!C:F,4,0)</f>
        <v>Região Autónoma da Madeira</v>
      </c>
      <c r="H1577" s="19">
        <v>44282</v>
      </c>
      <c r="I1577" s="22">
        <v>9</v>
      </c>
      <c r="J1577" s="6">
        <f>VLOOKUP(E1577,'Lista Aloj'!C:F,2,0)*I1577</f>
        <v>630</v>
      </c>
      <c r="K1577" s="6">
        <f t="shared" si="24"/>
        <v>567</v>
      </c>
    </row>
    <row r="1578" spans="2:11" ht="16.5" x14ac:dyDescent="0.25">
      <c r="B1578" s="3" t="s">
        <v>216</v>
      </c>
      <c r="C1578" s="4" t="str">
        <f>VLOOKUP(B1578,Clientes!A:B,2,0)</f>
        <v>Inês Luís Soares</v>
      </c>
      <c r="D1578" s="4" t="str">
        <f>VLOOKUP(B1578,Clientes!A:D,4,0)</f>
        <v>Santarém</v>
      </c>
      <c r="E1578" s="9" t="s">
        <v>47</v>
      </c>
      <c r="F1578" s="4" t="str">
        <f>INDEX('Lista Aloj'!B:C,MATCH(E1578,'Lista Aloj'!C:C,0),1)</f>
        <v>ADER-SOUSA - ASSOCIAÇÃO DE DESENVOLVIMENTO RURAL DAS TERRAS DO SOUSA</v>
      </c>
      <c r="G1578" s="4" t="str">
        <f>VLOOKUP(E1578,'Lista Aloj'!C:F,4,0)</f>
        <v>Região Autónoma dos Açores</v>
      </c>
      <c r="H1578" s="19">
        <v>44284</v>
      </c>
      <c r="I1578" s="22">
        <v>4</v>
      </c>
      <c r="J1578" s="6">
        <f>VLOOKUP(E1578,'Lista Aloj'!C:F,2,0)*I1578</f>
        <v>280</v>
      </c>
      <c r="K1578" s="6">
        <f t="shared" si="24"/>
        <v>266</v>
      </c>
    </row>
    <row r="1579" spans="2:11" ht="16.5" x14ac:dyDescent="0.25">
      <c r="B1579" s="3" t="s">
        <v>120</v>
      </c>
      <c r="C1579" s="4" t="str">
        <f>VLOOKUP(B1579,Clientes!A:B,2,0)</f>
        <v>Mariana Miguel Borges</v>
      </c>
      <c r="D1579" s="4" t="str">
        <f>VLOOKUP(B1579,Clientes!A:D,4,0)</f>
        <v>Região Autónoma dos Açores</v>
      </c>
      <c r="E1579" s="9" t="s">
        <v>49</v>
      </c>
      <c r="F1579" s="4" t="str">
        <f>INDEX('Lista Aloj'!B:C,MATCH(E1579,'Lista Aloj'!C:C,0),1)</f>
        <v>GERES ALBUFEIRA - ALDEIA TURISTICA, LDA</v>
      </c>
      <c r="G1579" s="4" t="str">
        <f>VLOOKUP(E1579,'Lista Aloj'!C:F,4,0)</f>
        <v>Aveiro</v>
      </c>
      <c r="H1579" s="19">
        <v>44284</v>
      </c>
      <c r="I1579" s="22">
        <v>1</v>
      </c>
      <c r="J1579" s="6">
        <f>VLOOKUP(E1579,'Lista Aloj'!C:F,2,0)*I1579</f>
        <v>70</v>
      </c>
      <c r="K1579" s="6">
        <f t="shared" si="24"/>
        <v>70</v>
      </c>
    </row>
    <row r="1580" spans="2:11" ht="16.5" x14ac:dyDescent="0.25">
      <c r="B1580" s="3" t="s">
        <v>171</v>
      </c>
      <c r="C1580" s="4" t="str">
        <f>VLOOKUP(B1580,Clientes!A:B,2,0)</f>
        <v xml:space="preserve">Tomás Esteves </v>
      </c>
      <c r="D1580" s="4" t="str">
        <f>VLOOKUP(B1580,Clientes!A:D,4,0)</f>
        <v>Leiria</v>
      </c>
      <c r="E1580" s="9" t="s">
        <v>35</v>
      </c>
      <c r="F1580" s="4" t="str">
        <f>INDEX('Lista Aloj'!B:C,MATCH(E1580,'Lista Aloj'!C:C,0),1)</f>
        <v>ALOJAMENTO LOCAL "TUGAPLACE", UNIPESSOAL, LDA</v>
      </c>
      <c r="G1580" s="4" t="str">
        <f>VLOOKUP(E1580,'Lista Aloj'!C:F,4,0)</f>
        <v>Porto</v>
      </c>
      <c r="H1580" s="19">
        <v>44284</v>
      </c>
      <c r="I1580" s="22">
        <v>9</v>
      </c>
      <c r="J1580" s="6">
        <f>VLOOKUP(E1580,'Lista Aloj'!C:F,2,0)*I1580</f>
        <v>630</v>
      </c>
      <c r="K1580" s="6">
        <f t="shared" si="24"/>
        <v>567</v>
      </c>
    </row>
    <row r="1581" spans="2:11" ht="16.5" x14ac:dyDescent="0.25">
      <c r="B1581" s="3" t="s">
        <v>86</v>
      </c>
      <c r="C1581" s="4" t="str">
        <f>VLOOKUP(B1581,Clientes!A:B,2,0)</f>
        <v>Bárbara de Pimenta</v>
      </c>
      <c r="D1581" s="4" t="str">
        <f>VLOOKUP(B1581,Clientes!A:D,4,0)</f>
        <v>Porto</v>
      </c>
      <c r="E1581" s="9" t="s">
        <v>52</v>
      </c>
      <c r="F1581" s="4" t="str">
        <f>INDEX('Lista Aloj'!B:C,MATCH(E1581,'Lista Aloj'!C:C,0),1)</f>
        <v>CASA DO RIO VEZ - TURISMO E ALOJAMENTO, LDA</v>
      </c>
      <c r="G1581" s="4" t="str">
        <f>VLOOKUP(E1581,'Lista Aloj'!C:F,4,0)</f>
        <v>Leiria</v>
      </c>
      <c r="H1581" s="19">
        <v>44286</v>
      </c>
      <c r="I1581" s="22">
        <v>3</v>
      </c>
      <c r="J1581" s="6">
        <f>VLOOKUP(E1581,'Lista Aloj'!C:F,2,0)*I1581</f>
        <v>210</v>
      </c>
      <c r="K1581" s="6">
        <f t="shared" si="24"/>
        <v>199.5</v>
      </c>
    </row>
    <row r="1582" spans="2:11" ht="16.5" x14ac:dyDescent="0.25">
      <c r="B1582" s="3" t="s">
        <v>112</v>
      </c>
      <c r="C1582" s="4" t="str">
        <f>VLOOKUP(B1582,Clientes!A:B,2,0)</f>
        <v>Marisa Paulo Cunha</v>
      </c>
      <c r="D1582" s="4" t="str">
        <f>VLOOKUP(B1582,Clientes!A:D,4,0)</f>
        <v>Porto</v>
      </c>
      <c r="E1582" s="9" t="s">
        <v>41</v>
      </c>
      <c r="F1582" s="4" t="str">
        <f>INDEX('Lista Aloj'!B:C,MATCH(E1582,'Lista Aloj'!C:C,0),1)</f>
        <v>CAMPO AVENTURA - PROGRAMAS DE LAZER, S.A.</v>
      </c>
      <c r="G1582" s="4" t="str">
        <f>VLOOKUP(E1582,'Lista Aloj'!C:F,4,0)</f>
        <v>Castelo Branco</v>
      </c>
      <c r="H1582" s="19">
        <v>44286</v>
      </c>
      <c r="I1582" s="22">
        <v>8</v>
      </c>
      <c r="J1582" s="6">
        <f>VLOOKUP(E1582,'Lista Aloj'!C:F,2,0)*I1582</f>
        <v>720</v>
      </c>
      <c r="K1582" s="6">
        <f t="shared" si="24"/>
        <v>648</v>
      </c>
    </row>
    <row r="1583" spans="2:11" ht="16.5" x14ac:dyDescent="0.25">
      <c r="B1583" s="3" t="s">
        <v>115</v>
      </c>
      <c r="C1583" s="4" t="str">
        <f>VLOOKUP(B1583,Clientes!A:B,2,0)</f>
        <v>André Claro Forte</v>
      </c>
      <c r="D1583" s="4" t="str">
        <f>VLOOKUP(B1583,Clientes!A:D,4,0)</f>
        <v>Região Autónoma dos Açores</v>
      </c>
      <c r="E1583" s="9" t="s">
        <v>45</v>
      </c>
      <c r="F1583" s="4" t="str">
        <f>INDEX('Lista Aloj'!B:C,MATCH(E1583,'Lista Aloj'!C:C,0),1)</f>
        <v>LOCAL - IT, LDA</v>
      </c>
      <c r="G1583" s="4" t="str">
        <f>VLOOKUP(E1583,'Lista Aloj'!C:F,4,0)</f>
        <v>Santarém</v>
      </c>
      <c r="H1583" s="19">
        <v>44287</v>
      </c>
      <c r="I1583" s="22">
        <v>5</v>
      </c>
      <c r="J1583" s="6">
        <f>VLOOKUP(E1583,'Lista Aloj'!C:F,2,0)*I1583</f>
        <v>450</v>
      </c>
      <c r="K1583" s="6">
        <f t="shared" si="24"/>
        <v>427.5</v>
      </c>
    </row>
    <row r="1584" spans="2:11" ht="16.5" x14ac:dyDescent="0.25">
      <c r="B1584" s="3" t="s">
        <v>141</v>
      </c>
      <c r="C1584" s="4" t="str">
        <f>VLOOKUP(B1584,Clientes!A:B,2,0)</f>
        <v>Mariana Nuno Faustino</v>
      </c>
      <c r="D1584" s="4" t="str">
        <f>VLOOKUP(B1584,Clientes!A:D,4,0)</f>
        <v>Coimbra</v>
      </c>
      <c r="E1584" s="9" t="s">
        <v>59</v>
      </c>
      <c r="F1584" s="4" t="str">
        <f>INDEX('Lista Aloj'!B:C,MATCH(E1584,'Lista Aloj'!C:C,0),1)</f>
        <v>ENIGMAGARDEN - ALOJAMENTO LOCAL, UNIPESSOAL, LDA</v>
      </c>
      <c r="G1584" s="4" t="str">
        <f>VLOOKUP(E1584,'Lista Aloj'!C:F,4,0)</f>
        <v>Viana do Castelo</v>
      </c>
      <c r="H1584" s="19">
        <v>44287</v>
      </c>
      <c r="I1584" s="22">
        <v>8</v>
      </c>
      <c r="J1584" s="6">
        <f>VLOOKUP(E1584,'Lista Aloj'!C:F,2,0)*I1584</f>
        <v>480</v>
      </c>
      <c r="K1584" s="6">
        <f t="shared" si="24"/>
        <v>432</v>
      </c>
    </row>
    <row r="1585" spans="2:11" ht="16.5" x14ac:dyDescent="0.25">
      <c r="B1585" s="3" t="s">
        <v>93</v>
      </c>
      <c r="C1585" s="4" t="str">
        <f>VLOOKUP(B1585,Clientes!A:B,2,0)</f>
        <v>Tomás Catarina Ferreira</v>
      </c>
      <c r="D1585" s="4" t="str">
        <f>VLOOKUP(B1585,Clientes!A:D,4,0)</f>
        <v>Vila Real</v>
      </c>
      <c r="E1585" s="9" t="s">
        <v>35</v>
      </c>
      <c r="F1585" s="4" t="str">
        <f>INDEX('Lista Aloj'!B:C,MATCH(E1585,'Lista Aloj'!C:C,0),1)</f>
        <v>ALOJAMENTO LOCAL "TUGAPLACE", UNIPESSOAL, LDA</v>
      </c>
      <c r="G1585" s="4" t="str">
        <f>VLOOKUP(E1585,'Lista Aloj'!C:F,4,0)</f>
        <v>Porto</v>
      </c>
      <c r="H1585" s="19">
        <v>44288</v>
      </c>
      <c r="I1585" s="22">
        <v>7</v>
      </c>
      <c r="J1585" s="6">
        <f>VLOOKUP(E1585,'Lista Aloj'!C:F,2,0)*I1585</f>
        <v>490</v>
      </c>
      <c r="K1585" s="6">
        <f t="shared" si="24"/>
        <v>441</v>
      </c>
    </row>
    <row r="1586" spans="2:11" ht="16.5" x14ac:dyDescent="0.25">
      <c r="B1586" s="3" t="s">
        <v>182</v>
      </c>
      <c r="C1586" s="4" t="str">
        <f>VLOOKUP(B1586,Clientes!A:B,2,0)</f>
        <v>Dora Maria Costa</v>
      </c>
      <c r="D1586" s="4" t="str">
        <f>VLOOKUP(B1586,Clientes!A:D,4,0)</f>
        <v>Lisboa</v>
      </c>
      <c r="E1586" s="9" t="s">
        <v>34</v>
      </c>
      <c r="F1586" s="4" t="str">
        <f>INDEX('Lista Aloj'!B:C,MATCH(E1586,'Lista Aloj'!C:C,0),1)</f>
        <v>ALOJAMENTO DO ÓSCAR, UNIPESSOAL, LDA</v>
      </c>
      <c r="G1586" s="4" t="str">
        <f>VLOOKUP(E1586,'Lista Aloj'!C:F,4,0)</f>
        <v>Região Autónoma da Madeira</v>
      </c>
      <c r="H1586" s="19">
        <v>44289</v>
      </c>
      <c r="I1586" s="22">
        <v>3</v>
      </c>
      <c r="J1586" s="6">
        <f>VLOOKUP(E1586,'Lista Aloj'!C:F,2,0)*I1586</f>
        <v>210</v>
      </c>
      <c r="K1586" s="6">
        <f t="shared" si="24"/>
        <v>199.5</v>
      </c>
    </row>
    <row r="1587" spans="2:11" ht="16.5" x14ac:dyDescent="0.25">
      <c r="B1587" s="3" t="s">
        <v>157</v>
      </c>
      <c r="C1587" s="4" t="str">
        <f>VLOOKUP(B1587,Clientes!A:B,2,0)</f>
        <v>Helena Miranda Sousa</v>
      </c>
      <c r="D1587" s="4" t="str">
        <f>VLOOKUP(B1587,Clientes!A:D,4,0)</f>
        <v>Porto</v>
      </c>
      <c r="E1587" s="9" t="s">
        <v>43</v>
      </c>
      <c r="F1587" s="4" t="str">
        <f>INDEX('Lista Aloj'!B:C,MATCH(E1587,'Lista Aloj'!C:C,0),1)</f>
        <v>AZEVEDO, ANTÓNIO DA SILVA</v>
      </c>
      <c r="G1587" s="4" t="str">
        <f>VLOOKUP(E1587,'Lista Aloj'!C:F,4,0)</f>
        <v>Porto</v>
      </c>
      <c r="H1587" s="19">
        <v>44289</v>
      </c>
      <c r="I1587" s="22">
        <v>7</v>
      </c>
      <c r="J1587" s="6">
        <f>VLOOKUP(E1587,'Lista Aloj'!C:F,2,0)*I1587</f>
        <v>560</v>
      </c>
      <c r="K1587" s="6">
        <f t="shared" si="24"/>
        <v>504</v>
      </c>
    </row>
    <row r="1588" spans="2:11" ht="16.5" x14ac:dyDescent="0.25">
      <c r="B1588" s="3" t="s">
        <v>138</v>
      </c>
      <c r="C1588" s="4" t="str">
        <f>VLOOKUP(B1588,Clientes!A:B,2,0)</f>
        <v>Nuno Sinde Silva</v>
      </c>
      <c r="D1588" s="4" t="str">
        <f>VLOOKUP(B1588,Clientes!A:D,4,0)</f>
        <v>Viseu</v>
      </c>
      <c r="E1588" s="9" t="s">
        <v>35</v>
      </c>
      <c r="F1588" s="4" t="str">
        <f>INDEX('Lista Aloj'!B:C,MATCH(E1588,'Lista Aloj'!C:C,0),1)</f>
        <v>ALOJAMENTO LOCAL "TUGAPLACE", UNIPESSOAL, LDA</v>
      </c>
      <c r="G1588" s="4" t="str">
        <f>VLOOKUP(E1588,'Lista Aloj'!C:F,4,0)</f>
        <v>Porto</v>
      </c>
      <c r="H1588" s="19">
        <v>44290</v>
      </c>
      <c r="I1588" s="22">
        <v>4</v>
      </c>
      <c r="J1588" s="6">
        <f>VLOOKUP(E1588,'Lista Aloj'!C:F,2,0)*I1588</f>
        <v>280</v>
      </c>
      <c r="K1588" s="6">
        <f t="shared" si="24"/>
        <v>266</v>
      </c>
    </row>
    <row r="1589" spans="2:11" ht="16.5" x14ac:dyDescent="0.25">
      <c r="B1589" s="3" t="s">
        <v>87</v>
      </c>
      <c r="C1589" s="4" t="str">
        <f>VLOOKUP(B1589,Clientes!A:B,2,0)</f>
        <v xml:space="preserve">Rita Pedro </v>
      </c>
      <c r="D1589" s="4" t="str">
        <f>VLOOKUP(B1589,Clientes!A:D,4,0)</f>
        <v>Portalegre</v>
      </c>
      <c r="E1589" s="9" t="s">
        <v>41</v>
      </c>
      <c r="F1589" s="4" t="str">
        <f>INDEX('Lista Aloj'!B:C,MATCH(E1589,'Lista Aloj'!C:C,0),1)</f>
        <v>CAMPO AVENTURA - PROGRAMAS DE LAZER, S.A.</v>
      </c>
      <c r="G1589" s="4" t="str">
        <f>VLOOKUP(E1589,'Lista Aloj'!C:F,4,0)</f>
        <v>Castelo Branco</v>
      </c>
      <c r="H1589" s="19">
        <v>44290</v>
      </c>
      <c r="I1589" s="22">
        <v>6</v>
      </c>
      <c r="J1589" s="6">
        <f>VLOOKUP(E1589,'Lista Aloj'!C:F,2,0)*I1589</f>
        <v>540</v>
      </c>
      <c r="K1589" s="6">
        <f t="shared" si="24"/>
        <v>486</v>
      </c>
    </row>
    <row r="1590" spans="2:11" ht="16.5" x14ac:dyDescent="0.25">
      <c r="B1590" s="3" t="s">
        <v>150</v>
      </c>
      <c r="C1590" s="4" t="str">
        <f>VLOOKUP(B1590,Clientes!A:B,2,0)</f>
        <v>Jose Amadeu Faria</v>
      </c>
      <c r="D1590" s="4" t="str">
        <f>VLOOKUP(B1590,Clientes!A:D,4,0)</f>
        <v>Região Autónoma da Madeira</v>
      </c>
      <c r="E1590" s="9" t="s">
        <v>56</v>
      </c>
      <c r="F1590" s="4" t="str">
        <f>INDEX('Lista Aloj'!B:C,MATCH(E1590,'Lista Aloj'!C:C,0),1)</f>
        <v>CONVERSA SIMÉTRICA ALOJAMENTO LOCAL, LDA</v>
      </c>
      <c r="G1590" s="4" t="str">
        <f>VLOOKUP(E1590,'Lista Aloj'!C:F,4,0)</f>
        <v>Viana do Castelo</v>
      </c>
      <c r="H1590" s="19">
        <v>44291</v>
      </c>
      <c r="I1590" s="22">
        <v>4</v>
      </c>
      <c r="J1590" s="6">
        <f>VLOOKUP(E1590,'Lista Aloj'!C:F,2,0)*I1590</f>
        <v>360</v>
      </c>
      <c r="K1590" s="6">
        <f t="shared" si="24"/>
        <v>342</v>
      </c>
    </row>
    <row r="1591" spans="2:11" ht="16.5" x14ac:dyDescent="0.25">
      <c r="B1591" s="3" t="s">
        <v>198</v>
      </c>
      <c r="C1591" s="4" t="str">
        <f>VLOOKUP(B1591,Clientes!A:B,2,0)</f>
        <v>Maria Daniela Lopes</v>
      </c>
      <c r="D1591" s="4" t="str">
        <f>VLOOKUP(B1591,Clientes!A:D,4,0)</f>
        <v>Évora</v>
      </c>
      <c r="E1591" s="9" t="s">
        <v>51</v>
      </c>
      <c r="F1591" s="4" t="str">
        <f>INDEX('Lista Aloj'!B:C,MATCH(E1591,'Lista Aloj'!C:C,0),1)</f>
        <v>BIRDS &amp; BOARDS - ALOJAMENTO LOCAL, LDA</v>
      </c>
      <c r="G1591" s="4" t="str">
        <f>VLOOKUP(E1591,'Lista Aloj'!C:F,4,0)</f>
        <v>Lisboa</v>
      </c>
      <c r="H1591" s="19">
        <v>44291</v>
      </c>
      <c r="I1591" s="22">
        <v>9</v>
      </c>
      <c r="J1591" s="6">
        <f>VLOOKUP(E1591,'Lista Aloj'!C:F,2,0)*I1591</f>
        <v>810</v>
      </c>
      <c r="K1591" s="6">
        <f t="shared" si="24"/>
        <v>729</v>
      </c>
    </row>
    <row r="1592" spans="2:11" ht="16.5" x14ac:dyDescent="0.25">
      <c r="B1592" s="3" t="s">
        <v>121</v>
      </c>
      <c r="C1592" s="4" t="str">
        <f>VLOOKUP(B1592,Clientes!A:B,2,0)</f>
        <v>Catarina Miguel Fonseca</v>
      </c>
      <c r="D1592" s="4" t="str">
        <f>VLOOKUP(B1592,Clientes!A:D,4,0)</f>
        <v>Braga</v>
      </c>
      <c r="E1592" s="9" t="s">
        <v>41</v>
      </c>
      <c r="F1592" s="4" t="str">
        <f>INDEX('Lista Aloj'!B:C,MATCH(E1592,'Lista Aloj'!C:C,0),1)</f>
        <v>CAMPO AVENTURA - PROGRAMAS DE LAZER, S.A.</v>
      </c>
      <c r="G1592" s="4" t="str">
        <f>VLOOKUP(E1592,'Lista Aloj'!C:F,4,0)</f>
        <v>Castelo Branco</v>
      </c>
      <c r="H1592" s="19">
        <v>44292</v>
      </c>
      <c r="I1592" s="22">
        <v>7</v>
      </c>
      <c r="J1592" s="6">
        <f>VLOOKUP(E1592,'Lista Aloj'!C:F,2,0)*I1592</f>
        <v>630</v>
      </c>
      <c r="K1592" s="6">
        <f t="shared" si="24"/>
        <v>567</v>
      </c>
    </row>
    <row r="1593" spans="2:11" ht="16.5" x14ac:dyDescent="0.25">
      <c r="B1593" s="3" t="s">
        <v>118</v>
      </c>
      <c r="C1593" s="4" t="str">
        <f>VLOOKUP(B1593,Clientes!A:B,2,0)</f>
        <v>Daniel da Araújo</v>
      </c>
      <c r="D1593" s="4" t="str">
        <f>VLOOKUP(B1593,Clientes!A:D,4,0)</f>
        <v>Portalegre</v>
      </c>
      <c r="E1593" s="9" t="s">
        <v>43</v>
      </c>
      <c r="F1593" s="4" t="str">
        <f>INDEX('Lista Aloj'!B:C,MATCH(E1593,'Lista Aloj'!C:C,0),1)</f>
        <v>AZEVEDO, ANTÓNIO DA SILVA</v>
      </c>
      <c r="G1593" s="4" t="str">
        <f>VLOOKUP(E1593,'Lista Aloj'!C:F,4,0)</f>
        <v>Porto</v>
      </c>
      <c r="H1593" s="19">
        <v>44292</v>
      </c>
      <c r="I1593" s="22">
        <v>7</v>
      </c>
      <c r="J1593" s="6">
        <f>VLOOKUP(E1593,'Lista Aloj'!C:F,2,0)*I1593</f>
        <v>560</v>
      </c>
      <c r="K1593" s="6">
        <f t="shared" si="24"/>
        <v>504</v>
      </c>
    </row>
    <row r="1594" spans="2:11" ht="16.5" x14ac:dyDescent="0.25">
      <c r="B1594" s="3" t="s">
        <v>114</v>
      </c>
      <c r="C1594" s="4" t="str">
        <f>VLOOKUP(B1594,Clientes!A:B,2,0)</f>
        <v>Pedro Cardoso Cebola</v>
      </c>
      <c r="D1594" s="4" t="str">
        <f>VLOOKUP(B1594,Clientes!A:D,4,0)</f>
        <v>Santarém</v>
      </c>
      <c r="E1594" s="9" t="s">
        <v>38</v>
      </c>
      <c r="F1594" s="4" t="str">
        <f>INDEX('Lista Aloj'!B:C,MATCH(E1594,'Lista Aloj'!C:C,0),1)</f>
        <v>ALOJAMENTO LOCAL - PENSIO BASTOS, LDA</v>
      </c>
      <c r="G1594" s="4" t="str">
        <f>VLOOKUP(E1594,'Lista Aloj'!C:F,4,0)</f>
        <v>Bragança</v>
      </c>
      <c r="H1594" s="19">
        <v>44293</v>
      </c>
      <c r="I1594" s="22">
        <v>8</v>
      </c>
      <c r="J1594" s="6">
        <f>VLOOKUP(E1594,'Lista Aloj'!C:F,2,0)*I1594</f>
        <v>560</v>
      </c>
      <c r="K1594" s="6">
        <f t="shared" si="24"/>
        <v>504</v>
      </c>
    </row>
    <row r="1595" spans="2:11" ht="16.5" x14ac:dyDescent="0.25">
      <c r="B1595" s="3" t="s">
        <v>117</v>
      </c>
      <c r="C1595" s="4" t="str">
        <f>VLOOKUP(B1595,Clientes!A:B,2,0)</f>
        <v>Ana Costa Neves</v>
      </c>
      <c r="D1595" s="4" t="str">
        <f>VLOOKUP(B1595,Clientes!A:D,4,0)</f>
        <v>Guarda</v>
      </c>
      <c r="E1595" s="9" t="s">
        <v>55</v>
      </c>
      <c r="F1595" s="4" t="str">
        <f>INDEX('Lista Aloj'!B:C,MATCH(E1595,'Lista Aloj'!C:C,0),1)</f>
        <v>ALOJAMENTO LOCAL M. ZÍDIA, LDA</v>
      </c>
      <c r="G1595" s="4" t="str">
        <f>VLOOKUP(E1595,'Lista Aloj'!C:F,4,0)</f>
        <v>Região Autónoma da Madeira</v>
      </c>
      <c r="H1595" s="19">
        <v>44295</v>
      </c>
      <c r="I1595" s="22">
        <v>1</v>
      </c>
      <c r="J1595" s="6">
        <f>VLOOKUP(E1595,'Lista Aloj'!C:F,2,0)*I1595</f>
        <v>50</v>
      </c>
      <c r="K1595" s="6">
        <f t="shared" si="24"/>
        <v>50</v>
      </c>
    </row>
    <row r="1596" spans="2:11" ht="16.5" x14ac:dyDescent="0.25">
      <c r="B1596" s="3" t="s">
        <v>95</v>
      </c>
      <c r="C1596" s="4" t="str">
        <f>VLOOKUP(B1596,Clientes!A:B,2,0)</f>
        <v xml:space="preserve">Diogo Teresa </v>
      </c>
      <c r="D1596" s="4" t="str">
        <f>VLOOKUP(B1596,Clientes!A:D,4,0)</f>
        <v>Setúbal</v>
      </c>
      <c r="E1596" s="9" t="s">
        <v>42</v>
      </c>
      <c r="F1596" s="4" t="str">
        <f>INDEX('Lista Aloj'!B:C,MATCH(E1596,'Lista Aloj'!C:C,0),1)</f>
        <v>FEELPORTO - ALOJAMENTO LOCAL E SERVIÇOS TURISTICOS, LDA</v>
      </c>
      <c r="G1596" s="4" t="str">
        <f>VLOOKUP(E1596,'Lista Aloj'!C:F,4,0)</f>
        <v>Porto</v>
      </c>
      <c r="H1596" s="19">
        <v>44295</v>
      </c>
      <c r="I1596" s="22">
        <v>9</v>
      </c>
      <c r="J1596" s="6">
        <f>VLOOKUP(E1596,'Lista Aloj'!C:F,2,0)*I1596</f>
        <v>630</v>
      </c>
      <c r="K1596" s="6">
        <f t="shared" si="24"/>
        <v>567</v>
      </c>
    </row>
    <row r="1597" spans="2:11" ht="16.5" x14ac:dyDescent="0.25">
      <c r="B1597" s="3" t="s">
        <v>172</v>
      </c>
      <c r="C1597" s="4" t="str">
        <f>VLOOKUP(B1597,Clientes!A:B,2,0)</f>
        <v>Fabrício Eduardo Igreja</v>
      </c>
      <c r="D1597" s="4" t="str">
        <f>VLOOKUP(B1597,Clientes!A:D,4,0)</f>
        <v>Guarda</v>
      </c>
      <c r="E1597" s="9" t="s">
        <v>35</v>
      </c>
      <c r="F1597" s="4" t="str">
        <f>INDEX('Lista Aloj'!B:C,MATCH(E1597,'Lista Aloj'!C:C,0),1)</f>
        <v>ALOJAMENTO LOCAL "TUGAPLACE", UNIPESSOAL, LDA</v>
      </c>
      <c r="G1597" s="4" t="str">
        <f>VLOOKUP(E1597,'Lista Aloj'!C:F,4,0)</f>
        <v>Porto</v>
      </c>
      <c r="H1597" s="19">
        <v>44296</v>
      </c>
      <c r="I1597" s="22">
        <v>5</v>
      </c>
      <c r="J1597" s="6">
        <f>VLOOKUP(E1597,'Lista Aloj'!C:F,2,0)*I1597</f>
        <v>350</v>
      </c>
      <c r="K1597" s="6">
        <f t="shared" si="24"/>
        <v>332.5</v>
      </c>
    </row>
    <row r="1598" spans="2:11" ht="16.5" x14ac:dyDescent="0.25">
      <c r="B1598" s="3" t="s">
        <v>158</v>
      </c>
      <c r="C1598" s="4" t="str">
        <f>VLOOKUP(B1598,Clientes!A:B,2,0)</f>
        <v>Mariana Cabral Costa</v>
      </c>
      <c r="D1598" s="4" t="str">
        <f>VLOOKUP(B1598,Clientes!A:D,4,0)</f>
        <v>Portalegre</v>
      </c>
      <c r="E1598" s="9" t="s">
        <v>59</v>
      </c>
      <c r="F1598" s="4" t="str">
        <f>INDEX('Lista Aloj'!B:C,MATCH(E1598,'Lista Aloj'!C:C,0),1)</f>
        <v>ENIGMAGARDEN - ALOJAMENTO LOCAL, UNIPESSOAL, LDA</v>
      </c>
      <c r="G1598" s="4" t="str">
        <f>VLOOKUP(E1598,'Lista Aloj'!C:F,4,0)</f>
        <v>Viana do Castelo</v>
      </c>
      <c r="H1598" s="19">
        <v>44296</v>
      </c>
      <c r="I1598" s="22">
        <v>9</v>
      </c>
      <c r="J1598" s="6">
        <f>VLOOKUP(E1598,'Lista Aloj'!C:F,2,0)*I1598</f>
        <v>540</v>
      </c>
      <c r="K1598" s="6">
        <f t="shared" si="24"/>
        <v>486</v>
      </c>
    </row>
    <row r="1599" spans="2:11" ht="16.5" x14ac:dyDescent="0.25">
      <c r="B1599" s="3" t="s">
        <v>187</v>
      </c>
      <c r="C1599" s="4" t="str">
        <f>VLOOKUP(B1599,Clientes!A:B,2,0)</f>
        <v>Rodrigo da Gonçalves</v>
      </c>
      <c r="D1599" s="4" t="str">
        <f>VLOOKUP(B1599,Clientes!A:D,4,0)</f>
        <v>Vila Real</v>
      </c>
      <c r="E1599" s="9" t="s">
        <v>56</v>
      </c>
      <c r="F1599" s="4" t="str">
        <f>INDEX('Lista Aloj'!B:C,MATCH(E1599,'Lista Aloj'!C:C,0),1)</f>
        <v>CONVERSA SIMÉTRICA ALOJAMENTO LOCAL, LDA</v>
      </c>
      <c r="G1599" s="4" t="str">
        <f>VLOOKUP(E1599,'Lista Aloj'!C:F,4,0)</f>
        <v>Viana do Castelo</v>
      </c>
      <c r="H1599" s="19">
        <v>44296</v>
      </c>
      <c r="I1599" s="22">
        <v>7</v>
      </c>
      <c r="J1599" s="6">
        <f>VLOOKUP(E1599,'Lista Aloj'!C:F,2,0)*I1599</f>
        <v>630</v>
      </c>
      <c r="K1599" s="6">
        <f t="shared" si="24"/>
        <v>567</v>
      </c>
    </row>
    <row r="1600" spans="2:11" ht="16.5" x14ac:dyDescent="0.25">
      <c r="B1600" s="3" t="s">
        <v>78</v>
      </c>
      <c r="C1600" s="4" t="str">
        <f>VLOOKUP(B1600,Clientes!A:B,2,0)</f>
        <v>Ana Maria Silva</v>
      </c>
      <c r="D1600" s="4" t="str">
        <f>VLOOKUP(B1600,Clientes!A:D,4,0)</f>
        <v>Santarém</v>
      </c>
      <c r="E1600" s="9" t="s">
        <v>59</v>
      </c>
      <c r="F1600" s="4" t="str">
        <f>INDEX('Lista Aloj'!B:C,MATCH(E1600,'Lista Aloj'!C:C,0),1)</f>
        <v>ENIGMAGARDEN - ALOJAMENTO LOCAL, UNIPESSOAL, LDA</v>
      </c>
      <c r="G1600" s="4" t="str">
        <f>VLOOKUP(E1600,'Lista Aloj'!C:F,4,0)</f>
        <v>Viana do Castelo</v>
      </c>
      <c r="H1600" s="19">
        <v>44297</v>
      </c>
      <c r="I1600" s="22">
        <v>8</v>
      </c>
      <c r="J1600" s="6">
        <f>VLOOKUP(E1600,'Lista Aloj'!C:F,2,0)*I1600</f>
        <v>480</v>
      </c>
      <c r="K1600" s="6">
        <f t="shared" si="24"/>
        <v>432</v>
      </c>
    </row>
    <row r="1601" spans="2:11" ht="16.5" x14ac:dyDescent="0.25">
      <c r="B1601" s="3" t="s">
        <v>151</v>
      </c>
      <c r="C1601" s="4" t="str">
        <f>VLOOKUP(B1601,Clientes!A:B,2,0)</f>
        <v xml:space="preserve">Inês Maria </v>
      </c>
      <c r="D1601" s="4" t="str">
        <f>VLOOKUP(B1601,Clientes!A:D,4,0)</f>
        <v>Aveiro</v>
      </c>
      <c r="E1601" s="9" t="s">
        <v>39</v>
      </c>
      <c r="F1601" s="4" t="str">
        <f>INDEX('Lista Aloj'!B:C,MATCH(E1601,'Lista Aloj'!C:C,0),1)</f>
        <v>ÍNDICEFRASE COMPRA E VENDA DE BENS IMOBILIÁRIOS, TURISMO E ALOJAMENTO LOCAL, LDA</v>
      </c>
      <c r="G1601" s="4" t="str">
        <f>VLOOKUP(E1601,'Lista Aloj'!C:F,4,0)</f>
        <v>Portalegre</v>
      </c>
      <c r="H1601" s="19">
        <v>44298</v>
      </c>
      <c r="I1601" s="22">
        <v>2</v>
      </c>
      <c r="J1601" s="6">
        <f>VLOOKUP(E1601,'Lista Aloj'!C:F,2,0)*I1601</f>
        <v>120</v>
      </c>
      <c r="K1601" s="6">
        <f t="shared" si="24"/>
        <v>114</v>
      </c>
    </row>
    <row r="1602" spans="2:11" ht="16.5" x14ac:dyDescent="0.25">
      <c r="B1602" s="3" t="s">
        <v>99</v>
      </c>
      <c r="C1602" s="4" t="str">
        <f>VLOOKUP(B1602,Clientes!A:B,2,0)</f>
        <v>Tomé Miguel Silva</v>
      </c>
      <c r="D1602" s="4" t="str">
        <f>VLOOKUP(B1602,Clientes!A:D,4,0)</f>
        <v>Faro</v>
      </c>
      <c r="E1602" s="9" t="s">
        <v>41</v>
      </c>
      <c r="F1602" s="4" t="str">
        <f>INDEX('Lista Aloj'!B:C,MATCH(E1602,'Lista Aloj'!C:C,0),1)</f>
        <v>CAMPO AVENTURA - PROGRAMAS DE LAZER, S.A.</v>
      </c>
      <c r="G1602" s="4" t="str">
        <f>VLOOKUP(E1602,'Lista Aloj'!C:F,4,0)</f>
        <v>Castelo Branco</v>
      </c>
      <c r="H1602" s="19">
        <v>44298</v>
      </c>
      <c r="I1602" s="22">
        <v>9</v>
      </c>
      <c r="J1602" s="6">
        <f>VLOOKUP(E1602,'Lista Aloj'!C:F,2,0)*I1602</f>
        <v>810</v>
      </c>
      <c r="K1602" s="6">
        <f t="shared" si="24"/>
        <v>729</v>
      </c>
    </row>
    <row r="1603" spans="2:11" ht="16.5" x14ac:dyDescent="0.25">
      <c r="B1603" s="3" t="s">
        <v>176</v>
      </c>
      <c r="C1603" s="4" t="str">
        <f>VLOOKUP(B1603,Clientes!A:B,2,0)</f>
        <v>João Filipe Costa</v>
      </c>
      <c r="D1603" s="4" t="str">
        <f>VLOOKUP(B1603,Clientes!A:D,4,0)</f>
        <v>Região Autónoma da Madeira</v>
      </c>
      <c r="E1603" s="9" t="s">
        <v>48</v>
      </c>
      <c r="F1603" s="4" t="str">
        <f>INDEX('Lista Aloj'!B:C,MATCH(E1603,'Lista Aloj'!C:C,0),1)</f>
        <v>BEACHCOMBER - ALOJAMENTO LOCAL, UNIPESSOAL, LDA</v>
      </c>
      <c r="G1603" s="4" t="str">
        <f>VLOOKUP(E1603,'Lista Aloj'!C:F,4,0)</f>
        <v>Beja</v>
      </c>
      <c r="H1603" s="19">
        <v>44299</v>
      </c>
      <c r="I1603" s="22">
        <v>3</v>
      </c>
      <c r="J1603" s="6">
        <f>VLOOKUP(E1603,'Lista Aloj'!C:F,2,0)*I1603</f>
        <v>150</v>
      </c>
      <c r="K1603" s="6">
        <f t="shared" si="24"/>
        <v>142.5</v>
      </c>
    </row>
    <row r="1604" spans="2:11" ht="16.5" x14ac:dyDescent="0.25">
      <c r="B1604" s="3" t="s">
        <v>105</v>
      </c>
      <c r="C1604" s="4" t="str">
        <f>VLOOKUP(B1604,Clientes!A:B,2,0)</f>
        <v>Licinio Macedo Rocha</v>
      </c>
      <c r="D1604" s="4" t="str">
        <f>VLOOKUP(B1604,Clientes!A:D,4,0)</f>
        <v>Castelo Branco</v>
      </c>
      <c r="E1604" s="9" t="s">
        <v>51</v>
      </c>
      <c r="F1604" s="4" t="str">
        <f>INDEX('Lista Aloj'!B:C,MATCH(E1604,'Lista Aloj'!C:C,0),1)</f>
        <v>BIRDS &amp; BOARDS - ALOJAMENTO LOCAL, LDA</v>
      </c>
      <c r="G1604" s="4" t="str">
        <f>VLOOKUP(E1604,'Lista Aloj'!C:F,4,0)</f>
        <v>Lisboa</v>
      </c>
      <c r="H1604" s="19">
        <v>44299</v>
      </c>
      <c r="I1604" s="22">
        <v>4</v>
      </c>
      <c r="J1604" s="6">
        <f>VLOOKUP(E1604,'Lista Aloj'!C:F,2,0)*I1604</f>
        <v>360</v>
      </c>
      <c r="K1604" s="6">
        <f t="shared" si="24"/>
        <v>342</v>
      </c>
    </row>
    <row r="1605" spans="2:11" ht="16.5" x14ac:dyDescent="0.25">
      <c r="B1605" s="3" t="s">
        <v>190</v>
      </c>
      <c r="C1605" s="4" t="str">
        <f>VLOOKUP(B1605,Clientes!A:B,2,0)</f>
        <v>Pedro Rua Levorato</v>
      </c>
      <c r="D1605" s="4" t="str">
        <f>VLOOKUP(B1605,Clientes!A:D,4,0)</f>
        <v>Faro</v>
      </c>
      <c r="E1605" s="9" t="s">
        <v>38</v>
      </c>
      <c r="F1605" s="4" t="str">
        <f>INDEX('Lista Aloj'!B:C,MATCH(E1605,'Lista Aloj'!C:C,0),1)</f>
        <v>ALOJAMENTO LOCAL - PENSIO BASTOS, LDA</v>
      </c>
      <c r="G1605" s="4" t="str">
        <f>VLOOKUP(E1605,'Lista Aloj'!C:F,4,0)</f>
        <v>Bragança</v>
      </c>
      <c r="H1605" s="19">
        <v>44299</v>
      </c>
      <c r="I1605" s="22">
        <v>3</v>
      </c>
      <c r="J1605" s="6">
        <f>VLOOKUP(E1605,'Lista Aloj'!C:F,2,0)*I1605</f>
        <v>210</v>
      </c>
      <c r="K1605" s="6">
        <f t="shared" si="24"/>
        <v>199.5</v>
      </c>
    </row>
    <row r="1606" spans="2:11" ht="16.5" x14ac:dyDescent="0.25">
      <c r="B1606" s="3" t="s">
        <v>181</v>
      </c>
      <c r="C1606" s="4" t="str">
        <f>VLOOKUP(B1606,Clientes!A:B,2,0)</f>
        <v>Ana Alexandra Sousa</v>
      </c>
      <c r="D1606" s="4" t="str">
        <f>VLOOKUP(B1606,Clientes!A:D,4,0)</f>
        <v>Santarém</v>
      </c>
      <c r="E1606" s="9" t="s">
        <v>56</v>
      </c>
      <c r="F1606" s="4" t="str">
        <f>INDEX('Lista Aloj'!B:C,MATCH(E1606,'Lista Aloj'!C:C,0),1)</f>
        <v>CONVERSA SIMÉTRICA ALOJAMENTO LOCAL, LDA</v>
      </c>
      <c r="G1606" s="4" t="str">
        <f>VLOOKUP(E1606,'Lista Aloj'!C:F,4,0)</f>
        <v>Viana do Castelo</v>
      </c>
      <c r="H1606" s="19">
        <v>44300</v>
      </c>
      <c r="I1606" s="22">
        <v>9</v>
      </c>
      <c r="J1606" s="6">
        <f>VLOOKUP(E1606,'Lista Aloj'!C:F,2,0)*I1606</f>
        <v>810</v>
      </c>
      <c r="K1606" s="6">
        <f t="shared" si="24"/>
        <v>729</v>
      </c>
    </row>
    <row r="1607" spans="2:11" ht="16.5" x14ac:dyDescent="0.25">
      <c r="B1607" s="3" t="s">
        <v>148</v>
      </c>
      <c r="C1607" s="4" t="str">
        <f>VLOOKUP(B1607,Clientes!A:B,2,0)</f>
        <v>Bruno Baía Silva</v>
      </c>
      <c r="D1607" s="4" t="str">
        <f>VLOOKUP(B1607,Clientes!A:D,4,0)</f>
        <v>Região Autónoma dos Açores</v>
      </c>
      <c r="E1607" s="9" t="s">
        <v>38</v>
      </c>
      <c r="F1607" s="4" t="str">
        <f>INDEX('Lista Aloj'!B:C,MATCH(E1607,'Lista Aloj'!C:C,0),1)</f>
        <v>ALOJAMENTO LOCAL - PENSIO BASTOS, LDA</v>
      </c>
      <c r="G1607" s="4" t="str">
        <f>VLOOKUP(E1607,'Lista Aloj'!C:F,4,0)</f>
        <v>Bragança</v>
      </c>
      <c r="H1607" s="19">
        <v>44302</v>
      </c>
      <c r="I1607" s="22">
        <v>7</v>
      </c>
      <c r="J1607" s="6">
        <f>VLOOKUP(E1607,'Lista Aloj'!C:F,2,0)*I1607</f>
        <v>490</v>
      </c>
      <c r="K1607" s="6">
        <f t="shared" si="24"/>
        <v>441</v>
      </c>
    </row>
    <row r="1608" spans="2:11" ht="16.5" x14ac:dyDescent="0.25">
      <c r="B1608" s="3" t="s">
        <v>203</v>
      </c>
      <c r="C1608" s="4" t="str">
        <f>VLOOKUP(B1608,Clientes!A:B,2,0)</f>
        <v>Dalila Alexandre Reis</v>
      </c>
      <c r="D1608" s="4" t="str">
        <f>VLOOKUP(B1608,Clientes!A:D,4,0)</f>
        <v>Porto</v>
      </c>
      <c r="E1608" s="9" t="s">
        <v>37</v>
      </c>
      <c r="F1608" s="4" t="str">
        <f>INDEX('Lista Aloj'!B:C,MATCH(E1608,'Lista Aloj'!C:C,0),1)</f>
        <v>AHSLG - SOCIEDADE DE GESTÃO DE EMPREENDIMENTOS TURÍSTICOS E DE ALOJAMENTO LOCAL, LDA</v>
      </c>
      <c r="G1608" s="4" t="str">
        <f>VLOOKUP(E1608,'Lista Aloj'!C:F,4,0)</f>
        <v>Braga</v>
      </c>
      <c r="H1608" s="19">
        <v>44302</v>
      </c>
      <c r="I1608" s="22">
        <v>1</v>
      </c>
      <c r="J1608" s="6">
        <f>VLOOKUP(E1608,'Lista Aloj'!C:F,2,0)*I1608</f>
        <v>50</v>
      </c>
      <c r="K1608" s="6">
        <f t="shared" si="24"/>
        <v>50</v>
      </c>
    </row>
    <row r="1609" spans="2:11" ht="16.5" x14ac:dyDescent="0.25">
      <c r="B1609" s="3" t="s">
        <v>81</v>
      </c>
      <c r="C1609" s="4" t="str">
        <f>VLOOKUP(B1609,Clientes!A:B,2,0)</f>
        <v>Carlos Ramalho Fonseca</v>
      </c>
      <c r="D1609" s="4" t="str">
        <f>VLOOKUP(B1609,Clientes!A:D,4,0)</f>
        <v>Coimbra</v>
      </c>
      <c r="E1609" s="9" t="s">
        <v>51</v>
      </c>
      <c r="F1609" s="4" t="str">
        <f>INDEX('Lista Aloj'!B:C,MATCH(E1609,'Lista Aloj'!C:C,0),1)</f>
        <v>BIRDS &amp; BOARDS - ALOJAMENTO LOCAL, LDA</v>
      </c>
      <c r="G1609" s="4" t="str">
        <f>VLOOKUP(E1609,'Lista Aloj'!C:F,4,0)</f>
        <v>Lisboa</v>
      </c>
      <c r="H1609" s="19">
        <v>44303</v>
      </c>
      <c r="I1609" s="22">
        <v>6</v>
      </c>
      <c r="J1609" s="6">
        <f>VLOOKUP(E1609,'Lista Aloj'!C:F,2,0)*I1609</f>
        <v>540</v>
      </c>
      <c r="K1609" s="6">
        <f t="shared" si="24"/>
        <v>486</v>
      </c>
    </row>
    <row r="1610" spans="2:11" ht="16.5" x14ac:dyDescent="0.25">
      <c r="B1610" s="3" t="s">
        <v>123</v>
      </c>
      <c r="C1610" s="4" t="str">
        <f>VLOOKUP(B1610,Clientes!A:B,2,0)</f>
        <v>Leonardo Manuel Marrana</v>
      </c>
      <c r="D1610" s="4" t="str">
        <f>VLOOKUP(B1610,Clientes!A:D,4,0)</f>
        <v>Guarda</v>
      </c>
      <c r="E1610" s="9" t="s">
        <v>41</v>
      </c>
      <c r="F1610" s="4" t="str">
        <f>INDEX('Lista Aloj'!B:C,MATCH(E1610,'Lista Aloj'!C:C,0),1)</f>
        <v>CAMPO AVENTURA - PROGRAMAS DE LAZER, S.A.</v>
      </c>
      <c r="G1610" s="4" t="str">
        <f>VLOOKUP(E1610,'Lista Aloj'!C:F,4,0)</f>
        <v>Castelo Branco</v>
      </c>
      <c r="H1610" s="19">
        <v>44303</v>
      </c>
      <c r="I1610" s="22">
        <v>4</v>
      </c>
      <c r="J1610" s="6">
        <f>VLOOKUP(E1610,'Lista Aloj'!C:F,2,0)*I1610</f>
        <v>360</v>
      </c>
      <c r="K1610" s="6">
        <f t="shared" ref="K1610:K1673" si="25">J1610- VLOOKUP(I1610,$H$2:$J$6,3,TRUE)*J1610</f>
        <v>342</v>
      </c>
    </row>
    <row r="1611" spans="2:11" ht="16.5" x14ac:dyDescent="0.25">
      <c r="B1611" s="3" t="s">
        <v>76</v>
      </c>
      <c r="C1611" s="4" t="str">
        <f>VLOOKUP(B1611,Clientes!A:B,2,0)</f>
        <v>Maria Bessa Costa</v>
      </c>
      <c r="D1611" s="4" t="str">
        <f>VLOOKUP(B1611,Clientes!A:D,4,0)</f>
        <v>Bragança</v>
      </c>
      <c r="E1611" s="9" t="s">
        <v>58</v>
      </c>
      <c r="F1611" s="4" t="str">
        <f>INDEX('Lista Aloj'!B:C,MATCH(E1611,'Lista Aloj'!C:C,0),1)</f>
        <v>NORVERDE - INVESTIMENTOS IMOBILIÁRIOS, S.A.</v>
      </c>
      <c r="G1611" s="4" t="str">
        <f>VLOOKUP(E1611,'Lista Aloj'!C:F,4,0)</f>
        <v>Portalegre</v>
      </c>
      <c r="H1611" s="19">
        <v>44304</v>
      </c>
      <c r="I1611" s="22">
        <v>7</v>
      </c>
      <c r="J1611" s="6">
        <f>VLOOKUP(E1611,'Lista Aloj'!C:F,2,0)*I1611</f>
        <v>350</v>
      </c>
      <c r="K1611" s="6">
        <f t="shared" si="25"/>
        <v>315</v>
      </c>
    </row>
    <row r="1612" spans="2:11" ht="16.5" x14ac:dyDescent="0.25">
      <c r="B1612" s="3" t="s">
        <v>159</v>
      </c>
      <c r="C1612" s="4" t="str">
        <f>VLOOKUP(B1612,Clientes!A:B,2,0)</f>
        <v>Bela Francisco Pinto</v>
      </c>
      <c r="D1612" s="4" t="str">
        <f>VLOOKUP(B1612,Clientes!A:D,4,0)</f>
        <v>Santarém</v>
      </c>
      <c r="E1612" s="9" t="s">
        <v>45</v>
      </c>
      <c r="F1612" s="4" t="str">
        <f>INDEX('Lista Aloj'!B:C,MATCH(E1612,'Lista Aloj'!C:C,0),1)</f>
        <v>LOCAL - IT, LDA</v>
      </c>
      <c r="G1612" s="4" t="str">
        <f>VLOOKUP(E1612,'Lista Aloj'!C:F,4,0)</f>
        <v>Santarém</v>
      </c>
      <c r="H1612" s="19">
        <v>44306</v>
      </c>
      <c r="I1612" s="22">
        <v>6</v>
      </c>
      <c r="J1612" s="6">
        <f>VLOOKUP(E1612,'Lista Aloj'!C:F,2,0)*I1612</f>
        <v>540</v>
      </c>
      <c r="K1612" s="6">
        <f t="shared" si="25"/>
        <v>486</v>
      </c>
    </row>
    <row r="1613" spans="2:11" ht="16.5" x14ac:dyDescent="0.25">
      <c r="B1613" s="3" t="s">
        <v>140</v>
      </c>
      <c r="C1613" s="4" t="str">
        <f>VLOOKUP(B1613,Clientes!A:B,2,0)</f>
        <v>Catarina Catarina Coelho</v>
      </c>
      <c r="D1613" s="4" t="str">
        <f>VLOOKUP(B1613,Clientes!A:D,4,0)</f>
        <v>Faro</v>
      </c>
      <c r="E1613" s="9" t="s">
        <v>42</v>
      </c>
      <c r="F1613" s="4" t="str">
        <f>INDEX('Lista Aloj'!B:C,MATCH(E1613,'Lista Aloj'!C:C,0),1)</f>
        <v>FEELPORTO - ALOJAMENTO LOCAL E SERVIÇOS TURISTICOS, LDA</v>
      </c>
      <c r="G1613" s="4" t="str">
        <f>VLOOKUP(E1613,'Lista Aloj'!C:F,4,0)</f>
        <v>Porto</v>
      </c>
      <c r="H1613" s="19">
        <v>44306</v>
      </c>
      <c r="I1613" s="22">
        <v>4</v>
      </c>
      <c r="J1613" s="6">
        <f>VLOOKUP(E1613,'Lista Aloj'!C:F,2,0)*I1613</f>
        <v>280</v>
      </c>
      <c r="K1613" s="6">
        <f t="shared" si="25"/>
        <v>266</v>
      </c>
    </row>
    <row r="1614" spans="2:11" ht="16.5" x14ac:dyDescent="0.25">
      <c r="B1614" s="3" t="s">
        <v>79</v>
      </c>
      <c r="C1614" s="4" t="str">
        <f>VLOOKUP(B1614,Clientes!A:B,2,0)</f>
        <v>Pedro Miguel Mota</v>
      </c>
      <c r="D1614" s="4" t="str">
        <f>VLOOKUP(B1614,Clientes!A:D,4,0)</f>
        <v>Coimbra</v>
      </c>
      <c r="E1614" s="9" t="s">
        <v>42</v>
      </c>
      <c r="F1614" s="4" t="str">
        <f>INDEX('Lista Aloj'!B:C,MATCH(E1614,'Lista Aloj'!C:C,0),1)</f>
        <v>FEELPORTO - ALOJAMENTO LOCAL E SERVIÇOS TURISTICOS, LDA</v>
      </c>
      <c r="G1614" s="4" t="str">
        <f>VLOOKUP(E1614,'Lista Aloj'!C:F,4,0)</f>
        <v>Porto</v>
      </c>
      <c r="H1614" s="19">
        <v>44306</v>
      </c>
      <c r="I1614" s="22">
        <v>8</v>
      </c>
      <c r="J1614" s="6">
        <f>VLOOKUP(E1614,'Lista Aloj'!C:F,2,0)*I1614</f>
        <v>560</v>
      </c>
      <c r="K1614" s="6">
        <f t="shared" si="25"/>
        <v>504</v>
      </c>
    </row>
    <row r="1615" spans="2:11" ht="16.5" x14ac:dyDescent="0.25">
      <c r="B1615" s="3" t="s">
        <v>83</v>
      </c>
      <c r="C1615" s="4" t="str">
        <f>VLOOKUP(B1615,Clientes!A:B,2,0)</f>
        <v>Gonçalo Miguel Ribeiro</v>
      </c>
      <c r="D1615" s="4" t="str">
        <f>VLOOKUP(B1615,Clientes!A:D,4,0)</f>
        <v>Beja</v>
      </c>
      <c r="E1615" s="9" t="s">
        <v>45</v>
      </c>
      <c r="F1615" s="4" t="str">
        <f>INDEX('Lista Aloj'!B:C,MATCH(E1615,'Lista Aloj'!C:C,0),1)</f>
        <v>LOCAL - IT, LDA</v>
      </c>
      <c r="G1615" s="4" t="str">
        <f>VLOOKUP(E1615,'Lista Aloj'!C:F,4,0)</f>
        <v>Santarém</v>
      </c>
      <c r="H1615" s="19">
        <v>44307</v>
      </c>
      <c r="I1615" s="22">
        <v>2</v>
      </c>
      <c r="J1615" s="6">
        <f>VLOOKUP(E1615,'Lista Aloj'!C:F,2,0)*I1615</f>
        <v>180</v>
      </c>
      <c r="K1615" s="6">
        <f t="shared" si="25"/>
        <v>171</v>
      </c>
    </row>
    <row r="1616" spans="2:11" ht="16.5" x14ac:dyDescent="0.25">
      <c r="B1616" s="3" t="s">
        <v>88</v>
      </c>
      <c r="C1616" s="4" t="str">
        <f>VLOOKUP(B1616,Clientes!A:B,2,0)</f>
        <v>José Daniel Rodrigues</v>
      </c>
      <c r="D1616" s="4" t="str">
        <f>VLOOKUP(B1616,Clientes!A:D,4,0)</f>
        <v>Vila Real</v>
      </c>
      <c r="E1616" s="9" t="s">
        <v>41</v>
      </c>
      <c r="F1616" s="4" t="str">
        <f>INDEX('Lista Aloj'!B:C,MATCH(E1616,'Lista Aloj'!C:C,0),1)</f>
        <v>CAMPO AVENTURA - PROGRAMAS DE LAZER, S.A.</v>
      </c>
      <c r="G1616" s="4" t="str">
        <f>VLOOKUP(E1616,'Lista Aloj'!C:F,4,0)</f>
        <v>Castelo Branco</v>
      </c>
      <c r="H1616" s="19">
        <v>44307</v>
      </c>
      <c r="I1616" s="22">
        <v>5</v>
      </c>
      <c r="J1616" s="6">
        <f>VLOOKUP(E1616,'Lista Aloj'!C:F,2,0)*I1616</f>
        <v>450</v>
      </c>
      <c r="K1616" s="6">
        <f t="shared" si="25"/>
        <v>427.5</v>
      </c>
    </row>
    <row r="1617" spans="2:11" ht="16.5" x14ac:dyDescent="0.25">
      <c r="B1617" s="3" t="s">
        <v>130</v>
      </c>
      <c r="C1617" s="4" t="str">
        <f>VLOOKUP(B1617,Clientes!A:B,2,0)</f>
        <v>Rui de Correia</v>
      </c>
      <c r="D1617" s="4" t="str">
        <f>VLOOKUP(B1617,Clientes!A:D,4,0)</f>
        <v>Vila Real</v>
      </c>
      <c r="E1617" s="9" t="s">
        <v>38</v>
      </c>
      <c r="F1617" s="4" t="str">
        <f>INDEX('Lista Aloj'!B:C,MATCH(E1617,'Lista Aloj'!C:C,0),1)</f>
        <v>ALOJAMENTO LOCAL - PENSIO BASTOS, LDA</v>
      </c>
      <c r="G1617" s="4" t="str">
        <f>VLOOKUP(E1617,'Lista Aloj'!C:F,4,0)</f>
        <v>Bragança</v>
      </c>
      <c r="H1617" s="19">
        <v>44309</v>
      </c>
      <c r="I1617" s="22">
        <v>5</v>
      </c>
      <c r="J1617" s="6">
        <f>VLOOKUP(E1617,'Lista Aloj'!C:F,2,0)*I1617</f>
        <v>350</v>
      </c>
      <c r="K1617" s="6">
        <f t="shared" si="25"/>
        <v>332.5</v>
      </c>
    </row>
    <row r="1618" spans="2:11" ht="16.5" x14ac:dyDescent="0.25">
      <c r="B1618" s="3" t="s">
        <v>149</v>
      </c>
      <c r="C1618" s="4" t="str">
        <f>VLOOKUP(B1618,Clientes!A:B,2,0)</f>
        <v>Tânia João Dias</v>
      </c>
      <c r="D1618" s="4" t="str">
        <f>VLOOKUP(B1618,Clientes!A:D,4,0)</f>
        <v>Bragança</v>
      </c>
      <c r="E1618" s="9" t="s">
        <v>48</v>
      </c>
      <c r="F1618" s="4" t="str">
        <f>INDEX('Lista Aloj'!B:C,MATCH(E1618,'Lista Aloj'!C:C,0),1)</f>
        <v>BEACHCOMBER - ALOJAMENTO LOCAL, UNIPESSOAL, LDA</v>
      </c>
      <c r="G1618" s="4" t="str">
        <f>VLOOKUP(E1618,'Lista Aloj'!C:F,4,0)</f>
        <v>Beja</v>
      </c>
      <c r="H1618" s="19">
        <v>44309</v>
      </c>
      <c r="I1618" s="22">
        <v>3</v>
      </c>
      <c r="J1618" s="6">
        <f>VLOOKUP(E1618,'Lista Aloj'!C:F,2,0)*I1618</f>
        <v>150</v>
      </c>
      <c r="K1618" s="6">
        <f t="shared" si="25"/>
        <v>142.5</v>
      </c>
    </row>
    <row r="1619" spans="2:11" ht="16.5" x14ac:dyDescent="0.25">
      <c r="B1619" s="3" t="s">
        <v>210</v>
      </c>
      <c r="C1619" s="4" t="str">
        <f>VLOOKUP(B1619,Clientes!A:B,2,0)</f>
        <v>Diogo Jaime Santos</v>
      </c>
      <c r="D1619" s="4" t="str">
        <f>VLOOKUP(B1619,Clientes!A:D,4,0)</f>
        <v>Castelo Branco</v>
      </c>
      <c r="E1619" s="9" t="s">
        <v>55</v>
      </c>
      <c r="F1619" s="4" t="str">
        <f>INDEX('Lista Aloj'!B:C,MATCH(E1619,'Lista Aloj'!C:C,0),1)</f>
        <v>ALOJAMENTO LOCAL M. ZÍDIA, LDA</v>
      </c>
      <c r="G1619" s="4" t="str">
        <f>VLOOKUP(E1619,'Lista Aloj'!C:F,4,0)</f>
        <v>Região Autónoma da Madeira</v>
      </c>
      <c r="H1619" s="19">
        <v>44311</v>
      </c>
      <c r="I1619" s="22">
        <v>3</v>
      </c>
      <c r="J1619" s="6">
        <f>VLOOKUP(E1619,'Lista Aloj'!C:F,2,0)*I1619</f>
        <v>150</v>
      </c>
      <c r="K1619" s="6">
        <f t="shared" si="25"/>
        <v>142.5</v>
      </c>
    </row>
    <row r="1620" spans="2:11" ht="16.5" x14ac:dyDescent="0.25">
      <c r="B1620" s="3" t="s">
        <v>96</v>
      </c>
      <c r="C1620" s="4" t="str">
        <f>VLOOKUP(B1620,Clientes!A:B,2,0)</f>
        <v>João Catarina Mendes</v>
      </c>
      <c r="D1620" s="4" t="str">
        <f>VLOOKUP(B1620,Clientes!A:D,4,0)</f>
        <v>Lisboa</v>
      </c>
      <c r="E1620" s="9" t="s">
        <v>44</v>
      </c>
      <c r="F1620" s="4" t="str">
        <f>INDEX('Lista Aloj'!B:C,MATCH(E1620,'Lista Aloj'!C:C,0),1)</f>
        <v>DELIRECORDAÇÕES - ALOJAMENTO LOCAL, UNIPESSOAL, LDA</v>
      </c>
      <c r="G1620" s="4" t="str">
        <f>VLOOKUP(E1620,'Lista Aloj'!C:F,4,0)</f>
        <v>Porto</v>
      </c>
      <c r="H1620" s="19">
        <v>44311</v>
      </c>
      <c r="I1620" s="22">
        <v>8</v>
      </c>
      <c r="J1620" s="6">
        <f>VLOOKUP(E1620,'Lista Aloj'!C:F,2,0)*I1620</f>
        <v>640</v>
      </c>
      <c r="K1620" s="6">
        <f t="shared" si="25"/>
        <v>576</v>
      </c>
    </row>
    <row r="1621" spans="2:11" ht="16.5" x14ac:dyDescent="0.25">
      <c r="B1621" s="3" t="s">
        <v>102</v>
      </c>
      <c r="C1621" s="4" t="str">
        <f>VLOOKUP(B1621,Clientes!A:B,2,0)</f>
        <v>Pedro Miguel Pinto</v>
      </c>
      <c r="D1621" s="4" t="str">
        <f>VLOOKUP(B1621,Clientes!A:D,4,0)</f>
        <v>Aveiro</v>
      </c>
      <c r="E1621" s="9" t="s">
        <v>61</v>
      </c>
      <c r="F1621" s="4" t="str">
        <f>INDEX('Lista Aloj'!B:C,MATCH(E1621,'Lista Aloj'!C:C,0),1)</f>
        <v>APPEAL - ASSOCIAÇÃO PORTUGUESA DE PROPRIETÁRIOS DE ESTABELECIMENTOS DE ALOJAMENTO LOCAL</v>
      </c>
      <c r="G1621" s="4" t="str">
        <f>VLOOKUP(E1621,'Lista Aloj'!C:F,4,0)</f>
        <v>Região Autónoma dos Açores</v>
      </c>
      <c r="H1621" s="19">
        <v>44311</v>
      </c>
      <c r="I1621" s="22">
        <v>2</v>
      </c>
      <c r="J1621" s="6">
        <f>VLOOKUP(E1621,'Lista Aloj'!C:F,2,0)*I1621</f>
        <v>140</v>
      </c>
      <c r="K1621" s="6">
        <f t="shared" si="25"/>
        <v>133</v>
      </c>
    </row>
    <row r="1622" spans="2:11" ht="16.5" x14ac:dyDescent="0.25">
      <c r="B1622" s="3" t="s">
        <v>175</v>
      </c>
      <c r="C1622" s="4" t="str">
        <f>VLOOKUP(B1622,Clientes!A:B,2,0)</f>
        <v>Beatriz Miguel Silva</v>
      </c>
      <c r="D1622" s="4" t="str">
        <f>VLOOKUP(B1622,Clientes!A:D,4,0)</f>
        <v>Setúbal</v>
      </c>
      <c r="E1622" s="9" t="s">
        <v>44</v>
      </c>
      <c r="F1622" s="4" t="str">
        <f>INDEX('Lista Aloj'!B:C,MATCH(E1622,'Lista Aloj'!C:C,0),1)</f>
        <v>DELIRECORDAÇÕES - ALOJAMENTO LOCAL, UNIPESSOAL, LDA</v>
      </c>
      <c r="G1622" s="4" t="str">
        <f>VLOOKUP(E1622,'Lista Aloj'!C:F,4,0)</f>
        <v>Porto</v>
      </c>
      <c r="H1622" s="19">
        <v>44312</v>
      </c>
      <c r="I1622" s="22">
        <v>1</v>
      </c>
      <c r="J1622" s="6">
        <f>VLOOKUP(E1622,'Lista Aloj'!C:F,2,0)*I1622</f>
        <v>80</v>
      </c>
      <c r="K1622" s="6">
        <f t="shared" si="25"/>
        <v>80</v>
      </c>
    </row>
    <row r="1623" spans="2:11" ht="16.5" x14ac:dyDescent="0.25">
      <c r="B1623" s="3" t="s">
        <v>74</v>
      </c>
      <c r="C1623" s="4" t="str">
        <f>VLOOKUP(B1623,Clientes!A:B,2,0)</f>
        <v>João Manuel Freitas</v>
      </c>
      <c r="D1623" s="4" t="str">
        <f>VLOOKUP(B1623,Clientes!A:D,4,0)</f>
        <v>Braga</v>
      </c>
      <c r="E1623" s="9" t="s">
        <v>38</v>
      </c>
      <c r="F1623" s="4" t="str">
        <f>INDEX('Lista Aloj'!B:C,MATCH(E1623,'Lista Aloj'!C:C,0),1)</f>
        <v>ALOJAMENTO LOCAL - PENSIO BASTOS, LDA</v>
      </c>
      <c r="G1623" s="4" t="str">
        <f>VLOOKUP(E1623,'Lista Aloj'!C:F,4,0)</f>
        <v>Bragança</v>
      </c>
      <c r="H1623" s="19">
        <v>44312</v>
      </c>
      <c r="I1623" s="22">
        <v>2</v>
      </c>
      <c r="J1623" s="6">
        <f>VLOOKUP(E1623,'Lista Aloj'!C:F,2,0)*I1623</f>
        <v>140</v>
      </c>
      <c r="K1623" s="6">
        <f t="shared" si="25"/>
        <v>133</v>
      </c>
    </row>
    <row r="1624" spans="2:11" ht="16.5" x14ac:dyDescent="0.25">
      <c r="B1624" s="3" t="s">
        <v>109</v>
      </c>
      <c r="C1624" s="4" t="str">
        <f>VLOOKUP(B1624,Clientes!A:B,2,0)</f>
        <v>Leonor Pedro Santos</v>
      </c>
      <c r="D1624" s="4" t="str">
        <f>VLOOKUP(B1624,Clientes!A:D,4,0)</f>
        <v>Beja</v>
      </c>
      <c r="E1624" s="9" t="s">
        <v>62</v>
      </c>
      <c r="F1624" s="4" t="str">
        <f>INDEX('Lista Aloj'!B:C,MATCH(E1624,'Lista Aloj'!C:C,0),1)</f>
        <v>ENTREGARSONHOS - ALOJAMENTO LOCAL, LDA</v>
      </c>
      <c r="G1624" s="4" t="str">
        <f>VLOOKUP(E1624,'Lista Aloj'!C:F,4,0)</f>
        <v>Região Autónoma dos Açores</v>
      </c>
      <c r="H1624" s="19">
        <v>44314</v>
      </c>
      <c r="I1624" s="22">
        <v>1</v>
      </c>
      <c r="J1624" s="6">
        <f>VLOOKUP(E1624,'Lista Aloj'!C:F,2,0)*I1624</f>
        <v>70</v>
      </c>
      <c r="K1624" s="6">
        <f t="shared" si="25"/>
        <v>70</v>
      </c>
    </row>
    <row r="1625" spans="2:11" ht="16.5" x14ac:dyDescent="0.25">
      <c r="B1625" s="3" t="s">
        <v>132</v>
      </c>
      <c r="C1625" s="4" t="str">
        <f>VLOOKUP(B1625,Clientes!A:B,2,0)</f>
        <v>José Brandão Fernandes</v>
      </c>
      <c r="D1625" s="4" t="str">
        <f>VLOOKUP(B1625,Clientes!A:D,4,0)</f>
        <v>Região Autónoma dos Açores</v>
      </c>
      <c r="E1625" s="9" t="s">
        <v>44</v>
      </c>
      <c r="F1625" s="4" t="str">
        <f>INDEX('Lista Aloj'!B:C,MATCH(E1625,'Lista Aloj'!C:C,0),1)</f>
        <v>DELIRECORDAÇÕES - ALOJAMENTO LOCAL, UNIPESSOAL, LDA</v>
      </c>
      <c r="G1625" s="4" t="str">
        <f>VLOOKUP(E1625,'Lista Aloj'!C:F,4,0)</f>
        <v>Porto</v>
      </c>
      <c r="H1625" s="19">
        <v>44315</v>
      </c>
      <c r="I1625" s="22">
        <v>1</v>
      </c>
      <c r="J1625" s="6">
        <f>VLOOKUP(E1625,'Lista Aloj'!C:F,2,0)*I1625</f>
        <v>80</v>
      </c>
      <c r="K1625" s="6">
        <f t="shared" si="25"/>
        <v>80</v>
      </c>
    </row>
    <row r="1626" spans="2:11" ht="16.5" x14ac:dyDescent="0.25">
      <c r="B1626" s="3" t="s">
        <v>90</v>
      </c>
      <c r="C1626" s="4" t="str">
        <f>VLOOKUP(B1626,Clientes!A:B,2,0)</f>
        <v>Rodrigo Marques Carvalho</v>
      </c>
      <c r="D1626" s="4" t="str">
        <f>VLOOKUP(B1626,Clientes!A:D,4,0)</f>
        <v>Évora</v>
      </c>
      <c r="E1626" s="9" t="s">
        <v>42</v>
      </c>
      <c r="F1626" s="4" t="str">
        <f>INDEX('Lista Aloj'!B:C,MATCH(E1626,'Lista Aloj'!C:C,0),1)</f>
        <v>FEELPORTO - ALOJAMENTO LOCAL E SERVIÇOS TURISTICOS, LDA</v>
      </c>
      <c r="G1626" s="4" t="str">
        <f>VLOOKUP(E1626,'Lista Aloj'!C:F,4,0)</f>
        <v>Porto</v>
      </c>
      <c r="H1626" s="19">
        <v>44315</v>
      </c>
      <c r="I1626" s="22">
        <v>8</v>
      </c>
      <c r="J1626" s="6">
        <f>VLOOKUP(E1626,'Lista Aloj'!C:F,2,0)*I1626</f>
        <v>560</v>
      </c>
      <c r="K1626" s="6">
        <f t="shared" si="25"/>
        <v>504</v>
      </c>
    </row>
    <row r="1627" spans="2:11" ht="16.5" x14ac:dyDescent="0.25">
      <c r="B1627" s="3" t="s">
        <v>122</v>
      </c>
      <c r="C1627" s="4" t="str">
        <f>VLOOKUP(B1627,Clientes!A:B,2,0)</f>
        <v>Juliana José Ferreira</v>
      </c>
      <c r="D1627" s="4" t="str">
        <f>VLOOKUP(B1627,Clientes!A:D,4,0)</f>
        <v>Porto</v>
      </c>
      <c r="E1627" s="9" t="s">
        <v>55</v>
      </c>
      <c r="F1627" s="4" t="str">
        <f>INDEX('Lista Aloj'!B:C,MATCH(E1627,'Lista Aloj'!C:C,0),1)</f>
        <v>ALOJAMENTO LOCAL M. ZÍDIA, LDA</v>
      </c>
      <c r="G1627" s="4" t="str">
        <f>VLOOKUP(E1627,'Lista Aloj'!C:F,4,0)</f>
        <v>Região Autónoma da Madeira</v>
      </c>
      <c r="H1627" s="19">
        <v>44316</v>
      </c>
      <c r="I1627" s="22">
        <v>3</v>
      </c>
      <c r="J1627" s="6">
        <f>VLOOKUP(E1627,'Lista Aloj'!C:F,2,0)*I1627</f>
        <v>150</v>
      </c>
      <c r="K1627" s="6">
        <f t="shared" si="25"/>
        <v>142.5</v>
      </c>
    </row>
    <row r="1628" spans="2:11" ht="16.5" x14ac:dyDescent="0.25">
      <c r="B1628" s="3" t="s">
        <v>143</v>
      </c>
      <c r="C1628" s="4" t="str">
        <f>VLOOKUP(B1628,Clientes!A:B,2,0)</f>
        <v>João Alexandre Araújo</v>
      </c>
      <c r="D1628" s="4" t="str">
        <f>VLOOKUP(B1628,Clientes!A:D,4,0)</f>
        <v>Leiria</v>
      </c>
      <c r="E1628" s="9" t="s">
        <v>56</v>
      </c>
      <c r="F1628" s="4" t="str">
        <f>INDEX('Lista Aloj'!B:C,MATCH(E1628,'Lista Aloj'!C:C,0),1)</f>
        <v>CONVERSA SIMÉTRICA ALOJAMENTO LOCAL, LDA</v>
      </c>
      <c r="G1628" s="4" t="str">
        <f>VLOOKUP(E1628,'Lista Aloj'!C:F,4,0)</f>
        <v>Viana do Castelo</v>
      </c>
      <c r="H1628" s="19">
        <v>44318</v>
      </c>
      <c r="I1628" s="22">
        <v>8</v>
      </c>
      <c r="J1628" s="6">
        <f>VLOOKUP(E1628,'Lista Aloj'!C:F,2,0)*I1628</f>
        <v>720</v>
      </c>
      <c r="K1628" s="6">
        <f t="shared" si="25"/>
        <v>648</v>
      </c>
    </row>
    <row r="1629" spans="2:11" ht="16.5" x14ac:dyDescent="0.25">
      <c r="B1629" s="3" t="s">
        <v>163</v>
      </c>
      <c r="C1629" s="4" t="str">
        <f>VLOOKUP(B1629,Clientes!A:B,2,0)</f>
        <v>Leonor Pedro Queirós</v>
      </c>
      <c r="D1629" s="4" t="str">
        <f>VLOOKUP(B1629,Clientes!A:D,4,0)</f>
        <v>Viseu</v>
      </c>
      <c r="E1629" s="9" t="s">
        <v>37</v>
      </c>
      <c r="F1629" s="4" t="str">
        <f>INDEX('Lista Aloj'!B:C,MATCH(E1629,'Lista Aloj'!C:C,0),1)</f>
        <v>AHSLG - SOCIEDADE DE GESTÃO DE EMPREENDIMENTOS TURÍSTICOS E DE ALOJAMENTO LOCAL, LDA</v>
      </c>
      <c r="G1629" s="4" t="str">
        <f>VLOOKUP(E1629,'Lista Aloj'!C:F,4,0)</f>
        <v>Braga</v>
      </c>
      <c r="H1629" s="19">
        <v>44318</v>
      </c>
      <c r="I1629" s="22">
        <v>9</v>
      </c>
      <c r="J1629" s="6">
        <f>VLOOKUP(E1629,'Lista Aloj'!C:F,2,0)*I1629</f>
        <v>450</v>
      </c>
      <c r="K1629" s="6">
        <f t="shared" si="25"/>
        <v>405</v>
      </c>
    </row>
    <row r="1630" spans="2:11" ht="16.5" x14ac:dyDescent="0.25">
      <c r="B1630" s="3" t="s">
        <v>215</v>
      </c>
      <c r="C1630" s="4" t="str">
        <f>VLOOKUP(B1630,Clientes!A:B,2,0)</f>
        <v>Maria Gonçalo Silva</v>
      </c>
      <c r="D1630" s="4" t="str">
        <f>VLOOKUP(B1630,Clientes!A:D,4,0)</f>
        <v>Região Autónoma da Madeira</v>
      </c>
      <c r="E1630" s="9" t="s">
        <v>37</v>
      </c>
      <c r="F1630" s="4" t="str">
        <f>INDEX('Lista Aloj'!B:C,MATCH(E1630,'Lista Aloj'!C:C,0),1)</f>
        <v>AHSLG - SOCIEDADE DE GESTÃO DE EMPREENDIMENTOS TURÍSTICOS E DE ALOJAMENTO LOCAL, LDA</v>
      </c>
      <c r="G1630" s="4" t="str">
        <f>VLOOKUP(E1630,'Lista Aloj'!C:F,4,0)</f>
        <v>Braga</v>
      </c>
      <c r="H1630" s="19">
        <v>44318</v>
      </c>
      <c r="I1630" s="22">
        <v>6</v>
      </c>
      <c r="J1630" s="6">
        <f>VLOOKUP(E1630,'Lista Aloj'!C:F,2,0)*I1630</f>
        <v>300</v>
      </c>
      <c r="K1630" s="6">
        <f t="shared" si="25"/>
        <v>270</v>
      </c>
    </row>
    <row r="1631" spans="2:11" ht="16.5" x14ac:dyDescent="0.25">
      <c r="B1631" s="3" t="s">
        <v>97</v>
      </c>
      <c r="C1631" s="4" t="str">
        <f>VLOOKUP(B1631,Clientes!A:B,2,0)</f>
        <v>Diogo Torres Pinheiro</v>
      </c>
      <c r="D1631" s="4" t="str">
        <f>VLOOKUP(B1631,Clientes!A:D,4,0)</f>
        <v>Santarém</v>
      </c>
      <c r="E1631" s="9" t="s">
        <v>43</v>
      </c>
      <c r="F1631" s="4" t="str">
        <f>INDEX('Lista Aloj'!B:C,MATCH(E1631,'Lista Aloj'!C:C,0),1)</f>
        <v>AZEVEDO, ANTÓNIO DA SILVA</v>
      </c>
      <c r="G1631" s="4" t="str">
        <f>VLOOKUP(E1631,'Lista Aloj'!C:F,4,0)</f>
        <v>Porto</v>
      </c>
      <c r="H1631" s="19">
        <v>44319</v>
      </c>
      <c r="I1631" s="22">
        <v>5</v>
      </c>
      <c r="J1631" s="6">
        <f>VLOOKUP(E1631,'Lista Aloj'!C:F,2,0)*I1631</f>
        <v>400</v>
      </c>
      <c r="K1631" s="6">
        <f t="shared" si="25"/>
        <v>380</v>
      </c>
    </row>
    <row r="1632" spans="2:11" ht="16.5" x14ac:dyDescent="0.25">
      <c r="B1632" s="3" t="s">
        <v>145</v>
      </c>
      <c r="C1632" s="4" t="str">
        <f>VLOOKUP(B1632,Clientes!A:B,2,0)</f>
        <v>João Machado Sousa</v>
      </c>
      <c r="D1632" s="4" t="str">
        <f>VLOOKUP(B1632,Clientes!A:D,4,0)</f>
        <v>Setúbal</v>
      </c>
      <c r="E1632" s="9" t="s">
        <v>51</v>
      </c>
      <c r="F1632" s="4" t="str">
        <f>INDEX('Lista Aloj'!B:C,MATCH(E1632,'Lista Aloj'!C:C,0),1)</f>
        <v>BIRDS &amp; BOARDS - ALOJAMENTO LOCAL, LDA</v>
      </c>
      <c r="G1632" s="4" t="str">
        <f>VLOOKUP(E1632,'Lista Aloj'!C:F,4,0)</f>
        <v>Lisboa</v>
      </c>
      <c r="H1632" s="19">
        <v>44319</v>
      </c>
      <c r="I1632" s="22">
        <v>4</v>
      </c>
      <c r="J1632" s="6">
        <f>VLOOKUP(E1632,'Lista Aloj'!C:F,2,0)*I1632</f>
        <v>360</v>
      </c>
      <c r="K1632" s="6">
        <f t="shared" si="25"/>
        <v>342</v>
      </c>
    </row>
    <row r="1633" spans="2:11" ht="16.5" x14ac:dyDescent="0.25">
      <c r="B1633" s="3" t="s">
        <v>105</v>
      </c>
      <c r="C1633" s="4" t="str">
        <f>VLOOKUP(B1633,Clientes!A:B,2,0)</f>
        <v>Licinio Macedo Rocha</v>
      </c>
      <c r="D1633" s="4" t="str">
        <f>VLOOKUP(B1633,Clientes!A:D,4,0)</f>
        <v>Castelo Branco</v>
      </c>
      <c r="E1633" s="9" t="s">
        <v>43</v>
      </c>
      <c r="F1633" s="4" t="str">
        <f>INDEX('Lista Aloj'!B:C,MATCH(E1633,'Lista Aloj'!C:C,0),1)</f>
        <v>AZEVEDO, ANTÓNIO DA SILVA</v>
      </c>
      <c r="G1633" s="4" t="str">
        <f>VLOOKUP(E1633,'Lista Aloj'!C:F,4,0)</f>
        <v>Porto</v>
      </c>
      <c r="H1633" s="19">
        <v>44319</v>
      </c>
      <c r="I1633" s="22">
        <v>3</v>
      </c>
      <c r="J1633" s="6">
        <f>VLOOKUP(E1633,'Lista Aloj'!C:F,2,0)*I1633</f>
        <v>240</v>
      </c>
      <c r="K1633" s="6">
        <f t="shared" si="25"/>
        <v>228</v>
      </c>
    </row>
    <row r="1634" spans="2:11" ht="16.5" x14ac:dyDescent="0.25">
      <c r="B1634" s="3" t="s">
        <v>113</v>
      </c>
      <c r="C1634" s="4" t="str">
        <f>VLOOKUP(B1634,Clientes!A:B,2,0)</f>
        <v>Ana Camões Alves</v>
      </c>
      <c r="D1634" s="4" t="str">
        <f>VLOOKUP(B1634,Clientes!A:D,4,0)</f>
        <v>Beja</v>
      </c>
      <c r="E1634" s="9" t="s">
        <v>42</v>
      </c>
      <c r="F1634" s="4" t="str">
        <f>INDEX('Lista Aloj'!B:C,MATCH(E1634,'Lista Aloj'!C:C,0),1)</f>
        <v>FEELPORTO - ALOJAMENTO LOCAL E SERVIÇOS TURISTICOS, LDA</v>
      </c>
      <c r="G1634" s="4" t="str">
        <f>VLOOKUP(E1634,'Lista Aloj'!C:F,4,0)</f>
        <v>Porto</v>
      </c>
      <c r="H1634" s="19">
        <v>44320</v>
      </c>
      <c r="I1634" s="22">
        <v>6</v>
      </c>
      <c r="J1634" s="6">
        <f>VLOOKUP(E1634,'Lista Aloj'!C:F,2,0)*I1634</f>
        <v>420</v>
      </c>
      <c r="K1634" s="6">
        <f t="shared" si="25"/>
        <v>378</v>
      </c>
    </row>
    <row r="1635" spans="2:11" ht="16.5" x14ac:dyDescent="0.25">
      <c r="B1635" s="3" t="s">
        <v>138</v>
      </c>
      <c r="C1635" s="4" t="str">
        <f>VLOOKUP(B1635,Clientes!A:B,2,0)</f>
        <v>Nuno Sinde Silva</v>
      </c>
      <c r="D1635" s="4" t="str">
        <f>VLOOKUP(B1635,Clientes!A:D,4,0)</f>
        <v>Viseu</v>
      </c>
      <c r="E1635" s="9" t="s">
        <v>35</v>
      </c>
      <c r="F1635" s="4" t="str">
        <f>INDEX('Lista Aloj'!B:C,MATCH(E1635,'Lista Aloj'!C:C,0),1)</f>
        <v>ALOJAMENTO LOCAL "TUGAPLACE", UNIPESSOAL, LDA</v>
      </c>
      <c r="G1635" s="4" t="str">
        <f>VLOOKUP(E1635,'Lista Aloj'!C:F,4,0)</f>
        <v>Porto</v>
      </c>
      <c r="H1635" s="19">
        <v>44320</v>
      </c>
      <c r="I1635" s="22">
        <v>6</v>
      </c>
      <c r="J1635" s="6">
        <f>VLOOKUP(E1635,'Lista Aloj'!C:F,2,0)*I1635</f>
        <v>420</v>
      </c>
      <c r="K1635" s="6">
        <f t="shared" si="25"/>
        <v>378</v>
      </c>
    </row>
    <row r="1636" spans="2:11" ht="16.5" x14ac:dyDescent="0.25">
      <c r="B1636" s="3" t="s">
        <v>160</v>
      </c>
      <c r="C1636" s="4" t="str">
        <f>VLOOKUP(B1636,Clientes!A:B,2,0)</f>
        <v>Rodrigo Martins Tavares</v>
      </c>
      <c r="D1636" s="4" t="str">
        <f>VLOOKUP(B1636,Clientes!A:D,4,0)</f>
        <v>Setúbal</v>
      </c>
      <c r="E1636" s="9" t="s">
        <v>52</v>
      </c>
      <c r="F1636" s="4" t="str">
        <f>INDEX('Lista Aloj'!B:C,MATCH(E1636,'Lista Aloj'!C:C,0),1)</f>
        <v>CASA DO RIO VEZ - TURISMO E ALOJAMENTO, LDA</v>
      </c>
      <c r="G1636" s="4" t="str">
        <f>VLOOKUP(E1636,'Lista Aloj'!C:F,4,0)</f>
        <v>Leiria</v>
      </c>
      <c r="H1636" s="19">
        <v>44320</v>
      </c>
      <c r="I1636" s="22">
        <v>3</v>
      </c>
      <c r="J1636" s="6">
        <f>VLOOKUP(E1636,'Lista Aloj'!C:F,2,0)*I1636</f>
        <v>210</v>
      </c>
      <c r="K1636" s="6">
        <f t="shared" si="25"/>
        <v>199.5</v>
      </c>
    </row>
    <row r="1637" spans="2:11" ht="16.5" x14ac:dyDescent="0.25">
      <c r="B1637" s="3" t="s">
        <v>212</v>
      </c>
      <c r="C1637" s="4" t="str">
        <f>VLOOKUP(B1637,Clientes!A:B,2,0)</f>
        <v xml:space="preserve">Sanderson Leite </v>
      </c>
      <c r="D1637" s="4" t="str">
        <f>VLOOKUP(B1637,Clientes!A:D,4,0)</f>
        <v>Leiria</v>
      </c>
      <c r="E1637" s="9" t="s">
        <v>38</v>
      </c>
      <c r="F1637" s="4" t="str">
        <f>INDEX('Lista Aloj'!B:C,MATCH(E1637,'Lista Aloj'!C:C,0),1)</f>
        <v>ALOJAMENTO LOCAL - PENSIO BASTOS, LDA</v>
      </c>
      <c r="G1637" s="4" t="str">
        <f>VLOOKUP(E1637,'Lista Aloj'!C:F,4,0)</f>
        <v>Bragança</v>
      </c>
      <c r="H1637" s="19">
        <v>44320</v>
      </c>
      <c r="I1637" s="22">
        <v>4</v>
      </c>
      <c r="J1637" s="6">
        <f>VLOOKUP(E1637,'Lista Aloj'!C:F,2,0)*I1637</f>
        <v>280</v>
      </c>
      <c r="K1637" s="6">
        <f t="shared" si="25"/>
        <v>266</v>
      </c>
    </row>
    <row r="1638" spans="2:11" ht="16.5" x14ac:dyDescent="0.25">
      <c r="B1638" s="3" t="s">
        <v>220</v>
      </c>
      <c r="C1638" s="4" t="str">
        <f>VLOOKUP(B1638,Clientes!A:B,2,0)</f>
        <v xml:space="preserve">Bruna Cruz </v>
      </c>
      <c r="D1638" s="4" t="str">
        <f>VLOOKUP(B1638,Clientes!A:D,4,0)</f>
        <v>Região Autónoma dos Açores</v>
      </c>
      <c r="E1638" s="9" t="s">
        <v>41</v>
      </c>
      <c r="F1638" s="4" t="str">
        <f>INDEX('Lista Aloj'!B:C,MATCH(E1638,'Lista Aloj'!C:C,0),1)</f>
        <v>CAMPO AVENTURA - PROGRAMAS DE LAZER, S.A.</v>
      </c>
      <c r="G1638" s="4" t="str">
        <f>VLOOKUP(E1638,'Lista Aloj'!C:F,4,0)</f>
        <v>Castelo Branco</v>
      </c>
      <c r="H1638" s="19">
        <v>44324</v>
      </c>
      <c r="I1638" s="22">
        <v>6</v>
      </c>
      <c r="J1638" s="6">
        <f>VLOOKUP(E1638,'Lista Aloj'!C:F,2,0)*I1638</f>
        <v>540</v>
      </c>
      <c r="K1638" s="6">
        <f t="shared" si="25"/>
        <v>486</v>
      </c>
    </row>
    <row r="1639" spans="2:11" ht="16.5" x14ac:dyDescent="0.25">
      <c r="B1639" s="3" t="s">
        <v>145</v>
      </c>
      <c r="C1639" s="4" t="str">
        <f>VLOOKUP(B1639,Clientes!A:B,2,0)</f>
        <v>João Machado Sousa</v>
      </c>
      <c r="D1639" s="4" t="str">
        <f>VLOOKUP(B1639,Clientes!A:D,4,0)</f>
        <v>Setúbal</v>
      </c>
      <c r="E1639" s="9" t="s">
        <v>48</v>
      </c>
      <c r="F1639" s="4" t="str">
        <f>INDEX('Lista Aloj'!B:C,MATCH(E1639,'Lista Aloj'!C:C,0),1)</f>
        <v>BEACHCOMBER - ALOJAMENTO LOCAL, UNIPESSOAL, LDA</v>
      </c>
      <c r="G1639" s="4" t="str">
        <f>VLOOKUP(E1639,'Lista Aloj'!C:F,4,0)</f>
        <v>Beja</v>
      </c>
      <c r="H1639" s="19">
        <v>44324</v>
      </c>
      <c r="I1639" s="22">
        <v>2</v>
      </c>
      <c r="J1639" s="6">
        <f>VLOOKUP(E1639,'Lista Aloj'!C:F,2,0)*I1639</f>
        <v>100</v>
      </c>
      <c r="K1639" s="6">
        <f t="shared" si="25"/>
        <v>95</v>
      </c>
    </row>
    <row r="1640" spans="2:11" ht="16.5" x14ac:dyDescent="0.25">
      <c r="B1640" s="3" t="s">
        <v>134</v>
      </c>
      <c r="C1640" s="4" t="str">
        <f>VLOOKUP(B1640,Clientes!A:B,2,0)</f>
        <v>Eduardo Leite Martins</v>
      </c>
      <c r="D1640" s="4" t="str">
        <f>VLOOKUP(B1640,Clientes!A:D,4,0)</f>
        <v>Braga</v>
      </c>
      <c r="E1640" s="9" t="s">
        <v>44</v>
      </c>
      <c r="F1640" s="4" t="str">
        <f>INDEX('Lista Aloj'!B:C,MATCH(E1640,'Lista Aloj'!C:C,0),1)</f>
        <v>DELIRECORDAÇÕES - ALOJAMENTO LOCAL, UNIPESSOAL, LDA</v>
      </c>
      <c r="G1640" s="4" t="str">
        <f>VLOOKUP(E1640,'Lista Aloj'!C:F,4,0)</f>
        <v>Porto</v>
      </c>
      <c r="H1640" s="19">
        <v>44325</v>
      </c>
      <c r="I1640" s="22">
        <v>4</v>
      </c>
      <c r="J1640" s="6">
        <f>VLOOKUP(E1640,'Lista Aloj'!C:F,2,0)*I1640</f>
        <v>320</v>
      </c>
      <c r="K1640" s="6">
        <f t="shared" si="25"/>
        <v>304</v>
      </c>
    </row>
    <row r="1641" spans="2:11" ht="16.5" x14ac:dyDescent="0.25">
      <c r="B1641" s="3" t="s">
        <v>139</v>
      </c>
      <c r="C1641" s="4" t="str">
        <f>VLOOKUP(B1641,Clientes!A:B,2,0)</f>
        <v>Daniel Filipe Sousa</v>
      </c>
      <c r="D1641" s="4" t="str">
        <f>VLOOKUP(B1641,Clientes!A:D,4,0)</f>
        <v>Beja</v>
      </c>
      <c r="E1641" s="9" t="s">
        <v>51</v>
      </c>
      <c r="F1641" s="4" t="str">
        <f>INDEX('Lista Aloj'!B:C,MATCH(E1641,'Lista Aloj'!C:C,0),1)</f>
        <v>BIRDS &amp; BOARDS - ALOJAMENTO LOCAL, LDA</v>
      </c>
      <c r="G1641" s="4" t="str">
        <f>VLOOKUP(E1641,'Lista Aloj'!C:F,4,0)</f>
        <v>Lisboa</v>
      </c>
      <c r="H1641" s="19">
        <v>44326</v>
      </c>
      <c r="I1641" s="22">
        <v>7</v>
      </c>
      <c r="J1641" s="6">
        <f>VLOOKUP(E1641,'Lista Aloj'!C:F,2,0)*I1641</f>
        <v>630</v>
      </c>
      <c r="K1641" s="6">
        <f t="shared" si="25"/>
        <v>567</v>
      </c>
    </row>
    <row r="1642" spans="2:11" ht="16.5" x14ac:dyDescent="0.25">
      <c r="B1642" s="3" t="s">
        <v>161</v>
      </c>
      <c r="C1642" s="4" t="str">
        <f>VLOOKUP(B1642,Clientes!A:B,2,0)</f>
        <v>Francisco Afonso Caldeira</v>
      </c>
      <c r="D1642" s="4" t="str">
        <f>VLOOKUP(B1642,Clientes!A:D,4,0)</f>
        <v>Faro</v>
      </c>
      <c r="E1642" s="9" t="s">
        <v>35</v>
      </c>
      <c r="F1642" s="4" t="str">
        <f>INDEX('Lista Aloj'!B:C,MATCH(E1642,'Lista Aloj'!C:C,0),1)</f>
        <v>ALOJAMENTO LOCAL "TUGAPLACE", UNIPESSOAL, LDA</v>
      </c>
      <c r="G1642" s="4" t="str">
        <f>VLOOKUP(E1642,'Lista Aloj'!C:F,4,0)</f>
        <v>Porto</v>
      </c>
      <c r="H1642" s="19">
        <v>44326</v>
      </c>
      <c r="I1642" s="22">
        <v>7</v>
      </c>
      <c r="J1642" s="6">
        <f>VLOOKUP(E1642,'Lista Aloj'!C:F,2,0)*I1642</f>
        <v>490</v>
      </c>
      <c r="K1642" s="6">
        <f t="shared" si="25"/>
        <v>441</v>
      </c>
    </row>
    <row r="1643" spans="2:11" ht="16.5" x14ac:dyDescent="0.25">
      <c r="B1643" s="3" t="s">
        <v>132</v>
      </c>
      <c r="C1643" s="4" t="str">
        <f>VLOOKUP(B1643,Clientes!A:B,2,0)</f>
        <v>José Brandão Fernandes</v>
      </c>
      <c r="D1643" s="4" t="str">
        <f>VLOOKUP(B1643,Clientes!A:D,4,0)</f>
        <v>Região Autónoma dos Açores</v>
      </c>
      <c r="E1643" s="9" t="s">
        <v>56</v>
      </c>
      <c r="F1643" s="4" t="str">
        <f>INDEX('Lista Aloj'!B:C,MATCH(E1643,'Lista Aloj'!C:C,0),1)</f>
        <v>CONVERSA SIMÉTRICA ALOJAMENTO LOCAL, LDA</v>
      </c>
      <c r="G1643" s="4" t="str">
        <f>VLOOKUP(E1643,'Lista Aloj'!C:F,4,0)</f>
        <v>Viana do Castelo</v>
      </c>
      <c r="H1643" s="19">
        <v>44326</v>
      </c>
      <c r="I1643" s="22">
        <v>7</v>
      </c>
      <c r="J1643" s="6">
        <f>VLOOKUP(E1643,'Lista Aloj'!C:F,2,0)*I1643</f>
        <v>630</v>
      </c>
      <c r="K1643" s="6">
        <f t="shared" si="25"/>
        <v>567</v>
      </c>
    </row>
    <row r="1644" spans="2:11" ht="16.5" x14ac:dyDescent="0.25">
      <c r="B1644" s="3" t="s">
        <v>131</v>
      </c>
      <c r="C1644" s="4" t="str">
        <f>VLOOKUP(B1644,Clientes!A:B,2,0)</f>
        <v xml:space="preserve">João de </v>
      </c>
      <c r="D1644" s="4" t="str">
        <f>VLOOKUP(B1644,Clientes!A:D,4,0)</f>
        <v>Guarda</v>
      </c>
      <c r="E1644" s="9" t="s">
        <v>52</v>
      </c>
      <c r="F1644" s="4" t="str">
        <f>INDEX('Lista Aloj'!B:C,MATCH(E1644,'Lista Aloj'!C:C,0),1)</f>
        <v>CASA DO RIO VEZ - TURISMO E ALOJAMENTO, LDA</v>
      </c>
      <c r="G1644" s="4" t="str">
        <f>VLOOKUP(E1644,'Lista Aloj'!C:F,4,0)</f>
        <v>Leiria</v>
      </c>
      <c r="H1644" s="19">
        <v>44329</v>
      </c>
      <c r="I1644" s="22">
        <v>9</v>
      </c>
      <c r="J1644" s="6">
        <f>VLOOKUP(E1644,'Lista Aloj'!C:F,2,0)*I1644</f>
        <v>630</v>
      </c>
      <c r="K1644" s="6">
        <f t="shared" si="25"/>
        <v>567</v>
      </c>
    </row>
    <row r="1645" spans="2:11" ht="16.5" x14ac:dyDescent="0.25">
      <c r="B1645" s="3" t="s">
        <v>78</v>
      </c>
      <c r="C1645" s="4" t="str">
        <f>VLOOKUP(B1645,Clientes!A:B,2,0)</f>
        <v>Ana Maria Silva</v>
      </c>
      <c r="D1645" s="4" t="str">
        <f>VLOOKUP(B1645,Clientes!A:D,4,0)</f>
        <v>Santarém</v>
      </c>
      <c r="E1645" s="9" t="s">
        <v>59</v>
      </c>
      <c r="F1645" s="4" t="str">
        <f>INDEX('Lista Aloj'!B:C,MATCH(E1645,'Lista Aloj'!C:C,0),1)</f>
        <v>ENIGMAGARDEN - ALOJAMENTO LOCAL, UNIPESSOAL, LDA</v>
      </c>
      <c r="G1645" s="4" t="str">
        <f>VLOOKUP(E1645,'Lista Aloj'!C:F,4,0)</f>
        <v>Viana do Castelo</v>
      </c>
      <c r="H1645" s="19">
        <v>44330</v>
      </c>
      <c r="I1645" s="22">
        <v>5</v>
      </c>
      <c r="J1645" s="6">
        <f>VLOOKUP(E1645,'Lista Aloj'!C:F,2,0)*I1645</f>
        <v>300</v>
      </c>
      <c r="K1645" s="6">
        <f t="shared" si="25"/>
        <v>285</v>
      </c>
    </row>
    <row r="1646" spans="2:11" ht="16.5" x14ac:dyDescent="0.25">
      <c r="B1646" s="3" t="s">
        <v>129</v>
      </c>
      <c r="C1646" s="4" t="str">
        <f>VLOOKUP(B1646,Clientes!A:B,2,0)</f>
        <v xml:space="preserve">Francisco Taveira </v>
      </c>
      <c r="D1646" s="4" t="str">
        <f>VLOOKUP(B1646,Clientes!A:D,4,0)</f>
        <v>Porto</v>
      </c>
      <c r="E1646" s="9" t="s">
        <v>36</v>
      </c>
      <c r="F1646" s="4" t="str">
        <f>INDEX('Lista Aloj'!B:C,MATCH(E1646,'Lista Aloj'!C:C,0),1)</f>
        <v>A.N.E.A.L. - ASSOCIAÇÃO NACIONAL DE ESTABELECIMENTOS DE ALOJAMENTO LOCAL</v>
      </c>
      <c r="G1646" s="4" t="str">
        <f>VLOOKUP(E1646,'Lista Aloj'!C:F,4,0)</f>
        <v>Lisboa</v>
      </c>
      <c r="H1646" s="19">
        <v>44330</v>
      </c>
      <c r="I1646" s="22">
        <v>2</v>
      </c>
      <c r="J1646" s="6">
        <f>VLOOKUP(E1646,'Lista Aloj'!C:F,2,0)*I1646</f>
        <v>160</v>
      </c>
      <c r="K1646" s="6">
        <f t="shared" si="25"/>
        <v>152</v>
      </c>
    </row>
    <row r="1647" spans="2:11" ht="16.5" x14ac:dyDescent="0.25">
      <c r="B1647" s="3" t="s">
        <v>206</v>
      </c>
      <c r="C1647" s="4" t="str">
        <f>VLOOKUP(B1647,Clientes!A:B,2,0)</f>
        <v xml:space="preserve">Diogo Cristina </v>
      </c>
      <c r="D1647" s="4" t="str">
        <f>VLOOKUP(B1647,Clientes!A:D,4,0)</f>
        <v>Região Autónoma dos Açores</v>
      </c>
      <c r="E1647" s="9" t="s">
        <v>47</v>
      </c>
      <c r="F1647" s="4" t="str">
        <f>INDEX('Lista Aloj'!B:C,MATCH(E1647,'Lista Aloj'!C:C,0),1)</f>
        <v>ADER-SOUSA - ASSOCIAÇÃO DE DESENVOLVIMENTO RURAL DAS TERRAS DO SOUSA</v>
      </c>
      <c r="G1647" s="4" t="str">
        <f>VLOOKUP(E1647,'Lista Aloj'!C:F,4,0)</f>
        <v>Região Autónoma dos Açores</v>
      </c>
      <c r="H1647" s="19">
        <v>44331</v>
      </c>
      <c r="I1647" s="22">
        <v>6</v>
      </c>
      <c r="J1647" s="6">
        <f>VLOOKUP(E1647,'Lista Aloj'!C:F,2,0)*I1647</f>
        <v>420</v>
      </c>
      <c r="K1647" s="6">
        <f t="shared" si="25"/>
        <v>378</v>
      </c>
    </row>
    <row r="1648" spans="2:11" ht="16.5" x14ac:dyDescent="0.25">
      <c r="B1648" s="3" t="s">
        <v>205</v>
      </c>
      <c r="C1648" s="4" t="str">
        <f>VLOOKUP(B1648,Clientes!A:B,2,0)</f>
        <v>Francisca João Sousa</v>
      </c>
      <c r="D1648" s="4" t="str">
        <f>VLOOKUP(B1648,Clientes!A:D,4,0)</f>
        <v>Lisboa</v>
      </c>
      <c r="E1648" s="9" t="s">
        <v>34</v>
      </c>
      <c r="F1648" s="4" t="str">
        <f>INDEX('Lista Aloj'!B:C,MATCH(E1648,'Lista Aloj'!C:C,0),1)</f>
        <v>ALOJAMENTO DO ÓSCAR, UNIPESSOAL, LDA</v>
      </c>
      <c r="G1648" s="4" t="str">
        <f>VLOOKUP(E1648,'Lista Aloj'!C:F,4,0)</f>
        <v>Região Autónoma da Madeira</v>
      </c>
      <c r="H1648" s="19">
        <v>44331</v>
      </c>
      <c r="I1648" s="22">
        <v>8</v>
      </c>
      <c r="J1648" s="6">
        <f>VLOOKUP(E1648,'Lista Aloj'!C:F,2,0)*I1648</f>
        <v>560</v>
      </c>
      <c r="K1648" s="6">
        <f t="shared" si="25"/>
        <v>504</v>
      </c>
    </row>
    <row r="1649" spans="2:11" ht="16.5" x14ac:dyDescent="0.25">
      <c r="B1649" s="3" t="s">
        <v>105</v>
      </c>
      <c r="C1649" s="4" t="str">
        <f>VLOOKUP(B1649,Clientes!A:B,2,0)</f>
        <v>Licinio Macedo Rocha</v>
      </c>
      <c r="D1649" s="4" t="str">
        <f>VLOOKUP(B1649,Clientes!A:D,4,0)</f>
        <v>Castelo Branco</v>
      </c>
      <c r="E1649" s="9" t="s">
        <v>55</v>
      </c>
      <c r="F1649" s="4" t="str">
        <f>INDEX('Lista Aloj'!B:C,MATCH(E1649,'Lista Aloj'!C:C,0),1)</f>
        <v>ALOJAMENTO LOCAL M. ZÍDIA, LDA</v>
      </c>
      <c r="G1649" s="4" t="str">
        <f>VLOOKUP(E1649,'Lista Aloj'!C:F,4,0)</f>
        <v>Região Autónoma da Madeira</v>
      </c>
      <c r="H1649" s="19">
        <v>44331</v>
      </c>
      <c r="I1649" s="22">
        <v>4</v>
      </c>
      <c r="J1649" s="6">
        <f>VLOOKUP(E1649,'Lista Aloj'!C:F,2,0)*I1649</f>
        <v>200</v>
      </c>
      <c r="K1649" s="6">
        <f t="shared" si="25"/>
        <v>190</v>
      </c>
    </row>
    <row r="1650" spans="2:11" ht="16.5" x14ac:dyDescent="0.25">
      <c r="B1650" s="3" t="s">
        <v>138</v>
      </c>
      <c r="C1650" s="4" t="str">
        <f>VLOOKUP(B1650,Clientes!A:B,2,0)</f>
        <v>Nuno Sinde Silva</v>
      </c>
      <c r="D1650" s="4" t="str">
        <f>VLOOKUP(B1650,Clientes!A:D,4,0)</f>
        <v>Viseu</v>
      </c>
      <c r="E1650" s="9" t="s">
        <v>38</v>
      </c>
      <c r="F1650" s="4" t="str">
        <f>INDEX('Lista Aloj'!B:C,MATCH(E1650,'Lista Aloj'!C:C,0),1)</f>
        <v>ALOJAMENTO LOCAL - PENSIO BASTOS, LDA</v>
      </c>
      <c r="G1650" s="4" t="str">
        <f>VLOOKUP(E1650,'Lista Aloj'!C:F,4,0)</f>
        <v>Bragança</v>
      </c>
      <c r="H1650" s="19">
        <v>44333</v>
      </c>
      <c r="I1650" s="22">
        <v>8</v>
      </c>
      <c r="J1650" s="6">
        <f>VLOOKUP(E1650,'Lista Aloj'!C:F,2,0)*I1650</f>
        <v>560</v>
      </c>
      <c r="K1650" s="6">
        <f t="shared" si="25"/>
        <v>504</v>
      </c>
    </row>
    <row r="1651" spans="2:11" ht="16.5" x14ac:dyDescent="0.25">
      <c r="B1651" s="3" t="s">
        <v>94</v>
      </c>
      <c r="C1651" s="4" t="str">
        <f>VLOOKUP(B1651,Clientes!A:B,2,0)</f>
        <v xml:space="preserve">Paula Ramos </v>
      </c>
      <c r="D1651" s="4" t="str">
        <f>VLOOKUP(B1651,Clientes!A:D,4,0)</f>
        <v>Viana do Castelo</v>
      </c>
      <c r="E1651" s="9" t="s">
        <v>56</v>
      </c>
      <c r="F1651" s="4" t="str">
        <f>INDEX('Lista Aloj'!B:C,MATCH(E1651,'Lista Aloj'!C:C,0),1)</f>
        <v>CONVERSA SIMÉTRICA ALOJAMENTO LOCAL, LDA</v>
      </c>
      <c r="G1651" s="4" t="str">
        <f>VLOOKUP(E1651,'Lista Aloj'!C:F,4,0)</f>
        <v>Viana do Castelo</v>
      </c>
      <c r="H1651" s="19">
        <v>44333</v>
      </c>
      <c r="I1651" s="22">
        <v>2</v>
      </c>
      <c r="J1651" s="6">
        <f>VLOOKUP(E1651,'Lista Aloj'!C:F,2,0)*I1651</f>
        <v>180</v>
      </c>
      <c r="K1651" s="6">
        <f t="shared" si="25"/>
        <v>171</v>
      </c>
    </row>
    <row r="1652" spans="2:11" ht="16.5" x14ac:dyDescent="0.25">
      <c r="B1652" s="3" t="s">
        <v>87</v>
      </c>
      <c r="C1652" s="4" t="str">
        <f>VLOOKUP(B1652,Clientes!A:B,2,0)</f>
        <v xml:space="preserve">Rita Pedro </v>
      </c>
      <c r="D1652" s="4" t="str">
        <f>VLOOKUP(B1652,Clientes!A:D,4,0)</f>
        <v>Portalegre</v>
      </c>
      <c r="E1652" s="9" t="s">
        <v>51</v>
      </c>
      <c r="F1652" s="4" t="str">
        <f>INDEX('Lista Aloj'!B:C,MATCH(E1652,'Lista Aloj'!C:C,0),1)</f>
        <v>BIRDS &amp; BOARDS - ALOJAMENTO LOCAL, LDA</v>
      </c>
      <c r="G1652" s="4" t="str">
        <f>VLOOKUP(E1652,'Lista Aloj'!C:F,4,0)</f>
        <v>Lisboa</v>
      </c>
      <c r="H1652" s="19">
        <v>44336</v>
      </c>
      <c r="I1652" s="22">
        <v>7</v>
      </c>
      <c r="J1652" s="6">
        <f>VLOOKUP(E1652,'Lista Aloj'!C:F,2,0)*I1652</f>
        <v>630</v>
      </c>
      <c r="K1652" s="6">
        <f t="shared" si="25"/>
        <v>567</v>
      </c>
    </row>
    <row r="1653" spans="2:11" ht="16.5" x14ac:dyDescent="0.25">
      <c r="B1653" s="3" t="s">
        <v>127</v>
      </c>
      <c r="C1653" s="4" t="str">
        <f>VLOOKUP(B1653,Clientes!A:B,2,0)</f>
        <v>Daniel Manuel Diaz-Arguelles</v>
      </c>
      <c r="D1653" s="4" t="str">
        <f>VLOOKUP(B1653,Clientes!A:D,4,0)</f>
        <v>Aveiro</v>
      </c>
      <c r="E1653" s="9" t="s">
        <v>34</v>
      </c>
      <c r="F1653" s="4" t="str">
        <f>INDEX('Lista Aloj'!B:C,MATCH(E1653,'Lista Aloj'!C:C,0),1)</f>
        <v>ALOJAMENTO DO ÓSCAR, UNIPESSOAL, LDA</v>
      </c>
      <c r="G1653" s="4" t="str">
        <f>VLOOKUP(E1653,'Lista Aloj'!C:F,4,0)</f>
        <v>Região Autónoma da Madeira</v>
      </c>
      <c r="H1653" s="19">
        <v>44337</v>
      </c>
      <c r="I1653" s="22">
        <v>7</v>
      </c>
      <c r="J1653" s="6">
        <f>VLOOKUP(E1653,'Lista Aloj'!C:F,2,0)*I1653</f>
        <v>490</v>
      </c>
      <c r="K1653" s="6">
        <f t="shared" si="25"/>
        <v>441</v>
      </c>
    </row>
    <row r="1654" spans="2:11" ht="16.5" x14ac:dyDescent="0.25">
      <c r="B1654" s="3" t="s">
        <v>159</v>
      </c>
      <c r="C1654" s="4" t="str">
        <f>VLOOKUP(B1654,Clientes!A:B,2,0)</f>
        <v>Bela Francisco Pinto</v>
      </c>
      <c r="D1654" s="4" t="str">
        <f>VLOOKUP(B1654,Clientes!A:D,4,0)</f>
        <v>Santarém</v>
      </c>
      <c r="E1654" s="9" t="s">
        <v>39</v>
      </c>
      <c r="F1654" s="4" t="str">
        <f>INDEX('Lista Aloj'!B:C,MATCH(E1654,'Lista Aloj'!C:C,0),1)</f>
        <v>ÍNDICEFRASE COMPRA E VENDA DE BENS IMOBILIÁRIOS, TURISMO E ALOJAMENTO LOCAL, LDA</v>
      </c>
      <c r="G1654" s="4" t="str">
        <f>VLOOKUP(E1654,'Lista Aloj'!C:F,4,0)</f>
        <v>Portalegre</v>
      </c>
      <c r="H1654" s="19">
        <v>44339</v>
      </c>
      <c r="I1654" s="22">
        <v>2</v>
      </c>
      <c r="J1654" s="6">
        <f>VLOOKUP(E1654,'Lista Aloj'!C:F,2,0)*I1654</f>
        <v>120</v>
      </c>
      <c r="K1654" s="6">
        <f t="shared" si="25"/>
        <v>114</v>
      </c>
    </row>
    <row r="1655" spans="2:11" ht="16.5" x14ac:dyDescent="0.25">
      <c r="B1655" s="3" t="s">
        <v>92</v>
      </c>
      <c r="C1655" s="4" t="str">
        <f>VLOOKUP(B1655,Clientes!A:B,2,0)</f>
        <v>Marina Manuel Duarte</v>
      </c>
      <c r="D1655" s="4" t="str">
        <f>VLOOKUP(B1655,Clientes!A:D,4,0)</f>
        <v>Portalegre</v>
      </c>
      <c r="E1655" s="9" t="s">
        <v>55</v>
      </c>
      <c r="F1655" s="4" t="str">
        <f>INDEX('Lista Aloj'!B:C,MATCH(E1655,'Lista Aloj'!C:C,0),1)</f>
        <v>ALOJAMENTO LOCAL M. ZÍDIA, LDA</v>
      </c>
      <c r="G1655" s="4" t="str">
        <f>VLOOKUP(E1655,'Lista Aloj'!C:F,4,0)</f>
        <v>Região Autónoma da Madeira</v>
      </c>
      <c r="H1655" s="19">
        <v>44339</v>
      </c>
      <c r="I1655" s="22">
        <v>9</v>
      </c>
      <c r="J1655" s="6">
        <f>VLOOKUP(E1655,'Lista Aloj'!C:F,2,0)*I1655</f>
        <v>450</v>
      </c>
      <c r="K1655" s="6">
        <f t="shared" si="25"/>
        <v>405</v>
      </c>
    </row>
    <row r="1656" spans="2:11" ht="16.5" x14ac:dyDescent="0.25">
      <c r="B1656" s="3" t="s">
        <v>164</v>
      </c>
      <c r="C1656" s="4" t="str">
        <f>VLOOKUP(B1656,Clientes!A:B,2,0)</f>
        <v>Ana Pinto Carvalho</v>
      </c>
      <c r="D1656" s="4" t="str">
        <f>VLOOKUP(B1656,Clientes!A:D,4,0)</f>
        <v>Coimbra</v>
      </c>
      <c r="E1656" s="9" t="s">
        <v>42</v>
      </c>
      <c r="F1656" s="4" t="str">
        <f>INDEX('Lista Aloj'!B:C,MATCH(E1656,'Lista Aloj'!C:C,0),1)</f>
        <v>FEELPORTO - ALOJAMENTO LOCAL E SERVIÇOS TURISTICOS, LDA</v>
      </c>
      <c r="G1656" s="4" t="str">
        <f>VLOOKUP(E1656,'Lista Aloj'!C:F,4,0)</f>
        <v>Porto</v>
      </c>
      <c r="H1656" s="19">
        <v>44340</v>
      </c>
      <c r="I1656" s="22">
        <v>8</v>
      </c>
      <c r="J1656" s="6">
        <f>VLOOKUP(E1656,'Lista Aloj'!C:F,2,0)*I1656</f>
        <v>560</v>
      </c>
      <c r="K1656" s="6">
        <f t="shared" si="25"/>
        <v>504</v>
      </c>
    </row>
    <row r="1657" spans="2:11" ht="16.5" x14ac:dyDescent="0.25">
      <c r="B1657" s="3" t="s">
        <v>84</v>
      </c>
      <c r="C1657" s="4" t="str">
        <f>VLOOKUP(B1657,Clientes!A:B,2,0)</f>
        <v>Maria José Fernandes</v>
      </c>
      <c r="D1657" s="4" t="str">
        <f>VLOOKUP(B1657,Clientes!A:D,4,0)</f>
        <v>Beja</v>
      </c>
      <c r="E1657" s="9" t="s">
        <v>51</v>
      </c>
      <c r="F1657" s="4" t="str">
        <f>INDEX('Lista Aloj'!B:C,MATCH(E1657,'Lista Aloj'!C:C,0),1)</f>
        <v>BIRDS &amp; BOARDS - ALOJAMENTO LOCAL, LDA</v>
      </c>
      <c r="G1657" s="4" t="str">
        <f>VLOOKUP(E1657,'Lista Aloj'!C:F,4,0)</f>
        <v>Lisboa</v>
      </c>
      <c r="H1657" s="19">
        <v>44340</v>
      </c>
      <c r="I1657" s="22">
        <v>4</v>
      </c>
      <c r="J1657" s="6">
        <f>VLOOKUP(E1657,'Lista Aloj'!C:F,2,0)*I1657</f>
        <v>360</v>
      </c>
      <c r="K1657" s="6">
        <f t="shared" si="25"/>
        <v>342</v>
      </c>
    </row>
    <row r="1658" spans="2:11" ht="16.5" x14ac:dyDescent="0.25">
      <c r="B1658" s="3" t="s">
        <v>136</v>
      </c>
      <c r="C1658" s="4" t="str">
        <f>VLOOKUP(B1658,Clientes!A:B,2,0)</f>
        <v>Eurico João Pinto</v>
      </c>
      <c r="D1658" s="4" t="str">
        <f>VLOOKUP(B1658,Clientes!A:D,4,0)</f>
        <v>Aveiro</v>
      </c>
      <c r="E1658" s="9" t="s">
        <v>43</v>
      </c>
      <c r="F1658" s="4" t="str">
        <f>INDEX('Lista Aloj'!B:C,MATCH(E1658,'Lista Aloj'!C:C,0),1)</f>
        <v>AZEVEDO, ANTÓNIO DA SILVA</v>
      </c>
      <c r="G1658" s="4" t="str">
        <f>VLOOKUP(E1658,'Lista Aloj'!C:F,4,0)</f>
        <v>Porto</v>
      </c>
      <c r="H1658" s="19">
        <v>44342</v>
      </c>
      <c r="I1658" s="22">
        <v>6</v>
      </c>
      <c r="J1658" s="6">
        <f>VLOOKUP(E1658,'Lista Aloj'!C:F,2,0)*I1658</f>
        <v>480</v>
      </c>
      <c r="K1658" s="6">
        <f t="shared" si="25"/>
        <v>432</v>
      </c>
    </row>
    <row r="1659" spans="2:11" ht="16.5" x14ac:dyDescent="0.25">
      <c r="B1659" s="3" t="s">
        <v>77</v>
      </c>
      <c r="C1659" s="4" t="str">
        <f>VLOOKUP(B1659,Clientes!A:B,2,0)</f>
        <v>Luís Maria Rodrigues</v>
      </c>
      <c r="D1659" s="4" t="str">
        <f>VLOOKUP(B1659,Clientes!A:D,4,0)</f>
        <v>Região Autónoma dos Açores</v>
      </c>
      <c r="E1659" s="9" t="s">
        <v>59</v>
      </c>
      <c r="F1659" s="4" t="str">
        <f>INDEX('Lista Aloj'!B:C,MATCH(E1659,'Lista Aloj'!C:C,0),1)</f>
        <v>ENIGMAGARDEN - ALOJAMENTO LOCAL, UNIPESSOAL, LDA</v>
      </c>
      <c r="G1659" s="4" t="str">
        <f>VLOOKUP(E1659,'Lista Aloj'!C:F,4,0)</f>
        <v>Viana do Castelo</v>
      </c>
      <c r="H1659" s="19">
        <v>44343</v>
      </c>
      <c r="I1659" s="22">
        <v>6</v>
      </c>
      <c r="J1659" s="6">
        <f>VLOOKUP(E1659,'Lista Aloj'!C:F,2,0)*I1659</f>
        <v>360</v>
      </c>
      <c r="K1659" s="6">
        <f t="shared" si="25"/>
        <v>324</v>
      </c>
    </row>
    <row r="1660" spans="2:11" ht="16.5" x14ac:dyDescent="0.25">
      <c r="B1660" s="3" t="s">
        <v>185</v>
      </c>
      <c r="C1660" s="4" t="str">
        <f>VLOOKUP(B1660,Clientes!A:B,2,0)</f>
        <v>Pedro Samuel Martins</v>
      </c>
      <c r="D1660" s="4" t="str">
        <f>VLOOKUP(B1660,Clientes!A:D,4,0)</f>
        <v>Coimbra</v>
      </c>
      <c r="E1660" s="9" t="s">
        <v>43</v>
      </c>
      <c r="F1660" s="4" t="str">
        <f>INDEX('Lista Aloj'!B:C,MATCH(E1660,'Lista Aloj'!C:C,0),1)</f>
        <v>AZEVEDO, ANTÓNIO DA SILVA</v>
      </c>
      <c r="G1660" s="4" t="str">
        <f>VLOOKUP(E1660,'Lista Aloj'!C:F,4,0)</f>
        <v>Porto</v>
      </c>
      <c r="H1660" s="19">
        <v>44343</v>
      </c>
      <c r="I1660" s="22">
        <v>3</v>
      </c>
      <c r="J1660" s="6">
        <f>VLOOKUP(E1660,'Lista Aloj'!C:F,2,0)*I1660</f>
        <v>240</v>
      </c>
      <c r="K1660" s="6">
        <f t="shared" si="25"/>
        <v>228</v>
      </c>
    </row>
    <row r="1661" spans="2:11" ht="16.5" x14ac:dyDescent="0.25">
      <c r="B1661" s="3" t="s">
        <v>91</v>
      </c>
      <c r="C1661" s="4" t="str">
        <f>VLOOKUP(B1661,Clientes!A:B,2,0)</f>
        <v xml:space="preserve">Rafael Romera </v>
      </c>
      <c r="D1661" s="4" t="str">
        <f>VLOOKUP(B1661,Clientes!A:D,4,0)</f>
        <v>Coimbra</v>
      </c>
      <c r="E1661" s="9" t="s">
        <v>53</v>
      </c>
      <c r="F1661" s="4" t="str">
        <f>INDEX('Lista Aloj'!B:C,MATCH(E1661,'Lista Aloj'!C:C,0),1)</f>
        <v>LOCAL GÁS, UNIPESSOAL, LDA</v>
      </c>
      <c r="G1661" s="4" t="str">
        <f>VLOOKUP(E1661,'Lista Aloj'!C:F,4,0)</f>
        <v>Setúbal</v>
      </c>
      <c r="H1661" s="19">
        <v>44343</v>
      </c>
      <c r="I1661" s="22">
        <v>3</v>
      </c>
      <c r="J1661" s="6">
        <f>VLOOKUP(E1661,'Lista Aloj'!C:F,2,0)*I1661</f>
        <v>210</v>
      </c>
      <c r="K1661" s="6">
        <f t="shared" si="25"/>
        <v>199.5</v>
      </c>
    </row>
    <row r="1662" spans="2:11" ht="16.5" x14ac:dyDescent="0.25">
      <c r="B1662" s="3" t="s">
        <v>76</v>
      </c>
      <c r="C1662" s="4" t="str">
        <f>VLOOKUP(B1662,Clientes!A:B,2,0)</f>
        <v>Maria Bessa Costa</v>
      </c>
      <c r="D1662" s="4" t="str">
        <f>VLOOKUP(B1662,Clientes!A:D,4,0)</f>
        <v>Bragança</v>
      </c>
      <c r="E1662" s="9" t="s">
        <v>46</v>
      </c>
      <c r="F1662" s="4" t="str">
        <f>INDEX('Lista Aloj'!B:C,MATCH(E1662,'Lista Aloj'!C:C,0),1)</f>
        <v>LOCALEASY, LDA</v>
      </c>
      <c r="G1662" s="4" t="str">
        <f>VLOOKUP(E1662,'Lista Aloj'!C:F,4,0)</f>
        <v>Região Autónoma da Madeira</v>
      </c>
      <c r="H1662" s="19">
        <v>44344</v>
      </c>
      <c r="I1662" s="22">
        <v>9</v>
      </c>
      <c r="J1662" s="6">
        <f>VLOOKUP(E1662,'Lista Aloj'!C:F,2,0)*I1662</f>
        <v>720</v>
      </c>
      <c r="K1662" s="6">
        <f t="shared" si="25"/>
        <v>648</v>
      </c>
    </row>
    <row r="1663" spans="2:11" ht="16.5" x14ac:dyDescent="0.25">
      <c r="B1663" s="3" t="s">
        <v>87</v>
      </c>
      <c r="C1663" s="4" t="str">
        <f>VLOOKUP(B1663,Clientes!A:B,2,0)</f>
        <v xml:space="preserve">Rita Pedro </v>
      </c>
      <c r="D1663" s="4" t="str">
        <f>VLOOKUP(B1663,Clientes!A:D,4,0)</f>
        <v>Portalegre</v>
      </c>
      <c r="E1663" s="9" t="s">
        <v>43</v>
      </c>
      <c r="F1663" s="4" t="str">
        <f>INDEX('Lista Aloj'!B:C,MATCH(E1663,'Lista Aloj'!C:C,0),1)</f>
        <v>AZEVEDO, ANTÓNIO DA SILVA</v>
      </c>
      <c r="G1663" s="4" t="str">
        <f>VLOOKUP(E1663,'Lista Aloj'!C:F,4,0)</f>
        <v>Porto</v>
      </c>
      <c r="H1663" s="19">
        <v>44344</v>
      </c>
      <c r="I1663" s="22">
        <v>7</v>
      </c>
      <c r="J1663" s="6">
        <f>VLOOKUP(E1663,'Lista Aloj'!C:F,2,0)*I1663</f>
        <v>560</v>
      </c>
      <c r="K1663" s="6">
        <f t="shared" si="25"/>
        <v>504</v>
      </c>
    </row>
    <row r="1664" spans="2:11" ht="16.5" x14ac:dyDescent="0.25">
      <c r="B1664" s="3" t="s">
        <v>143</v>
      </c>
      <c r="C1664" s="4" t="str">
        <f>VLOOKUP(B1664,Clientes!A:B,2,0)</f>
        <v>João Alexandre Araújo</v>
      </c>
      <c r="D1664" s="4" t="str">
        <f>VLOOKUP(B1664,Clientes!A:D,4,0)</f>
        <v>Leiria</v>
      </c>
      <c r="E1664" s="9" t="s">
        <v>56</v>
      </c>
      <c r="F1664" s="4" t="str">
        <f>INDEX('Lista Aloj'!B:C,MATCH(E1664,'Lista Aloj'!C:C,0),1)</f>
        <v>CONVERSA SIMÉTRICA ALOJAMENTO LOCAL, LDA</v>
      </c>
      <c r="G1664" s="4" t="str">
        <f>VLOOKUP(E1664,'Lista Aloj'!C:F,4,0)</f>
        <v>Viana do Castelo</v>
      </c>
      <c r="H1664" s="19">
        <v>44345</v>
      </c>
      <c r="I1664" s="22">
        <v>3</v>
      </c>
      <c r="J1664" s="6">
        <f>VLOOKUP(E1664,'Lista Aloj'!C:F,2,0)*I1664</f>
        <v>270</v>
      </c>
      <c r="K1664" s="6">
        <f t="shared" si="25"/>
        <v>256.5</v>
      </c>
    </row>
    <row r="1665" spans="2:11" ht="16.5" x14ac:dyDescent="0.25">
      <c r="B1665" s="3" t="s">
        <v>130</v>
      </c>
      <c r="C1665" s="4" t="str">
        <f>VLOOKUP(B1665,Clientes!A:B,2,0)</f>
        <v>Rui de Correia</v>
      </c>
      <c r="D1665" s="4" t="str">
        <f>VLOOKUP(B1665,Clientes!A:D,4,0)</f>
        <v>Vila Real</v>
      </c>
      <c r="E1665" s="9" t="s">
        <v>37</v>
      </c>
      <c r="F1665" s="4" t="str">
        <f>INDEX('Lista Aloj'!B:C,MATCH(E1665,'Lista Aloj'!C:C,0),1)</f>
        <v>AHSLG - SOCIEDADE DE GESTÃO DE EMPREENDIMENTOS TURÍSTICOS E DE ALOJAMENTO LOCAL, LDA</v>
      </c>
      <c r="G1665" s="4" t="str">
        <f>VLOOKUP(E1665,'Lista Aloj'!C:F,4,0)</f>
        <v>Braga</v>
      </c>
      <c r="H1665" s="19">
        <v>44345</v>
      </c>
      <c r="I1665" s="22">
        <v>4</v>
      </c>
      <c r="J1665" s="6">
        <f>VLOOKUP(E1665,'Lista Aloj'!C:F,2,0)*I1665</f>
        <v>200</v>
      </c>
      <c r="K1665" s="6">
        <f t="shared" si="25"/>
        <v>190</v>
      </c>
    </row>
    <row r="1666" spans="2:11" ht="16.5" x14ac:dyDescent="0.25">
      <c r="B1666" s="3" t="s">
        <v>180</v>
      </c>
      <c r="C1666" s="4" t="str">
        <f>VLOOKUP(B1666,Clientes!A:B,2,0)</f>
        <v xml:space="preserve">Tomas César </v>
      </c>
      <c r="D1666" s="4" t="str">
        <f>VLOOKUP(B1666,Clientes!A:D,4,0)</f>
        <v>Évora</v>
      </c>
      <c r="E1666" s="9" t="s">
        <v>36</v>
      </c>
      <c r="F1666" s="4" t="str">
        <f>INDEX('Lista Aloj'!B:C,MATCH(E1666,'Lista Aloj'!C:C,0),1)</f>
        <v>A.N.E.A.L. - ASSOCIAÇÃO NACIONAL DE ESTABELECIMENTOS DE ALOJAMENTO LOCAL</v>
      </c>
      <c r="G1666" s="4" t="str">
        <f>VLOOKUP(E1666,'Lista Aloj'!C:F,4,0)</f>
        <v>Lisboa</v>
      </c>
      <c r="H1666" s="19">
        <v>44346</v>
      </c>
      <c r="I1666" s="22">
        <v>5</v>
      </c>
      <c r="J1666" s="6">
        <f>VLOOKUP(E1666,'Lista Aloj'!C:F,2,0)*I1666</f>
        <v>400</v>
      </c>
      <c r="K1666" s="6">
        <f t="shared" si="25"/>
        <v>380</v>
      </c>
    </row>
    <row r="1667" spans="2:11" ht="16.5" x14ac:dyDescent="0.25">
      <c r="B1667" s="3" t="s">
        <v>119</v>
      </c>
      <c r="C1667" s="4" t="str">
        <f>VLOOKUP(B1667,Clientes!A:B,2,0)</f>
        <v>Mariana Rafaela Costa</v>
      </c>
      <c r="D1667" s="4" t="str">
        <f>VLOOKUP(B1667,Clientes!A:D,4,0)</f>
        <v>Região Autónoma da Madeira</v>
      </c>
      <c r="E1667" s="9" t="s">
        <v>59</v>
      </c>
      <c r="F1667" s="4" t="str">
        <f>INDEX('Lista Aloj'!B:C,MATCH(E1667,'Lista Aloj'!C:C,0),1)</f>
        <v>ENIGMAGARDEN - ALOJAMENTO LOCAL, UNIPESSOAL, LDA</v>
      </c>
      <c r="G1667" s="4" t="str">
        <f>VLOOKUP(E1667,'Lista Aloj'!C:F,4,0)</f>
        <v>Viana do Castelo</v>
      </c>
      <c r="H1667" s="19">
        <v>44347</v>
      </c>
      <c r="I1667" s="22">
        <v>4</v>
      </c>
      <c r="J1667" s="6">
        <f>VLOOKUP(E1667,'Lista Aloj'!C:F,2,0)*I1667</f>
        <v>240</v>
      </c>
      <c r="K1667" s="6">
        <f t="shared" si="25"/>
        <v>228</v>
      </c>
    </row>
    <row r="1668" spans="2:11" ht="16.5" x14ac:dyDescent="0.25">
      <c r="B1668" s="3" t="s">
        <v>114</v>
      </c>
      <c r="C1668" s="4" t="str">
        <f>VLOOKUP(B1668,Clientes!A:B,2,0)</f>
        <v>Pedro Cardoso Cebola</v>
      </c>
      <c r="D1668" s="4" t="str">
        <f>VLOOKUP(B1668,Clientes!A:D,4,0)</f>
        <v>Santarém</v>
      </c>
      <c r="E1668" s="9" t="s">
        <v>47</v>
      </c>
      <c r="F1668" s="4" t="str">
        <f>INDEX('Lista Aloj'!B:C,MATCH(E1668,'Lista Aloj'!C:C,0),1)</f>
        <v>ADER-SOUSA - ASSOCIAÇÃO DE DESENVOLVIMENTO RURAL DAS TERRAS DO SOUSA</v>
      </c>
      <c r="G1668" s="4" t="str">
        <f>VLOOKUP(E1668,'Lista Aloj'!C:F,4,0)</f>
        <v>Região Autónoma dos Açores</v>
      </c>
      <c r="H1668" s="19">
        <v>44347</v>
      </c>
      <c r="I1668" s="22">
        <v>1</v>
      </c>
      <c r="J1668" s="6">
        <f>VLOOKUP(E1668,'Lista Aloj'!C:F,2,0)*I1668</f>
        <v>70</v>
      </c>
      <c r="K1668" s="6">
        <f t="shared" si="25"/>
        <v>70</v>
      </c>
    </row>
    <row r="1669" spans="2:11" ht="16.5" x14ac:dyDescent="0.25">
      <c r="B1669" s="3" t="s">
        <v>186</v>
      </c>
      <c r="C1669" s="4" t="str">
        <f>VLOOKUP(B1669,Clientes!A:B,2,0)</f>
        <v xml:space="preserve">João Gonçalo </v>
      </c>
      <c r="D1669" s="4" t="str">
        <f>VLOOKUP(B1669,Clientes!A:D,4,0)</f>
        <v>Bragança</v>
      </c>
      <c r="E1669" s="9" t="s">
        <v>48</v>
      </c>
      <c r="F1669" s="4" t="str">
        <f>INDEX('Lista Aloj'!B:C,MATCH(E1669,'Lista Aloj'!C:C,0),1)</f>
        <v>BEACHCOMBER - ALOJAMENTO LOCAL, UNIPESSOAL, LDA</v>
      </c>
      <c r="G1669" s="4" t="str">
        <f>VLOOKUP(E1669,'Lista Aloj'!C:F,4,0)</f>
        <v>Beja</v>
      </c>
      <c r="H1669" s="19">
        <v>44348</v>
      </c>
      <c r="I1669" s="22">
        <v>5</v>
      </c>
      <c r="J1669" s="6">
        <f>VLOOKUP(E1669,'Lista Aloj'!C:F,2,0)*I1669</f>
        <v>250</v>
      </c>
      <c r="K1669" s="6">
        <f t="shared" si="25"/>
        <v>237.5</v>
      </c>
    </row>
    <row r="1670" spans="2:11" ht="16.5" x14ac:dyDescent="0.25">
      <c r="B1670" s="3" t="s">
        <v>146</v>
      </c>
      <c r="C1670" s="4" t="str">
        <f>VLOOKUP(B1670,Clientes!A:B,2,0)</f>
        <v>Gonçalo Alessandra Pinto</v>
      </c>
      <c r="D1670" s="4" t="str">
        <f>VLOOKUP(B1670,Clientes!A:D,4,0)</f>
        <v>Guarda</v>
      </c>
      <c r="E1670" s="9" t="s">
        <v>59</v>
      </c>
      <c r="F1670" s="4" t="str">
        <f>INDEX('Lista Aloj'!B:C,MATCH(E1670,'Lista Aloj'!C:C,0),1)</f>
        <v>ENIGMAGARDEN - ALOJAMENTO LOCAL, UNIPESSOAL, LDA</v>
      </c>
      <c r="G1670" s="4" t="str">
        <f>VLOOKUP(E1670,'Lista Aloj'!C:F,4,0)</f>
        <v>Viana do Castelo</v>
      </c>
      <c r="H1670" s="19">
        <v>44349</v>
      </c>
      <c r="I1670" s="22">
        <v>9</v>
      </c>
      <c r="J1670" s="6">
        <f>VLOOKUP(E1670,'Lista Aloj'!C:F,2,0)*I1670</f>
        <v>540</v>
      </c>
      <c r="K1670" s="6">
        <f t="shared" si="25"/>
        <v>486</v>
      </c>
    </row>
    <row r="1671" spans="2:11" ht="16.5" x14ac:dyDescent="0.25">
      <c r="B1671" s="3" t="s">
        <v>91</v>
      </c>
      <c r="C1671" s="4" t="str">
        <f>VLOOKUP(B1671,Clientes!A:B,2,0)</f>
        <v xml:space="preserve">Rafael Romera </v>
      </c>
      <c r="D1671" s="4" t="str">
        <f>VLOOKUP(B1671,Clientes!A:D,4,0)</f>
        <v>Coimbra</v>
      </c>
      <c r="E1671" s="9" t="s">
        <v>45</v>
      </c>
      <c r="F1671" s="4" t="str">
        <f>INDEX('Lista Aloj'!B:C,MATCH(E1671,'Lista Aloj'!C:C,0),1)</f>
        <v>LOCAL - IT, LDA</v>
      </c>
      <c r="G1671" s="4" t="str">
        <f>VLOOKUP(E1671,'Lista Aloj'!C:F,4,0)</f>
        <v>Santarém</v>
      </c>
      <c r="H1671" s="19">
        <v>44349</v>
      </c>
      <c r="I1671" s="22">
        <v>5</v>
      </c>
      <c r="J1671" s="6">
        <f>VLOOKUP(E1671,'Lista Aloj'!C:F,2,0)*I1671</f>
        <v>450</v>
      </c>
      <c r="K1671" s="6">
        <f t="shared" si="25"/>
        <v>427.5</v>
      </c>
    </row>
    <row r="1672" spans="2:11" ht="16.5" x14ac:dyDescent="0.25">
      <c r="B1672" s="3" t="s">
        <v>160</v>
      </c>
      <c r="C1672" s="4" t="str">
        <f>VLOOKUP(B1672,Clientes!A:B,2,0)</f>
        <v>Rodrigo Martins Tavares</v>
      </c>
      <c r="D1672" s="4" t="str">
        <f>VLOOKUP(B1672,Clientes!A:D,4,0)</f>
        <v>Setúbal</v>
      </c>
      <c r="E1672" s="9" t="s">
        <v>52</v>
      </c>
      <c r="F1672" s="4" t="str">
        <f>INDEX('Lista Aloj'!B:C,MATCH(E1672,'Lista Aloj'!C:C,0),1)</f>
        <v>CASA DO RIO VEZ - TURISMO E ALOJAMENTO, LDA</v>
      </c>
      <c r="G1672" s="4" t="str">
        <f>VLOOKUP(E1672,'Lista Aloj'!C:F,4,0)</f>
        <v>Leiria</v>
      </c>
      <c r="H1672" s="19">
        <v>44349</v>
      </c>
      <c r="I1672" s="22">
        <v>1</v>
      </c>
      <c r="J1672" s="6">
        <f>VLOOKUP(E1672,'Lista Aloj'!C:F,2,0)*I1672</f>
        <v>70</v>
      </c>
      <c r="K1672" s="6">
        <f t="shared" si="25"/>
        <v>70</v>
      </c>
    </row>
    <row r="1673" spans="2:11" ht="16.5" x14ac:dyDescent="0.25">
      <c r="B1673" s="3" t="s">
        <v>89</v>
      </c>
      <c r="C1673" s="4" t="str">
        <f>VLOOKUP(B1673,Clientes!A:B,2,0)</f>
        <v>Marco Pedro Suarez</v>
      </c>
      <c r="D1673" s="4" t="str">
        <f>VLOOKUP(B1673,Clientes!A:D,4,0)</f>
        <v>Porto</v>
      </c>
      <c r="E1673" s="9" t="s">
        <v>48</v>
      </c>
      <c r="F1673" s="4" t="str">
        <f>INDEX('Lista Aloj'!B:C,MATCH(E1673,'Lista Aloj'!C:C,0),1)</f>
        <v>BEACHCOMBER - ALOJAMENTO LOCAL, UNIPESSOAL, LDA</v>
      </c>
      <c r="G1673" s="4" t="str">
        <f>VLOOKUP(E1673,'Lista Aloj'!C:F,4,0)</f>
        <v>Beja</v>
      </c>
      <c r="H1673" s="19">
        <v>44350</v>
      </c>
      <c r="I1673" s="22">
        <v>1</v>
      </c>
      <c r="J1673" s="6">
        <f>VLOOKUP(E1673,'Lista Aloj'!C:F,2,0)*I1673</f>
        <v>50</v>
      </c>
      <c r="K1673" s="6">
        <f t="shared" si="25"/>
        <v>50</v>
      </c>
    </row>
    <row r="1674" spans="2:11" ht="16.5" x14ac:dyDescent="0.25">
      <c r="B1674" s="3" t="s">
        <v>192</v>
      </c>
      <c r="C1674" s="4" t="str">
        <f>VLOOKUP(B1674,Clientes!A:B,2,0)</f>
        <v>Inês Silva Lopes</v>
      </c>
      <c r="D1674" s="4" t="str">
        <f>VLOOKUP(B1674,Clientes!A:D,4,0)</f>
        <v>Leiria</v>
      </c>
      <c r="E1674" s="9" t="s">
        <v>37</v>
      </c>
      <c r="F1674" s="4" t="str">
        <f>INDEX('Lista Aloj'!B:C,MATCH(E1674,'Lista Aloj'!C:C,0),1)</f>
        <v>AHSLG - SOCIEDADE DE GESTÃO DE EMPREENDIMENTOS TURÍSTICOS E DE ALOJAMENTO LOCAL, LDA</v>
      </c>
      <c r="G1674" s="4" t="str">
        <f>VLOOKUP(E1674,'Lista Aloj'!C:F,4,0)</f>
        <v>Braga</v>
      </c>
      <c r="H1674" s="19">
        <v>44351</v>
      </c>
      <c r="I1674" s="22">
        <v>3</v>
      </c>
      <c r="J1674" s="6">
        <f>VLOOKUP(E1674,'Lista Aloj'!C:F,2,0)*I1674</f>
        <v>150</v>
      </c>
      <c r="K1674" s="6">
        <f t="shared" ref="K1674:K1737" si="26">J1674- VLOOKUP(I1674,$H$2:$J$6,3,TRUE)*J1674</f>
        <v>142.5</v>
      </c>
    </row>
    <row r="1675" spans="2:11" ht="16.5" x14ac:dyDescent="0.25">
      <c r="B1675" s="3" t="s">
        <v>177</v>
      </c>
      <c r="C1675" s="4" t="str">
        <f>VLOOKUP(B1675,Clientes!A:B,2,0)</f>
        <v xml:space="preserve">Rennan Rapuano </v>
      </c>
      <c r="D1675" s="4" t="str">
        <f>VLOOKUP(B1675,Clientes!A:D,4,0)</f>
        <v>Viseu</v>
      </c>
      <c r="E1675" s="9" t="s">
        <v>34</v>
      </c>
      <c r="F1675" s="4" t="str">
        <f>INDEX('Lista Aloj'!B:C,MATCH(E1675,'Lista Aloj'!C:C,0),1)</f>
        <v>ALOJAMENTO DO ÓSCAR, UNIPESSOAL, LDA</v>
      </c>
      <c r="G1675" s="4" t="str">
        <f>VLOOKUP(E1675,'Lista Aloj'!C:F,4,0)</f>
        <v>Região Autónoma da Madeira</v>
      </c>
      <c r="H1675" s="19">
        <v>44352</v>
      </c>
      <c r="I1675" s="22">
        <v>9</v>
      </c>
      <c r="J1675" s="6">
        <f>VLOOKUP(E1675,'Lista Aloj'!C:F,2,0)*I1675</f>
        <v>630</v>
      </c>
      <c r="K1675" s="6">
        <f t="shared" si="26"/>
        <v>567</v>
      </c>
    </row>
    <row r="1676" spans="2:11" ht="16.5" x14ac:dyDescent="0.25">
      <c r="B1676" s="3" t="s">
        <v>78</v>
      </c>
      <c r="C1676" s="4" t="str">
        <f>VLOOKUP(B1676,Clientes!A:B,2,0)</f>
        <v>Ana Maria Silva</v>
      </c>
      <c r="D1676" s="4" t="str">
        <f>VLOOKUP(B1676,Clientes!A:D,4,0)</f>
        <v>Santarém</v>
      </c>
      <c r="E1676" s="9" t="s">
        <v>51</v>
      </c>
      <c r="F1676" s="4" t="str">
        <f>INDEX('Lista Aloj'!B:C,MATCH(E1676,'Lista Aloj'!C:C,0),1)</f>
        <v>BIRDS &amp; BOARDS - ALOJAMENTO LOCAL, LDA</v>
      </c>
      <c r="G1676" s="4" t="str">
        <f>VLOOKUP(E1676,'Lista Aloj'!C:F,4,0)</f>
        <v>Lisboa</v>
      </c>
      <c r="H1676" s="19">
        <v>44353</v>
      </c>
      <c r="I1676" s="22">
        <v>4</v>
      </c>
      <c r="J1676" s="6">
        <f>VLOOKUP(E1676,'Lista Aloj'!C:F,2,0)*I1676</f>
        <v>360</v>
      </c>
      <c r="K1676" s="6">
        <f t="shared" si="26"/>
        <v>342</v>
      </c>
    </row>
    <row r="1677" spans="2:11" ht="16.5" x14ac:dyDescent="0.25">
      <c r="B1677" s="3" t="s">
        <v>193</v>
      </c>
      <c r="C1677" s="4" t="str">
        <f>VLOOKUP(B1677,Clientes!A:B,2,0)</f>
        <v>Paulo Pedro Pereira</v>
      </c>
      <c r="D1677" s="4" t="str">
        <f>VLOOKUP(B1677,Clientes!A:D,4,0)</f>
        <v>Beja</v>
      </c>
      <c r="E1677" s="9" t="s">
        <v>51</v>
      </c>
      <c r="F1677" s="4" t="str">
        <f>INDEX('Lista Aloj'!B:C,MATCH(E1677,'Lista Aloj'!C:C,0),1)</f>
        <v>BIRDS &amp; BOARDS - ALOJAMENTO LOCAL, LDA</v>
      </c>
      <c r="G1677" s="4" t="str">
        <f>VLOOKUP(E1677,'Lista Aloj'!C:F,4,0)</f>
        <v>Lisboa</v>
      </c>
      <c r="H1677" s="19">
        <v>44354</v>
      </c>
      <c r="I1677" s="22">
        <v>8</v>
      </c>
      <c r="J1677" s="6">
        <f>VLOOKUP(E1677,'Lista Aloj'!C:F,2,0)*I1677</f>
        <v>720</v>
      </c>
      <c r="K1677" s="6">
        <f t="shared" si="26"/>
        <v>648</v>
      </c>
    </row>
    <row r="1678" spans="2:11" ht="16.5" x14ac:dyDescent="0.25">
      <c r="B1678" s="3" t="s">
        <v>211</v>
      </c>
      <c r="C1678" s="4" t="str">
        <f>VLOOKUP(B1678,Clientes!A:B,2,0)</f>
        <v>Francisco Moás Fernandes</v>
      </c>
      <c r="D1678" s="4" t="str">
        <f>VLOOKUP(B1678,Clientes!A:D,4,0)</f>
        <v>Braga</v>
      </c>
      <c r="E1678" s="9" t="s">
        <v>34</v>
      </c>
      <c r="F1678" s="4" t="str">
        <f>INDEX('Lista Aloj'!B:C,MATCH(E1678,'Lista Aloj'!C:C,0),1)</f>
        <v>ALOJAMENTO DO ÓSCAR, UNIPESSOAL, LDA</v>
      </c>
      <c r="G1678" s="4" t="str">
        <f>VLOOKUP(E1678,'Lista Aloj'!C:F,4,0)</f>
        <v>Região Autónoma da Madeira</v>
      </c>
      <c r="H1678" s="19">
        <v>44355</v>
      </c>
      <c r="I1678" s="22">
        <v>4</v>
      </c>
      <c r="J1678" s="6">
        <f>VLOOKUP(E1678,'Lista Aloj'!C:F,2,0)*I1678</f>
        <v>280</v>
      </c>
      <c r="K1678" s="6">
        <f t="shared" si="26"/>
        <v>266</v>
      </c>
    </row>
    <row r="1679" spans="2:11" ht="16.5" x14ac:dyDescent="0.25">
      <c r="B1679" s="3" t="s">
        <v>154</v>
      </c>
      <c r="C1679" s="4" t="str">
        <f>VLOOKUP(B1679,Clientes!A:B,2,0)</f>
        <v>Luís Nascimento Batista</v>
      </c>
      <c r="D1679" s="4" t="str">
        <f>VLOOKUP(B1679,Clientes!A:D,4,0)</f>
        <v>Viseu</v>
      </c>
      <c r="E1679" s="9" t="s">
        <v>38</v>
      </c>
      <c r="F1679" s="4" t="str">
        <f>INDEX('Lista Aloj'!B:C,MATCH(E1679,'Lista Aloj'!C:C,0),1)</f>
        <v>ALOJAMENTO LOCAL - PENSIO BASTOS, LDA</v>
      </c>
      <c r="G1679" s="4" t="str">
        <f>VLOOKUP(E1679,'Lista Aloj'!C:F,4,0)</f>
        <v>Bragança</v>
      </c>
      <c r="H1679" s="19">
        <v>44355</v>
      </c>
      <c r="I1679" s="22">
        <v>4</v>
      </c>
      <c r="J1679" s="6">
        <f>VLOOKUP(E1679,'Lista Aloj'!C:F,2,0)*I1679</f>
        <v>280</v>
      </c>
      <c r="K1679" s="6">
        <f t="shared" si="26"/>
        <v>266</v>
      </c>
    </row>
    <row r="1680" spans="2:11" ht="16.5" x14ac:dyDescent="0.25">
      <c r="B1680" s="3" t="s">
        <v>142</v>
      </c>
      <c r="C1680" s="4" t="str">
        <f>VLOOKUP(B1680,Clientes!A:B,2,0)</f>
        <v>Bruno Ribeiro Xavier</v>
      </c>
      <c r="D1680" s="4" t="str">
        <f>VLOOKUP(B1680,Clientes!A:D,4,0)</f>
        <v>Lisboa</v>
      </c>
      <c r="E1680" s="9" t="s">
        <v>43</v>
      </c>
      <c r="F1680" s="4" t="str">
        <f>INDEX('Lista Aloj'!B:C,MATCH(E1680,'Lista Aloj'!C:C,0),1)</f>
        <v>AZEVEDO, ANTÓNIO DA SILVA</v>
      </c>
      <c r="G1680" s="4" t="str">
        <f>VLOOKUP(E1680,'Lista Aloj'!C:F,4,0)</f>
        <v>Porto</v>
      </c>
      <c r="H1680" s="19">
        <v>44356</v>
      </c>
      <c r="I1680" s="22">
        <v>7</v>
      </c>
      <c r="J1680" s="6">
        <f>VLOOKUP(E1680,'Lista Aloj'!C:F,2,0)*I1680</f>
        <v>560</v>
      </c>
      <c r="K1680" s="6">
        <f t="shared" si="26"/>
        <v>504</v>
      </c>
    </row>
    <row r="1681" spans="2:11" ht="16.5" x14ac:dyDescent="0.25">
      <c r="B1681" s="3" t="s">
        <v>184</v>
      </c>
      <c r="C1681" s="4" t="str">
        <f>VLOOKUP(B1681,Clientes!A:B,2,0)</f>
        <v>Rui de Lopes</v>
      </c>
      <c r="D1681" s="4" t="str">
        <f>VLOOKUP(B1681,Clientes!A:D,4,0)</f>
        <v>Santarém</v>
      </c>
      <c r="E1681" s="9" t="s">
        <v>55</v>
      </c>
      <c r="F1681" s="4" t="str">
        <f>INDEX('Lista Aloj'!B:C,MATCH(E1681,'Lista Aloj'!C:C,0),1)</f>
        <v>ALOJAMENTO LOCAL M. ZÍDIA, LDA</v>
      </c>
      <c r="G1681" s="4" t="str">
        <f>VLOOKUP(E1681,'Lista Aloj'!C:F,4,0)</f>
        <v>Região Autónoma da Madeira</v>
      </c>
      <c r="H1681" s="19">
        <v>44356</v>
      </c>
      <c r="I1681" s="22">
        <v>6</v>
      </c>
      <c r="J1681" s="6">
        <f>VLOOKUP(E1681,'Lista Aloj'!C:F,2,0)*I1681</f>
        <v>300</v>
      </c>
      <c r="K1681" s="6">
        <f t="shared" si="26"/>
        <v>270</v>
      </c>
    </row>
    <row r="1682" spans="2:11" ht="16.5" x14ac:dyDescent="0.25">
      <c r="B1682" s="3" t="s">
        <v>223</v>
      </c>
      <c r="C1682" s="4" t="str">
        <f>VLOOKUP(B1682,Clientes!A:B,2,0)</f>
        <v>Alexandra Catarina Sousa</v>
      </c>
      <c r="D1682" s="4" t="str">
        <f>VLOOKUP(B1682,Clientes!A:D,4,0)</f>
        <v>Coimbra</v>
      </c>
      <c r="E1682" s="9" t="s">
        <v>41</v>
      </c>
      <c r="F1682" s="4" t="str">
        <f>INDEX('Lista Aloj'!B:C,MATCH(E1682,'Lista Aloj'!C:C,0),1)</f>
        <v>CAMPO AVENTURA - PROGRAMAS DE LAZER, S.A.</v>
      </c>
      <c r="G1682" s="4" t="str">
        <f>VLOOKUP(E1682,'Lista Aloj'!C:F,4,0)</f>
        <v>Castelo Branco</v>
      </c>
      <c r="H1682" s="19">
        <v>44358</v>
      </c>
      <c r="I1682" s="22">
        <v>2</v>
      </c>
      <c r="J1682" s="6">
        <f>VLOOKUP(E1682,'Lista Aloj'!C:F,2,0)*I1682</f>
        <v>180</v>
      </c>
      <c r="K1682" s="6">
        <f t="shared" si="26"/>
        <v>171</v>
      </c>
    </row>
    <row r="1683" spans="2:11" ht="16.5" x14ac:dyDescent="0.25">
      <c r="B1683" s="3" t="s">
        <v>176</v>
      </c>
      <c r="C1683" s="4" t="str">
        <f>VLOOKUP(B1683,Clientes!A:B,2,0)</f>
        <v>João Filipe Costa</v>
      </c>
      <c r="D1683" s="4" t="str">
        <f>VLOOKUP(B1683,Clientes!A:D,4,0)</f>
        <v>Região Autónoma da Madeira</v>
      </c>
      <c r="E1683" s="9" t="s">
        <v>61</v>
      </c>
      <c r="F1683" s="4" t="str">
        <f>INDEX('Lista Aloj'!B:C,MATCH(E1683,'Lista Aloj'!C:C,0),1)</f>
        <v>APPEAL - ASSOCIAÇÃO PORTUGUESA DE PROPRIETÁRIOS DE ESTABELECIMENTOS DE ALOJAMENTO LOCAL</v>
      </c>
      <c r="G1683" s="4" t="str">
        <f>VLOOKUP(E1683,'Lista Aloj'!C:F,4,0)</f>
        <v>Região Autónoma dos Açores</v>
      </c>
      <c r="H1683" s="19">
        <v>44358</v>
      </c>
      <c r="I1683" s="22">
        <v>6</v>
      </c>
      <c r="J1683" s="6">
        <f>VLOOKUP(E1683,'Lista Aloj'!C:F,2,0)*I1683</f>
        <v>420</v>
      </c>
      <c r="K1683" s="6">
        <f t="shared" si="26"/>
        <v>378</v>
      </c>
    </row>
    <row r="1684" spans="2:11" ht="16.5" x14ac:dyDescent="0.25">
      <c r="B1684" s="3" t="s">
        <v>98</v>
      </c>
      <c r="C1684" s="4" t="str">
        <f>VLOOKUP(B1684,Clientes!A:B,2,0)</f>
        <v>Laura Daniel Mendes</v>
      </c>
      <c r="D1684" s="4" t="str">
        <f>VLOOKUP(B1684,Clientes!A:D,4,0)</f>
        <v>Beja</v>
      </c>
      <c r="E1684" s="9" t="s">
        <v>51</v>
      </c>
      <c r="F1684" s="4" t="str">
        <f>INDEX('Lista Aloj'!B:C,MATCH(E1684,'Lista Aloj'!C:C,0),1)</f>
        <v>BIRDS &amp; BOARDS - ALOJAMENTO LOCAL, LDA</v>
      </c>
      <c r="G1684" s="4" t="str">
        <f>VLOOKUP(E1684,'Lista Aloj'!C:F,4,0)</f>
        <v>Lisboa</v>
      </c>
      <c r="H1684" s="19">
        <v>44360</v>
      </c>
      <c r="I1684" s="22">
        <v>5</v>
      </c>
      <c r="J1684" s="6">
        <f>VLOOKUP(E1684,'Lista Aloj'!C:F,2,0)*I1684</f>
        <v>450</v>
      </c>
      <c r="K1684" s="6">
        <f t="shared" si="26"/>
        <v>427.5</v>
      </c>
    </row>
    <row r="1685" spans="2:11" ht="16.5" x14ac:dyDescent="0.25">
      <c r="B1685" s="3" t="s">
        <v>125</v>
      </c>
      <c r="C1685" s="4" t="str">
        <f>VLOOKUP(B1685,Clientes!A:B,2,0)</f>
        <v>Marta Almeida Silva</v>
      </c>
      <c r="D1685" s="4" t="str">
        <f>VLOOKUP(B1685,Clientes!A:D,4,0)</f>
        <v>Lisboa</v>
      </c>
      <c r="E1685" s="9" t="s">
        <v>61</v>
      </c>
      <c r="F1685" s="4" t="str">
        <f>INDEX('Lista Aloj'!B:C,MATCH(E1685,'Lista Aloj'!C:C,0),1)</f>
        <v>APPEAL - ASSOCIAÇÃO PORTUGUESA DE PROPRIETÁRIOS DE ESTABELECIMENTOS DE ALOJAMENTO LOCAL</v>
      </c>
      <c r="G1685" s="4" t="str">
        <f>VLOOKUP(E1685,'Lista Aloj'!C:F,4,0)</f>
        <v>Região Autónoma dos Açores</v>
      </c>
      <c r="H1685" s="19">
        <v>44360</v>
      </c>
      <c r="I1685" s="22">
        <v>5</v>
      </c>
      <c r="J1685" s="6">
        <f>VLOOKUP(E1685,'Lista Aloj'!C:F,2,0)*I1685</f>
        <v>350</v>
      </c>
      <c r="K1685" s="6">
        <f t="shared" si="26"/>
        <v>332.5</v>
      </c>
    </row>
    <row r="1686" spans="2:11" ht="16.5" x14ac:dyDescent="0.25">
      <c r="B1686" s="3" t="s">
        <v>181</v>
      </c>
      <c r="C1686" s="4" t="str">
        <f>VLOOKUP(B1686,Clientes!A:B,2,0)</f>
        <v>Ana Alexandra Sousa</v>
      </c>
      <c r="D1686" s="4" t="str">
        <f>VLOOKUP(B1686,Clientes!A:D,4,0)</f>
        <v>Santarém</v>
      </c>
      <c r="E1686" s="9" t="s">
        <v>41</v>
      </c>
      <c r="F1686" s="4" t="str">
        <f>INDEX('Lista Aloj'!B:C,MATCH(E1686,'Lista Aloj'!C:C,0),1)</f>
        <v>CAMPO AVENTURA - PROGRAMAS DE LAZER, S.A.</v>
      </c>
      <c r="G1686" s="4" t="str">
        <f>VLOOKUP(E1686,'Lista Aloj'!C:F,4,0)</f>
        <v>Castelo Branco</v>
      </c>
      <c r="H1686" s="19">
        <v>44361</v>
      </c>
      <c r="I1686" s="22">
        <v>5</v>
      </c>
      <c r="J1686" s="6">
        <f>VLOOKUP(E1686,'Lista Aloj'!C:F,2,0)*I1686</f>
        <v>450</v>
      </c>
      <c r="K1686" s="6">
        <f t="shared" si="26"/>
        <v>427.5</v>
      </c>
    </row>
    <row r="1687" spans="2:11" ht="16.5" x14ac:dyDescent="0.25">
      <c r="B1687" s="3" t="s">
        <v>73</v>
      </c>
      <c r="C1687" s="4" t="str">
        <f>VLOOKUP(B1687,Clientes!A:B,2,0)</f>
        <v>João Cudell Aguiar</v>
      </c>
      <c r="D1687" s="4" t="str">
        <f>VLOOKUP(B1687,Clientes!A:D,4,0)</f>
        <v>Lisboa</v>
      </c>
      <c r="E1687" s="9" t="s">
        <v>62</v>
      </c>
      <c r="F1687" s="4" t="str">
        <f>INDEX('Lista Aloj'!B:C,MATCH(E1687,'Lista Aloj'!C:C,0),1)</f>
        <v>ENTREGARSONHOS - ALOJAMENTO LOCAL, LDA</v>
      </c>
      <c r="G1687" s="4" t="str">
        <f>VLOOKUP(E1687,'Lista Aloj'!C:F,4,0)</f>
        <v>Região Autónoma dos Açores</v>
      </c>
      <c r="H1687" s="19">
        <v>44361</v>
      </c>
      <c r="I1687" s="22">
        <v>2</v>
      </c>
      <c r="J1687" s="6">
        <f>VLOOKUP(E1687,'Lista Aloj'!C:F,2,0)*I1687</f>
        <v>140</v>
      </c>
      <c r="K1687" s="6">
        <f t="shared" si="26"/>
        <v>133</v>
      </c>
    </row>
    <row r="1688" spans="2:11" ht="16.5" x14ac:dyDescent="0.25">
      <c r="B1688" s="3" t="s">
        <v>110</v>
      </c>
      <c r="C1688" s="4" t="str">
        <f>VLOOKUP(B1688,Clientes!A:B,2,0)</f>
        <v>Luís Filipe Carvalho</v>
      </c>
      <c r="D1688" s="4" t="str">
        <f>VLOOKUP(B1688,Clientes!A:D,4,0)</f>
        <v>Porto</v>
      </c>
      <c r="E1688" s="9" t="s">
        <v>56</v>
      </c>
      <c r="F1688" s="4" t="str">
        <f>INDEX('Lista Aloj'!B:C,MATCH(E1688,'Lista Aloj'!C:C,0),1)</f>
        <v>CONVERSA SIMÉTRICA ALOJAMENTO LOCAL, LDA</v>
      </c>
      <c r="G1688" s="4" t="str">
        <f>VLOOKUP(E1688,'Lista Aloj'!C:F,4,0)</f>
        <v>Viana do Castelo</v>
      </c>
      <c r="H1688" s="19">
        <v>44361</v>
      </c>
      <c r="I1688" s="22">
        <v>9</v>
      </c>
      <c r="J1688" s="6">
        <f>VLOOKUP(E1688,'Lista Aloj'!C:F,2,0)*I1688</f>
        <v>810</v>
      </c>
      <c r="K1688" s="6">
        <f t="shared" si="26"/>
        <v>729</v>
      </c>
    </row>
    <row r="1689" spans="2:11" ht="16.5" x14ac:dyDescent="0.25">
      <c r="B1689" s="3" t="s">
        <v>158</v>
      </c>
      <c r="C1689" s="4" t="str">
        <f>VLOOKUP(B1689,Clientes!A:B,2,0)</f>
        <v>Mariana Cabral Costa</v>
      </c>
      <c r="D1689" s="4" t="str">
        <f>VLOOKUP(B1689,Clientes!A:D,4,0)</f>
        <v>Portalegre</v>
      </c>
      <c r="E1689" s="9" t="s">
        <v>59</v>
      </c>
      <c r="F1689" s="4" t="str">
        <f>INDEX('Lista Aloj'!B:C,MATCH(E1689,'Lista Aloj'!C:C,0),1)</f>
        <v>ENIGMAGARDEN - ALOJAMENTO LOCAL, UNIPESSOAL, LDA</v>
      </c>
      <c r="G1689" s="4" t="str">
        <f>VLOOKUP(E1689,'Lista Aloj'!C:F,4,0)</f>
        <v>Viana do Castelo</v>
      </c>
      <c r="H1689" s="19">
        <v>44362</v>
      </c>
      <c r="I1689" s="22">
        <v>3</v>
      </c>
      <c r="J1689" s="6">
        <f>VLOOKUP(E1689,'Lista Aloj'!C:F,2,0)*I1689</f>
        <v>180</v>
      </c>
      <c r="K1689" s="6">
        <f t="shared" si="26"/>
        <v>171</v>
      </c>
    </row>
    <row r="1690" spans="2:11" ht="16.5" x14ac:dyDescent="0.25">
      <c r="B1690" s="3" t="s">
        <v>107</v>
      </c>
      <c r="C1690" s="4" t="str">
        <f>VLOOKUP(B1690,Clientes!A:B,2,0)</f>
        <v>André Alexandre Cardoso</v>
      </c>
      <c r="D1690" s="4" t="str">
        <f>VLOOKUP(B1690,Clientes!A:D,4,0)</f>
        <v>Região Autónoma da Madeira</v>
      </c>
      <c r="E1690" s="9" t="s">
        <v>43</v>
      </c>
      <c r="F1690" s="4" t="str">
        <f>INDEX('Lista Aloj'!B:C,MATCH(E1690,'Lista Aloj'!C:C,0),1)</f>
        <v>AZEVEDO, ANTÓNIO DA SILVA</v>
      </c>
      <c r="G1690" s="4" t="str">
        <f>VLOOKUP(E1690,'Lista Aloj'!C:F,4,0)</f>
        <v>Porto</v>
      </c>
      <c r="H1690" s="19">
        <v>44363</v>
      </c>
      <c r="I1690" s="22">
        <v>6</v>
      </c>
      <c r="J1690" s="6">
        <f>VLOOKUP(E1690,'Lista Aloj'!C:F,2,0)*I1690</f>
        <v>480</v>
      </c>
      <c r="K1690" s="6">
        <f t="shared" si="26"/>
        <v>432</v>
      </c>
    </row>
    <row r="1691" spans="2:11" ht="16.5" x14ac:dyDescent="0.25">
      <c r="B1691" s="3" t="s">
        <v>83</v>
      </c>
      <c r="C1691" s="4" t="str">
        <f>VLOOKUP(B1691,Clientes!A:B,2,0)</f>
        <v>Gonçalo Miguel Ribeiro</v>
      </c>
      <c r="D1691" s="4" t="str">
        <f>VLOOKUP(B1691,Clientes!A:D,4,0)</f>
        <v>Beja</v>
      </c>
      <c r="E1691" s="9" t="s">
        <v>49</v>
      </c>
      <c r="F1691" s="4" t="str">
        <f>INDEX('Lista Aloj'!B:C,MATCH(E1691,'Lista Aloj'!C:C,0),1)</f>
        <v>GERES ALBUFEIRA - ALDEIA TURISTICA, LDA</v>
      </c>
      <c r="G1691" s="4" t="str">
        <f>VLOOKUP(E1691,'Lista Aloj'!C:F,4,0)</f>
        <v>Aveiro</v>
      </c>
      <c r="H1691" s="19">
        <v>44365</v>
      </c>
      <c r="I1691" s="22">
        <v>9</v>
      </c>
      <c r="J1691" s="6">
        <f>VLOOKUP(E1691,'Lista Aloj'!C:F,2,0)*I1691</f>
        <v>630</v>
      </c>
      <c r="K1691" s="6">
        <f t="shared" si="26"/>
        <v>567</v>
      </c>
    </row>
    <row r="1692" spans="2:11" ht="16.5" x14ac:dyDescent="0.25">
      <c r="B1692" s="3" t="s">
        <v>153</v>
      </c>
      <c r="C1692" s="4" t="str">
        <f>VLOOKUP(B1692,Clientes!A:B,2,0)</f>
        <v>Henrique Coelho Branco</v>
      </c>
      <c r="D1692" s="4" t="str">
        <f>VLOOKUP(B1692,Clientes!A:D,4,0)</f>
        <v>Região Autónoma dos Açores</v>
      </c>
      <c r="E1692" s="9" t="s">
        <v>56</v>
      </c>
      <c r="F1692" s="4" t="str">
        <f>INDEX('Lista Aloj'!B:C,MATCH(E1692,'Lista Aloj'!C:C,0),1)</f>
        <v>CONVERSA SIMÉTRICA ALOJAMENTO LOCAL, LDA</v>
      </c>
      <c r="G1692" s="4" t="str">
        <f>VLOOKUP(E1692,'Lista Aloj'!C:F,4,0)</f>
        <v>Viana do Castelo</v>
      </c>
      <c r="H1692" s="19">
        <v>44366</v>
      </c>
      <c r="I1692" s="22">
        <v>1</v>
      </c>
      <c r="J1692" s="6">
        <f>VLOOKUP(E1692,'Lista Aloj'!C:F,2,0)*I1692</f>
        <v>90</v>
      </c>
      <c r="K1692" s="6">
        <f t="shared" si="26"/>
        <v>90</v>
      </c>
    </row>
    <row r="1693" spans="2:11" ht="16.5" x14ac:dyDescent="0.25">
      <c r="B1693" s="3" t="s">
        <v>194</v>
      </c>
      <c r="C1693" s="4" t="str">
        <f>VLOOKUP(B1693,Clientes!A:B,2,0)</f>
        <v>João Gonçalo Meireles</v>
      </c>
      <c r="D1693" s="4" t="str">
        <f>VLOOKUP(B1693,Clientes!A:D,4,0)</f>
        <v>Faro</v>
      </c>
      <c r="E1693" s="9" t="s">
        <v>52</v>
      </c>
      <c r="F1693" s="4" t="str">
        <f>INDEX('Lista Aloj'!B:C,MATCH(E1693,'Lista Aloj'!C:C,0),1)</f>
        <v>CASA DO RIO VEZ - TURISMO E ALOJAMENTO, LDA</v>
      </c>
      <c r="G1693" s="4" t="str">
        <f>VLOOKUP(E1693,'Lista Aloj'!C:F,4,0)</f>
        <v>Leiria</v>
      </c>
      <c r="H1693" s="19">
        <v>44366</v>
      </c>
      <c r="I1693" s="22">
        <v>5</v>
      </c>
      <c r="J1693" s="6">
        <f>VLOOKUP(E1693,'Lista Aloj'!C:F,2,0)*I1693</f>
        <v>350</v>
      </c>
      <c r="K1693" s="6">
        <f t="shared" si="26"/>
        <v>332.5</v>
      </c>
    </row>
    <row r="1694" spans="2:11" ht="16.5" x14ac:dyDescent="0.25">
      <c r="B1694" s="3" t="s">
        <v>133</v>
      </c>
      <c r="C1694" s="4" t="str">
        <f>VLOOKUP(B1694,Clientes!A:B,2,0)</f>
        <v>Eduardo Rafael Sousa</v>
      </c>
      <c r="D1694" s="4" t="str">
        <f>VLOOKUP(B1694,Clientes!A:D,4,0)</f>
        <v>Região Autónoma dos Açores</v>
      </c>
      <c r="E1694" s="9" t="s">
        <v>38</v>
      </c>
      <c r="F1694" s="4" t="str">
        <f>INDEX('Lista Aloj'!B:C,MATCH(E1694,'Lista Aloj'!C:C,0),1)</f>
        <v>ALOJAMENTO LOCAL - PENSIO BASTOS, LDA</v>
      </c>
      <c r="G1694" s="4" t="str">
        <f>VLOOKUP(E1694,'Lista Aloj'!C:F,4,0)</f>
        <v>Bragança</v>
      </c>
      <c r="H1694" s="19">
        <v>44367</v>
      </c>
      <c r="I1694" s="22">
        <v>3</v>
      </c>
      <c r="J1694" s="6">
        <f>VLOOKUP(E1694,'Lista Aloj'!C:F,2,0)*I1694</f>
        <v>210</v>
      </c>
      <c r="K1694" s="6">
        <f t="shared" si="26"/>
        <v>199.5</v>
      </c>
    </row>
    <row r="1695" spans="2:11" ht="16.5" x14ac:dyDescent="0.25">
      <c r="B1695" s="3" t="s">
        <v>209</v>
      </c>
      <c r="C1695" s="4" t="str">
        <f>VLOOKUP(B1695,Clientes!A:B,2,0)</f>
        <v>Hélder Leonor Vasconcelos</v>
      </c>
      <c r="D1695" s="4" t="str">
        <f>VLOOKUP(B1695,Clientes!A:D,4,0)</f>
        <v>Faro</v>
      </c>
      <c r="E1695" s="9" t="s">
        <v>36</v>
      </c>
      <c r="F1695" s="4" t="str">
        <f>INDEX('Lista Aloj'!B:C,MATCH(E1695,'Lista Aloj'!C:C,0),1)</f>
        <v>A.N.E.A.L. - ASSOCIAÇÃO NACIONAL DE ESTABELECIMENTOS DE ALOJAMENTO LOCAL</v>
      </c>
      <c r="G1695" s="4" t="str">
        <f>VLOOKUP(E1695,'Lista Aloj'!C:F,4,0)</f>
        <v>Lisboa</v>
      </c>
      <c r="H1695" s="19">
        <v>44367</v>
      </c>
      <c r="I1695" s="22">
        <v>9</v>
      </c>
      <c r="J1695" s="6">
        <f>VLOOKUP(E1695,'Lista Aloj'!C:F,2,0)*I1695</f>
        <v>720</v>
      </c>
      <c r="K1695" s="6">
        <f t="shared" si="26"/>
        <v>648</v>
      </c>
    </row>
    <row r="1696" spans="2:11" ht="16.5" x14ac:dyDescent="0.25">
      <c r="B1696" s="3" t="s">
        <v>188</v>
      </c>
      <c r="C1696" s="4" t="str">
        <f>VLOOKUP(B1696,Clientes!A:B,2,0)</f>
        <v>Tiago Afonso Santos</v>
      </c>
      <c r="D1696" s="4" t="str">
        <f>VLOOKUP(B1696,Clientes!A:D,4,0)</f>
        <v>Vila Real</v>
      </c>
      <c r="E1696" s="9" t="s">
        <v>38</v>
      </c>
      <c r="F1696" s="4" t="str">
        <f>INDEX('Lista Aloj'!B:C,MATCH(E1696,'Lista Aloj'!C:C,0),1)</f>
        <v>ALOJAMENTO LOCAL - PENSIO BASTOS, LDA</v>
      </c>
      <c r="G1696" s="4" t="str">
        <f>VLOOKUP(E1696,'Lista Aloj'!C:F,4,0)</f>
        <v>Bragança</v>
      </c>
      <c r="H1696" s="19">
        <v>44370</v>
      </c>
      <c r="I1696" s="22">
        <v>8</v>
      </c>
      <c r="J1696" s="6">
        <f>VLOOKUP(E1696,'Lista Aloj'!C:F,2,0)*I1696</f>
        <v>560</v>
      </c>
      <c r="K1696" s="6">
        <f t="shared" si="26"/>
        <v>504</v>
      </c>
    </row>
    <row r="1697" spans="2:11" ht="16.5" x14ac:dyDescent="0.25">
      <c r="B1697" s="3" t="s">
        <v>191</v>
      </c>
      <c r="C1697" s="4" t="str">
        <f>VLOOKUP(B1697,Clientes!A:B,2,0)</f>
        <v>João Mendes Simões</v>
      </c>
      <c r="D1697" s="4" t="str">
        <f>VLOOKUP(B1697,Clientes!A:D,4,0)</f>
        <v>Aveiro</v>
      </c>
      <c r="E1697" s="9" t="s">
        <v>38</v>
      </c>
      <c r="F1697" s="4" t="str">
        <f>INDEX('Lista Aloj'!B:C,MATCH(E1697,'Lista Aloj'!C:C,0),1)</f>
        <v>ALOJAMENTO LOCAL - PENSIO BASTOS, LDA</v>
      </c>
      <c r="G1697" s="4" t="str">
        <f>VLOOKUP(E1697,'Lista Aloj'!C:F,4,0)</f>
        <v>Bragança</v>
      </c>
      <c r="H1697" s="19">
        <v>44371</v>
      </c>
      <c r="I1697" s="22">
        <v>3</v>
      </c>
      <c r="J1697" s="6">
        <f>VLOOKUP(E1697,'Lista Aloj'!C:F,2,0)*I1697</f>
        <v>210</v>
      </c>
      <c r="K1697" s="6">
        <f t="shared" si="26"/>
        <v>199.5</v>
      </c>
    </row>
    <row r="1698" spans="2:11" ht="16.5" x14ac:dyDescent="0.25">
      <c r="B1698" s="3" t="s">
        <v>124</v>
      </c>
      <c r="C1698" s="4" t="str">
        <f>VLOOKUP(B1698,Clientes!A:B,2,0)</f>
        <v>João Filipe Carneiro</v>
      </c>
      <c r="D1698" s="4" t="str">
        <f>VLOOKUP(B1698,Clientes!A:D,4,0)</f>
        <v>Portalegre</v>
      </c>
      <c r="E1698" s="9" t="s">
        <v>42</v>
      </c>
      <c r="F1698" s="4" t="str">
        <f>INDEX('Lista Aloj'!B:C,MATCH(E1698,'Lista Aloj'!C:C,0),1)</f>
        <v>FEELPORTO - ALOJAMENTO LOCAL E SERVIÇOS TURISTICOS, LDA</v>
      </c>
      <c r="G1698" s="4" t="str">
        <f>VLOOKUP(E1698,'Lista Aloj'!C:F,4,0)</f>
        <v>Porto</v>
      </c>
      <c r="H1698" s="19">
        <v>44372</v>
      </c>
      <c r="I1698" s="22">
        <v>1</v>
      </c>
      <c r="J1698" s="6">
        <f>VLOOKUP(E1698,'Lista Aloj'!C:F,2,0)*I1698</f>
        <v>70</v>
      </c>
      <c r="K1698" s="6">
        <f t="shared" si="26"/>
        <v>70</v>
      </c>
    </row>
    <row r="1699" spans="2:11" ht="16.5" x14ac:dyDescent="0.25">
      <c r="B1699" s="3" t="s">
        <v>155</v>
      </c>
      <c r="C1699" s="4" t="str">
        <f>VLOOKUP(B1699,Clientes!A:B,2,0)</f>
        <v>Pedro Eduardo Oliveira</v>
      </c>
      <c r="D1699" s="4" t="str">
        <f>VLOOKUP(B1699,Clientes!A:D,4,0)</f>
        <v>Lisboa</v>
      </c>
      <c r="E1699" s="9" t="s">
        <v>39</v>
      </c>
      <c r="F1699" s="4" t="str">
        <f>INDEX('Lista Aloj'!B:C,MATCH(E1699,'Lista Aloj'!C:C,0),1)</f>
        <v>ÍNDICEFRASE COMPRA E VENDA DE BENS IMOBILIÁRIOS, TURISMO E ALOJAMENTO LOCAL, LDA</v>
      </c>
      <c r="G1699" s="4" t="str">
        <f>VLOOKUP(E1699,'Lista Aloj'!C:F,4,0)</f>
        <v>Portalegre</v>
      </c>
      <c r="H1699" s="19">
        <v>44372</v>
      </c>
      <c r="I1699" s="22">
        <v>5</v>
      </c>
      <c r="J1699" s="6">
        <f>VLOOKUP(E1699,'Lista Aloj'!C:F,2,0)*I1699</f>
        <v>300</v>
      </c>
      <c r="K1699" s="6">
        <f t="shared" si="26"/>
        <v>285</v>
      </c>
    </row>
    <row r="1700" spans="2:11" ht="16.5" x14ac:dyDescent="0.25">
      <c r="B1700" s="3" t="s">
        <v>85</v>
      </c>
      <c r="C1700" s="4" t="str">
        <f>VLOOKUP(B1700,Clientes!A:B,2,0)</f>
        <v>Tiago Fernando Pereira</v>
      </c>
      <c r="D1700" s="4" t="str">
        <f>VLOOKUP(B1700,Clientes!A:D,4,0)</f>
        <v>Leiria</v>
      </c>
      <c r="E1700" s="9" t="s">
        <v>62</v>
      </c>
      <c r="F1700" s="4" t="str">
        <f>INDEX('Lista Aloj'!B:C,MATCH(E1700,'Lista Aloj'!C:C,0),1)</f>
        <v>ENTREGARSONHOS - ALOJAMENTO LOCAL, LDA</v>
      </c>
      <c r="G1700" s="4" t="str">
        <f>VLOOKUP(E1700,'Lista Aloj'!C:F,4,0)</f>
        <v>Região Autónoma dos Açores</v>
      </c>
      <c r="H1700" s="19">
        <v>44372</v>
      </c>
      <c r="I1700" s="22">
        <v>4</v>
      </c>
      <c r="J1700" s="6">
        <f>VLOOKUP(E1700,'Lista Aloj'!C:F,2,0)*I1700</f>
        <v>280</v>
      </c>
      <c r="K1700" s="6">
        <f t="shared" si="26"/>
        <v>266</v>
      </c>
    </row>
    <row r="1701" spans="2:11" ht="16.5" x14ac:dyDescent="0.25">
      <c r="B1701" s="3" t="s">
        <v>154</v>
      </c>
      <c r="C1701" s="4" t="str">
        <f>VLOOKUP(B1701,Clientes!A:B,2,0)</f>
        <v>Luís Nascimento Batista</v>
      </c>
      <c r="D1701" s="4" t="str">
        <f>VLOOKUP(B1701,Clientes!A:D,4,0)</f>
        <v>Viseu</v>
      </c>
      <c r="E1701" s="9" t="s">
        <v>37</v>
      </c>
      <c r="F1701" s="4" t="str">
        <f>INDEX('Lista Aloj'!B:C,MATCH(E1701,'Lista Aloj'!C:C,0),1)</f>
        <v>AHSLG - SOCIEDADE DE GESTÃO DE EMPREENDIMENTOS TURÍSTICOS E DE ALOJAMENTO LOCAL, LDA</v>
      </c>
      <c r="G1701" s="4" t="str">
        <f>VLOOKUP(E1701,'Lista Aloj'!C:F,4,0)</f>
        <v>Braga</v>
      </c>
      <c r="H1701" s="19">
        <v>44374</v>
      </c>
      <c r="I1701" s="22">
        <v>8</v>
      </c>
      <c r="J1701" s="6">
        <f>VLOOKUP(E1701,'Lista Aloj'!C:F,2,0)*I1701</f>
        <v>400</v>
      </c>
      <c r="K1701" s="6">
        <f t="shared" si="26"/>
        <v>360</v>
      </c>
    </row>
    <row r="1702" spans="2:11" ht="16.5" x14ac:dyDescent="0.25">
      <c r="B1702" s="3" t="s">
        <v>94</v>
      </c>
      <c r="C1702" s="4" t="str">
        <f>VLOOKUP(B1702,Clientes!A:B,2,0)</f>
        <v xml:space="preserve">Paula Ramos </v>
      </c>
      <c r="D1702" s="4" t="str">
        <f>VLOOKUP(B1702,Clientes!A:D,4,0)</f>
        <v>Viana do Castelo</v>
      </c>
      <c r="E1702" s="9" t="s">
        <v>41</v>
      </c>
      <c r="F1702" s="4" t="str">
        <f>INDEX('Lista Aloj'!B:C,MATCH(E1702,'Lista Aloj'!C:C,0),1)</f>
        <v>CAMPO AVENTURA - PROGRAMAS DE LAZER, S.A.</v>
      </c>
      <c r="G1702" s="4" t="str">
        <f>VLOOKUP(E1702,'Lista Aloj'!C:F,4,0)</f>
        <v>Castelo Branco</v>
      </c>
      <c r="H1702" s="19">
        <v>44375</v>
      </c>
      <c r="I1702" s="22">
        <v>1</v>
      </c>
      <c r="J1702" s="6">
        <f>VLOOKUP(E1702,'Lista Aloj'!C:F,2,0)*I1702</f>
        <v>90</v>
      </c>
      <c r="K1702" s="6">
        <f t="shared" si="26"/>
        <v>90</v>
      </c>
    </row>
    <row r="1703" spans="2:11" ht="16.5" x14ac:dyDescent="0.25">
      <c r="B1703" s="3" t="s">
        <v>101</v>
      </c>
      <c r="C1703" s="4" t="str">
        <f>VLOOKUP(B1703,Clientes!A:B,2,0)</f>
        <v>Raquel Tomas Grilo</v>
      </c>
      <c r="D1703" s="4" t="str">
        <f>VLOOKUP(B1703,Clientes!A:D,4,0)</f>
        <v>Viana do Castelo</v>
      </c>
      <c r="E1703" s="9" t="s">
        <v>44</v>
      </c>
      <c r="F1703" s="4" t="str">
        <f>INDEX('Lista Aloj'!B:C,MATCH(E1703,'Lista Aloj'!C:C,0),1)</f>
        <v>DELIRECORDAÇÕES - ALOJAMENTO LOCAL, UNIPESSOAL, LDA</v>
      </c>
      <c r="G1703" s="4" t="str">
        <f>VLOOKUP(E1703,'Lista Aloj'!C:F,4,0)</f>
        <v>Porto</v>
      </c>
      <c r="H1703" s="19">
        <v>44375</v>
      </c>
      <c r="I1703" s="22">
        <v>6</v>
      </c>
      <c r="J1703" s="6">
        <f>VLOOKUP(E1703,'Lista Aloj'!C:F,2,0)*I1703</f>
        <v>480</v>
      </c>
      <c r="K1703" s="6">
        <f t="shared" si="26"/>
        <v>432</v>
      </c>
    </row>
    <row r="1704" spans="2:11" ht="16.5" x14ac:dyDescent="0.25">
      <c r="B1704" s="3" t="s">
        <v>126</v>
      </c>
      <c r="C1704" s="4" t="str">
        <f>VLOOKUP(B1704,Clientes!A:B,2,0)</f>
        <v>José Miguel Amorim</v>
      </c>
      <c r="D1704" s="4" t="str">
        <f>VLOOKUP(B1704,Clientes!A:D,4,0)</f>
        <v>Guarda</v>
      </c>
      <c r="E1704" s="9" t="s">
        <v>34</v>
      </c>
      <c r="F1704" s="4" t="str">
        <f>INDEX('Lista Aloj'!B:C,MATCH(E1704,'Lista Aloj'!C:C,0),1)</f>
        <v>ALOJAMENTO DO ÓSCAR, UNIPESSOAL, LDA</v>
      </c>
      <c r="G1704" s="4" t="str">
        <f>VLOOKUP(E1704,'Lista Aloj'!C:F,4,0)</f>
        <v>Região Autónoma da Madeira</v>
      </c>
      <c r="H1704" s="19">
        <v>44380</v>
      </c>
      <c r="I1704" s="22">
        <v>9</v>
      </c>
      <c r="J1704" s="6">
        <f>VLOOKUP(E1704,'Lista Aloj'!C:F,2,0)*I1704</f>
        <v>630</v>
      </c>
      <c r="K1704" s="6">
        <f t="shared" si="26"/>
        <v>567</v>
      </c>
    </row>
    <row r="1705" spans="2:11" ht="16.5" x14ac:dyDescent="0.25">
      <c r="B1705" s="3" t="s">
        <v>170</v>
      </c>
      <c r="C1705" s="4" t="str">
        <f>VLOOKUP(B1705,Clientes!A:B,2,0)</f>
        <v xml:space="preserve">Caroline Gonzalez </v>
      </c>
      <c r="D1705" s="4" t="str">
        <f>VLOOKUP(B1705,Clientes!A:D,4,0)</f>
        <v>Faro</v>
      </c>
      <c r="E1705" s="9" t="s">
        <v>38</v>
      </c>
      <c r="F1705" s="4" t="str">
        <f>INDEX('Lista Aloj'!B:C,MATCH(E1705,'Lista Aloj'!C:C,0),1)</f>
        <v>ALOJAMENTO LOCAL - PENSIO BASTOS, LDA</v>
      </c>
      <c r="G1705" s="4" t="str">
        <f>VLOOKUP(E1705,'Lista Aloj'!C:F,4,0)</f>
        <v>Bragança</v>
      </c>
      <c r="H1705" s="19">
        <v>44381</v>
      </c>
      <c r="I1705" s="22">
        <v>7</v>
      </c>
      <c r="J1705" s="6">
        <f>VLOOKUP(E1705,'Lista Aloj'!C:F,2,0)*I1705</f>
        <v>490</v>
      </c>
      <c r="K1705" s="6">
        <f t="shared" si="26"/>
        <v>441</v>
      </c>
    </row>
    <row r="1706" spans="2:11" ht="16.5" x14ac:dyDescent="0.25">
      <c r="B1706" s="3" t="s">
        <v>134</v>
      </c>
      <c r="C1706" s="4" t="str">
        <f>VLOOKUP(B1706,Clientes!A:B,2,0)</f>
        <v>Eduardo Leite Martins</v>
      </c>
      <c r="D1706" s="4" t="str">
        <f>VLOOKUP(B1706,Clientes!A:D,4,0)</f>
        <v>Braga</v>
      </c>
      <c r="E1706" s="9" t="s">
        <v>56</v>
      </c>
      <c r="F1706" s="4" t="str">
        <f>INDEX('Lista Aloj'!B:C,MATCH(E1706,'Lista Aloj'!C:C,0),1)</f>
        <v>CONVERSA SIMÉTRICA ALOJAMENTO LOCAL, LDA</v>
      </c>
      <c r="G1706" s="4" t="str">
        <f>VLOOKUP(E1706,'Lista Aloj'!C:F,4,0)</f>
        <v>Viana do Castelo</v>
      </c>
      <c r="H1706" s="19">
        <v>44381</v>
      </c>
      <c r="I1706" s="22">
        <v>9</v>
      </c>
      <c r="J1706" s="6">
        <f>VLOOKUP(E1706,'Lista Aloj'!C:F,2,0)*I1706</f>
        <v>810</v>
      </c>
      <c r="K1706" s="6">
        <f t="shared" si="26"/>
        <v>729</v>
      </c>
    </row>
    <row r="1707" spans="2:11" ht="16.5" x14ac:dyDescent="0.25">
      <c r="B1707" s="3" t="s">
        <v>194</v>
      </c>
      <c r="C1707" s="4" t="str">
        <f>VLOOKUP(B1707,Clientes!A:B,2,0)</f>
        <v>João Gonçalo Meireles</v>
      </c>
      <c r="D1707" s="4" t="str">
        <f>VLOOKUP(B1707,Clientes!A:D,4,0)</f>
        <v>Faro</v>
      </c>
      <c r="E1707" s="9" t="s">
        <v>41</v>
      </c>
      <c r="F1707" s="4" t="str">
        <f>INDEX('Lista Aloj'!B:C,MATCH(E1707,'Lista Aloj'!C:C,0),1)</f>
        <v>CAMPO AVENTURA - PROGRAMAS DE LAZER, S.A.</v>
      </c>
      <c r="G1707" s="4" t="str">
        <f>VLOOKUP(E1707,'Lista Aloj'!C:F,4,0)</f>
        <v>Castelo Branco</v>
      </c>
      <c r="H1707" s="19">
        <v>44382</v>
      </c>
      <c r="I1707" s="22">
        <v>3</v>
      </c>
      <c r="J1707" s="6">
        <f>VLOOKUP(E1707,'Lista Aloj'!C:F,2,0)*I1707</f>
        <v>270</v>
      </c>
      <c r="K1707" s="6">
        <f t="shared" si="26"/>
        <v>256.5</v>
      </c>
    </row>
    <row r="1708" spans="2:11" ht="16.5" x14ac:dyDescent="0.25">
      <c r="B1708" s="3" t="s">
        <v>120</v>
      </c>
      <c r="C1708" s="4" t="str">
        <f>VLOOKUP(B1708,Clientes!A:B,2,0)</f>
        <v>Mariana Miguel Borges</v>
      </c>
      <c r="D1708" s="4" t="str">
        <f>VLOOKUP(B1708,Clientes!A:D,4,0)</f>
        <v>Região Autónoma dos Açores</v>
      </c>
      <c r="E1708" s="9" t="s">
        <v>51</v>
      </c>
      <c r="F1708" s="4" t="str">
        <f>INDEX('Lista Aloj'!B:C,MATCH(E1708,'Lista Aloj'!C:C,0),1)</f>
        <v>BIRDS &amp; BOARDS - ALOJAMENTO LOCAL, LDA</v>
      </c>
      <c r="G1708" s="4" t="str">
        <f>VLOOKUP(E1708,'Lista Aloj'!C:F,4,0)</f>
        <v>Lisboa</v>
      </c>
      <c r="H1708" s="19">
        <v>44382</v>
      </c>
      <c r="I1708" s="22">
        <v>3</v>
      </c>
      <c r="J1708" s="6">
        <f>VLOOKUP(E1708,'Lista Aloj'!C:F,2,0)*I1708</f>
        <v>270</v>
      </c>
      <c r="K1708" s="6">
        <f t="shared" si="26"/>
        <v>256.5</v>
      </c>
    </row>
    <row r="1709" spans="2:11" ht="16.5" x14ac:dyDescent="0.25">
      <c r="B1709" s="3" t="s">
        <v>203</v>
      </c>
      <c r="C1709" s="4" t="str">
        <f>VLOOKUP(B1709,Clientes!A:B,2,0)</f>
        <v>Dalila Alexandre Reis</v>
      </c>
      <c r="D1709" s="4" t="str">
        <f>VLOOKUP(B1709,Clientes!A:D,4,0)</f>
        <v>Porto</v>
      </c>
      <c r="E1709" s="9" t="s">
        <v>36</v>
      </c>
      <c r="F1709" s="4" t="str">
        <f>INDEX('Lista Aloj'!B:C,MATCH(E1709,'Lista Aloj'!C:C,0),1)</f>
        <v>A.N.E.A.L. - ASSOCIAÇÃO NACIONAL DE ESTABELECIMENTOS DE ALOJAMENTO LOCAL</v>
      </c>
      <c r="G1709" s="4" t="str">
        <f>VLOOKUP(E1709,'Lista Aloj'!C:F,4,0)</f>
        <v>Lisboa</v>
      </c>
      <c r="H1709" s="19">
        <v>44383</v>
      </c>
      <c r="I1709" s="22">
        <v>2</v>
      </c>
      <c r="J1709" s="6">
        <f>VLOOKUP(E1709,'Lista Aloj'!C:F,2,0)*I1709</f>
        <v>160</v>
      </c>
      <c r="K1709" s="6">
        <f t="shared" si="26"/>
        <v>152</v>
      </c>
    </row>
    <row r="1710" spans="2:11" ht="16.5" x14ac:dyDescent="0.25">
      <c r="B1710" s="3" t="s">
        <v>95</v>
      </c>
      <c r="C1710" s="4" t="str">
        <f>VLOOKUP(B1710,Clientes!A:B,2,0)</f>
        <v xml:space="preserve">Diogo Teresa </v>
      </c>
      <c r="D1710" s="4" t="str">
        <f>VLOOKUP(B1710,Clientes!A:D,4,0)</f>
        <v>Setúbal</v>
      </c>
      <c r="E1710" s="9" t="s">
        <v>51</v>
      </c>
      <c r="F1710" s="4" t="str">
        <f>INDEX('Lista Aloj'!B:C,MATCH(E1710,'Lista Aloj'!C:C,0),1)</f>
        <v>BIRDS &amp; BOARDS - ALOJAMENTO LOCAL, LDA</v>
      </c>
      <c r="G1710" s="4" t="str">
        <f>VLOOKUP(E1710,'Lista Aloj'!C:F,4,0)</f>
        <v>Lisboa</v>
      </c>
      <c r="H1710" s="19">
        <v>44383</v>
      </c>
      <c r="I1710" s="22">
        <v>6</v>
      </c>
      <c r="J1710" s="6">
        <f>VLOOKUP(E1710,'Lista Aloj'!C:F,2,0)*I1710</f>
        <v>540</v>
      </c>
      <c r="K1710" s="6">
        <f t="shared" si="26"/>
        <v>486</v>
      </c>
    </row>
    <row r="1711" spans="2:11" ht="16.5" x14ac:dyDescent="0.25">
      <c r="B1711" s="3" t="s">
        <v>93</v>
      </c>
      <c r="C1711" s="4" t="str">
        <f>VLOOKUP(B1711,Clientes!A:B,2,0)</f>
        <v>Tomás Catarina Ferreira</v>
      </c>
      <c r="D1711" s="4" t="str">
        <f>VLOOKUP(B1711,Clientes!A:D,4,0)</f>
        <v>Vila Real</v>
      </c>
      <c r="E1711" s="9" t="s">
        <v>38</v>
      </c>
      <c r="F1711" s="4" t="str">
        <f>INDEX('Lista Aloj'!B:C,MATCH(E1711,'Lista Aloj'!C:C,0),1)</f>
        <v>ALOJAMENTO LOCAL - PENSIO BASTOS, LDA</v>
      </c>
      <c r="G1711" s="4" t="str">
        <f>VLOOKUP(E1711,'Lista Aloj'!C:F,4,0)</f>
        <v>Bragança</v>
      </c>
      <c r="H1711" s="19">
        <v>44383</v>
      </c>
      <c r="I1711" s="22">
        <v>1</v>
      </c>
      <c r="J1711" s="6">
        <f>VLOOKUP(E1711,'Lista Aloj'!C:F,2,0)*I1711</f>
        <v>70</v>
      </c>
      <c r="K1711" s="6">
        <f t="shared" si="26"/>
        <v>70</v>
      </c>
    </row>
    <row r="1712" spans="2:11" ht="16.5" x14ac:dyDescent="0.25">
      <c r="B1712" s="3" t="s">
        <v>81</v>
      </c>
      <c r="C1712" s="4" t="str">
        <f>VLOOKUP(B1712,Clientes!A:B,2,0)</f>
        <v>Carlos Ramalho Fonseca</v>
      </c>
      <c r="D1712" s="4" t="str">
        <f>VLOOKUP(B1712,Clientes!A:D,4,0)</f>
        <v>Coimbra</v>
      </c>
      <c r="E1712" s="9" t="s">
        <v>43</v>
      </c>
      <c r="F1712" s="4" t="str">
        <f>INDEX('Lista Aloj'!B:C,MATCH(E1712,'Lista Aloj'!C:C,0),1)</f>
        <v>AZEVEDO, ANTÓNIO DA SILVA</v>
      </c>
      <c r="G1712" s="4" t="str">
        <f>VLOOKUP(E1712,'Lista Aloj'!C:F,4,0)</f>
        <v>Porto</v>
      </c>
      <c r="H1712" s="19">
        <v>44384</v>
      </c>
      <c r="I1712" s="22">
        <v>8</v>
      </c>
      <c r="J1712" s="6">
        <f>VLOOKUP(E1712,'Lista Aloj'!C:F,2,0)*I1712</f>
        <v>640</v>
      </c>
      <c r="K1712" s="6">
        <f t="shared" si="26"/>
        <v>576</v>
      </c>
    </row>
    <row r="1713" spans="2:11" ht="16.5" x14ac:dyDescent="0.25">
      <c r="B1713" s="3" t="s">
        <v>131</v>
      </c>
      <c r="C1713" s="4" t="str">
        <f>VLOOKUP(B1713,Clientes!A:B,2,0)</f>
        <v xml:space="preserve">João de </v>
      </c>
      <c r="D1713" s="4" t="str">
        <f>VLOOKUP(B1713,Clientes!A:D,4,0)</f>
        <v>Guarda</v>
      </c>
      <c r="E1713" s="9" t="s">
        <v>52</v>
      </c>
      <c r="F1713" s="4" t="str">
        <f>INDEX('Lista Aloj'!B:C,MATCH(E1713,'Lista Aloj'!C:C,0),1)</f>
        <v>CASA DO RIO VEZ - TURISMO E ALOJAMENTO, LDA</v>
      </c>
      <c r="G1713" s="4" t="str">
        <f>VLOOKUP(E1713,'Lista Aloj'!C:F,4,0)</f>
        <v>Leiria</v>
      </c>
      <c r="H1713" s="19">
        <v>44384</v>
      </c>
      <c r="I1713" s="22">
        <v>1</v>
      </c>
      <c r="J1713" s="6">
        <f>VLOOKUP(E1713,'Lista Aloj'!C:F,2,0)*I1713</f>
        <v>70</v>
      </c>
      <c r="K1713" s="6">
        <f t="shared" si="26"/>
        <v>70</v>
      </c>
    </row>
    <row r="1714" spans="2:11" ht="16.5" x14ac:dyDescent="0.25">
      <c r="B1714" s="3" t="s">
        <v>79</v>
      </c>
      <c r="C1714" s="4" t="str">
        <f>VLOOKUP(B1714,Clientes!A:B,2,0)</f>
        <v>Pedro Miguel Mota</v>
      </c>
      <c r="D1714" s="4" t="str">
        <f>VLOOKUP(B1714,Clientes!A:D,4,0)</f>
        <v>Coimbra</v>
      </c>
      <c r="E1714" s="9" t="s">
        <v>56</v>
      </c>
      <c r="F1714" s="4" t="str">
        <f>INDEX('Lista Aloj'!B:C,MATCH(E1714,'Lista Aloj'!C:C,0),1)</f>
        <v>CONVERSA SIMÉTRICA ALOJAMENTO LOCAL, LDA</v>
      </c>
      <c r="G1714" s="4" t="str">
        <f>VLOOKUP(E1714,'Lista Aloj'!C:F,4,0)</f>
        <v>Viana do Castelo</v>
      </c>
      <c r="H1714" s="19">
        <v>44384</v>
      </c>
      <c r="I1714" s="22">
        <v>2</v>
      </c>
      <c r="J1714" s="6">
        <f>VLOOKUP(E1714,'Lista Aloj'!C:F,2,0)*I1714</f>
        <v>180</v>
      </c>
      <c r="K1714" s="6">
        <f t="shared" si="26"/>
        <v>171</v>
      </c>
    </row>
    <row r="1715" spans="2:11" ht="16.5" x14ac:dyDescent="0.25">
      <c r="B1715" s="3" t="s">
        <v>103</v>
      </c>
      <c r="C1715" s="4" t="str">
        <f>VLOOKUP(B1715,Clientes!A:B,2,0)</f>
        <v>Hugo Luísa Lagoá</v>
      </c>
      <c r="D1715" s="4" t="str">
        <f>VLOOKUP(B1715,Clientes!A:D,4,0)</f>
        <v>Leiria</v>
      </c>
      <c r="E1715" s="9" t="s">
        <v>44</v>
      </c>
      <c r="F1715" s="4" t="str">
        <f>INDEX('Lista Aloj'!B:C,MATCH(E1715,'Lista Aloj'!C:C,0),1)</f>
        <v>DELIRECORDAÇÕES - ALOJAMENTO LOCAL, UNIPESSOAL, LDA</v>
      </c>
      <c r="G1715" s="4" t="str">
        <f>VLOOKUP(E1715,'Lista Aloj'!C:F,4,0)</f>
        <v>Porto</v>
      </c>
      <c r="H1715" s="19">
        <v>44385</v>
      </c>
      <c r="I1715" s="22">
        <v>7</v>
      </c>
      <c r="J1715" s="6">
        <f>VLOOKUP(E1715,'Lista Aloj'!C:F,2,0)*I1715</f>
        <v>560</v>
      </c>
      <c r="K1715" s="6">
        <f t="shared" si="26"/>
        <v>504</v>
      </c>
    </row>
    <row r="1716" spans="2:11" ht="16.5" x14ac:dyDescent="0.25">
      <c r="B1716" s="3" t="s">
        <v>193</v>
      </c>
      <c r="C1716" s="4" t="str">
        <f>VLOOKUP(B1716,Clientes!A:B,2,0)</f>
        <v>Paulo Pedro Pereira</v>
      </c>
      <c r="D1716" s="4" t="str">
        <f>VLOOKUP(B1716,Clientes!A:D,4,0)</f>
        <v>Beja</v>
      </c>
      <c r="E1716" s="9" t="s">
        <v>55</v>
      </c>
      <c r="F1716" s="4" t="str">
        <f>INDEX('Lista Aloj'!B:C,MATCH(E1716,'Lista Aloj'!C:C,0),1)</f>
        <v>ALOJAMENTO LOCAL M. ZÍDIA, LDA</v>
      </c>
      <c r="G1716" s="4" t="str">
        <f>VLOOKUP(E1716,'Lista Aloj'!C:F,4,0)</f>
        <v>Região Autónoma da Madeira</v>
      </c>
      <c r="H1716" s="19">
        <v>44385</v>
      </c>
      <c r="I1716" s="22">
        <v>4</v>
      </c>
      <c r="J1716" s="6">
        <f>VLOOKUP(E1716,'Lista Aloj'!C:F,2,0)*I1716</f>
        <v>200</v>
      </c>
      <c r="K1716" s="6">
        <f t="shared" si="26"/>
        <v>190</v>
      </c>
    </row>
    <row r="1717" spans="2:11" ht="16.5" x14ac:dyDescent="0.25">
      <c r="B1717" s="3" t="s">
        <v>117</v>
      </c>
      <c r="C1717" s="4" t="str">
        <f>VLOOKUP(B1717,Clientes!A:B,2,0)</f>
        <v>Ana Costa Neves</v>
      </c>
      <c r="D1717" s="4" t="str">
        <f>VLOOKUP(B1717,Clientes!A:D,4,0)</f>
        <v>Guarda</v>
      </c>
      <c r="E1717" s="9" t="s">
        <v>35</v>
      </c>
      <c r="F1717" s="4" t="str">
        <f>INDEX('Lista Aloj'!B:C,MATCH(E1717,'Lista Aloj'!C:C,0),1)</f>
        <v>ALOJAMENTO LOCAL "TUGAPLACE", UNIPESSOAL, LDA</v>
      </c>
      <c r="G1717" s="4" t="str">
        <f>VLOOKUP(E1717,'Lista Aloj'!C:F,4,0)</f>
        <v>Porto</v>
      </c>
      <c r="H1717" s="19">
        <v>44387</v>
      </c>
      <c r="I1717" s="22">
        <v>5</v>
      </c>
      <c r="J1717" s="6">
        <f>VLOOKUP(E1717,'Lista Aloj'!C:F,2,0)*I1717</f>
        <v>350</v>
      </c>
      <c r="K1717" s="6">
        <f t="shared" si="26"/>
        <v>332.5</v>
      </c>
    </row>
    <row r="1718" spans="2:11" ht="16.5" x14ac:dyDescent="0.25">
      <c r="B1718" s="3" t="s">
        <v>102</v>
      </c>
      <c r="C1718" s="4" t="str">
        <f>VLOOKUP(B1718,Clientes!A:B,2,0)</f>
        <v>Pedro Miguel Pinto</v>
      </c>
      <c r="D1718" s="4" t="str">
        <f>VLOOKUP(B1718,Clientes!A:D,4,0)</f>
        <v>Aveiro</v>
      </c>
      <c r="E1718" s="9" t="s">
        <v>55</v>
      </c>
      <c r="F1718" s="4" t="str">
        <f>INDEX('Lista Aloj'!B:C,MATCH(E1718,'Lista Aloj'!C:C,0),1)</f>
        <v>ALOJAMENTO LOCAL M. ZÍDIA, LDA</v>
      </c>
      <c r="G1718" s="4" t="str">
        <f>VLOOKUP(E1718,'Lista Aloj'!C:F,4,0)</f>
        <v>Região Autónoma da Madeira</v>
      </c>
      <c r="H1718" s="19">
        <v>44387</v>
      </c>
      <c r="I1718" s="22">
        <v>7</v>
      </c>
      <c r="J1718" s="6">
        <f>VLOOKUP(E1718,'Lista Aloj'!C:F,2,0)*I1718</f>
        <v>350</v>
      </c>
      <c r="K1718" s="6">
        <f t="shared" si="26"/>
        <v>315</v>
      </c>
    </row>
    <row r="1719" spans="2:11" ht="16.5" x14ac:dyDescent="0.25">
      <c r="B1719" s="3" t="s">
        <v>201</v>
      </c>
      <c r="C1719" s="4" t="str">
        <f>VLOOKUP(B1719,Clientes!A:B,2,0)</f>
        <v>André Margarida Pinho</v>
      </c>
      <c r="D1719" s="4" t="str">
        <f>VLOOKUP(B1719,Clientes!A:D,4,0)</f>
        <v>Vila Real</v>
      </c>
      <c r="E1719" s="9" t="s">
        <v>62</v>
      </c>
      <c r="F1719" s="4" t="str">
        <f>INDEX('Lista Aloj'!B:C,MATCH(E1719,'Lista Aloj'!C:C,0),1)</f>
        <v>ENTREGARSONHOS - ALOJAMENTO LOCAL, LDA</v>
      </c>
      <c r="G1719" s="4" t="str">
        <f>VLOOKUP(E1719,'Lista Aloj'!C:F,4,0)</f>
        <v>Região Autónoma dos Açores</v>
      </c>
      <c r="H1719" s="19">
        <v>44388</v>
      </c>
      <c r="I1719" s="22">
        <v>5</v>
      </c>
      <c r="J1719" s="6">
        <f>VLOOKUP(E1719,'Lista Aloj'!C:F,2,0)*I1719</f>
        <v>350</v>
      </c>
      <c r="K1719" s="6">
        <f t="shared" si="26"/>
        <v>332.5</v>
      </c>
    </row>
    <row r="1720" spans="2:11" ht="16.5" x14ac:dyDescent="0.25">
      <c r="B1720" s="3" t="s">
        <v>82</v>
      </c>
      <c r="C1720" s="4" t="str">
        <f>VLOOKUP(B1720,Clientes!A:B,2,0)</f>
        <v>Inês Pedro Marinho</v>
      </c>
      <c r="D1720" s="4" t="str">
        <f>VLOOKUP(B1720,Clientes!A:D,4,0)</f>
        <v>Coimbra</v>
      </c>
      <c r="E1720" s="9" t="s">
        <v>51</v>
      </c>
      <c r="F1720" s="4" t="str">
        <f>INDEX('Lista Aloj'!B:C,MATCH(E1720,'Lista Aloj'!C:C,0),1)</f>
        <v>BIRDS &amp; BOARDS - ALOJAMENTO LOCAL, LDA</v>
      </c>
      <c r="G1720" s="4" t="str">
        <f>VLOOKUP(E1720,'Lista Aloj'!C:F,4,0)</f>
        <v>Lisboa</v>
      </c>
      <c r="H1720" s="19">
        <v>44389</v>
      </c>
      <c r="I1720" s="22">
        <v>9</v>
      </c>
      <c r="J1720" s="6">
        <f>VLOOKUP(E1720,'Lista Aloj'!C:F,2,0)*I1720</f>
        <v>810</v>
      </c>
      <c r="K1720" s="6">
        <f t="shared" si="26"/>
        <v>729</v>
      </c>
    </row>
    <row r="1721" spans="2:11" ht="16.5" x14ac:dyDescent="0.25">
      <c r="B1721" s="3" t="s">
        <v>168</v>
      </c>
      <c r="C1721" s="4" t="str">
        <f>VLOOKUP(B1721,Clientes!A:B,2,0)</f>
        <v>Ana Catarina Maia</v>
      </c>
      <c r="D1721" s="4" t="str">
        <f>VLOOKUP(B1721,Clientes!A:D,4,0)</f>
        <v>Beja</v>
      </c>
      <c r="E1721" s="9" t="s">
        <v>35</v>
      </c>
      <c r="F1721" s="4" t="str">
        <f>INDEX('Lista Aloj'!B:C,MATCH(E1721,'Lista Aloj'!C:C,0),1)</f>
        <v>ALOJAMENTO LOCAL "TUGAPLACE", UNIPESSOAL, LDA</v>
      </c>
      <c r="G1721" s="4" t="str">
        <f>VLOOKUP(E1721,'Lista Aloj'!C:F,4,0)</f>
        <v>Porto</v>
      </c>
      <c r="H1721" s="19">
        <v>44391</v>
      </c>
      <c r="I1721" s="22">
        <v>2</v>
      </c>
      <c r="J1721" s="6">
        <f>VLOOKUP(E1721,'Lista Aloj'!C:F,2,0)*I1721</f>
        <v>140</v>
      </c>
      <c r="K1721" s="6">
        <f t="shared" si="26"/>
        <v>133</v>
      </c>
    </row>
    <row r="1722" spans="2:11" ht="16.5" x14ac:dyDescent="0.25">
      <c r="B1722" s="3" t="s">
        <v>164</v>
      </c>
      <c r="C1722" s="4" t="str">
        <f>VLOOKUP(B1722,Clientes!A:B,2,0)</f>
        <v>Ana Pinto Carvalho</v>
      </c>
      <c r="D1722" s="4" t="str">
        <f>VLOOKUP(B1722,Clientes!A:D,4,0)</f>
        <v>Coimbra</v>
      </c>
      <c r="E1722" s="9" t="s">
        <v>62</v>
      </c>
      <c r="F1722" s="4" t="str">
        <f>INDEX('Lista Aloj'!B:C,MATCH(E1722,'Lista Aloj'!C:C,0),1)</f>
        <v>ENTREGARSONHOS - ALOJAMENTO LOCAL, LDA</v>
      </c>
      <c r="G1722" s="4" t="str">
        <f>VLOOKUP(E1722,'Lista Aloj'!C:F,4,0)</f>
        <v>Região Autónoma dos Açores</v>
      </c>
      <c r="H1722" s="19">
        <v>44391</v>
      </c>
      <c r="I1722" s="22">
        <v>1</v>
      </c>
      <c r="J1722" s="6">
        <f>VLOOKUP(E1722,'Lista Aloj'!C:F,2,0)*I1722</f>
        <v>70</v>
      </c>
      <c r="K1722" s="6">
        <f t="shared" si="26"/>
        <v>70</v>
      </c>
    </row>
    <row r="1723" spans="2:11" ht="16.5" x14ac:dyDescent="0.25">
      <c r="B1723" s="3" t="s">
        <v>108</v>
      </c>
      <c r="C1723" s="4" t="str">
        <f>VLOOKUP(B1723,Clientes!A:B,2,0)</f>
        <v>Catarina Mendes Fernandes</v>
      </c>
      <c r="D1723" s="4" t="str">
        <f>VLOOKUP(B1723,Clientes!A:D,4,0)</f>
        <v>Guarda</v>
      </c>
      <c r="E1723" s="9" t="s">
        <v>41</v>
      </c>
      <c r="F1723" s="4" t="str">
        <f>INDEX('Lista Aloj'!B:C,MATCH(E1723,'Lista Aloj'!C:C,0),1)</f>
        <v>CAMPO AVENTURA - PROGRAMAS DE LAZER, S.A.</v>
      </c>
      <c r="G1723" s="4" t="str">
        <f>VLOOKUP(E1723,'Lista Aloj'!C:F,4,0)</f>
        <v>Castelo Branco</v>
      </c>
      <c r="H1723" s="19">
        <v>44391</v>
      </c>
      <c r="I1723" s="22">
        <v>7</v>
      </c>
      <c r="J1723" s="6">
        <f>VLOOKUP(E1723,'Lista Aloj'!C:F,2,0)*I1723</f>
        <v>630</v>
      </c>
      <c r="K1723" s="6">
        <f t="shared" si="26"/>
        <v>567</v>
      </c>
    </row>
    <row r="1724" spans="2:11" ht="16.5" x14ac:dyDescent="0.25">
      <c r="B1724" s="3" t="s">
        <v>106</v>
      </c>
      <c r="C1724" s="4" t="str">
        <f>VLOOKUP(B1724,Clientes!A:B,2,0)</f>
        <v>Frederico Teresa Pinto</v>
      </c>
      <c r="D1724" s="4" t="str">
        <f>VLOOKUP(B1724,Clientes!A:D,4,0)</f>
        <v>Viana do Castelo</v>
      </c>
      <c r="E1724" s="9" t="s">
        <v>41</v>
      </c>
      <c r="F1724" s="4" t="str">
        <f>INDEX('Lista Aloj'!B:C,MATCH(E1724,'Lista Aloj'!C:C,0),1)</f>
        <v>CAMPO AVENTURA - PROGRAMAS DE LAZER, S.A.</v>
      </c>
      <c r="G1724" s="4" t="str">
        <f>VLOOKUP(E1724,'Lista Aloj'!C:F,4,0)</f>
        <v>Castelo Branco</v>
      </c>
      <c r="H1724" s="19">
        <v>44391</v>
      </c>
      <c r="I1724" s="22">
        <v>7</v>
      </c>
      <c r="J1724" s="6">
        <f>VLOOKUP(E1724,'Lista Aloj'!C:F,2,0)*I1724</f>
        <v>630</v>
      </c>
      <c r="K1724" s="6">
        <f t="shared" si="26"/>
        <v>567</v>
      </c>
    </row>
    <row r="1725" spans="2:11" ht="16.5" x14ac:dyDescent="0.25">
      <c r="B1725" s="3" t="s">
        <v>80</v>
      </c>
      <c r="C1725" s="4" t="str">
        <f>VLOOKUP(B1725,Clientes!A:B,2,0)</f>
        <v>João Vieira Santos</v>
      </c>
      <c r="D1725" s="4" t="str">
        <f>VLOOKUP(B1725,Clientes!A:D,4,0)</f>
        <v>Setúbal</v>
      </c>
      <c r="E1725" s="9" t="s">
        <v>43</v>
      </c>
      <c r="F1725" s="4" t="str">
        <f>INDEX('Lista Aloj'!B:C,MATCH(E1725,'Lista Aloj'!C:C,0),1)</f>
        <v>AZEVEDO, ANTÓNIO DA SILVA</v>
      </c>
      <c r="G1725" s="4" t="str">
        <f>VLOOKUP(E1725,'Lista Aloj'!C:F,4,0)</f>
        <v>Porto</v>
      </c>
      <c r="H1725" s="19">
        <v>44391</v>
      </c>
      <c r="I1725" s="22">
        <v>7</v>
      </c>
      <c r="J1725" s="6">
        <f>VLOOKUP(E1725,'Lista Aloj'!C:F,2,0)*I1725</f>
        <v>560</v>
      </c>
      <c r="K1725" s="6">
        <f t="shared" si="26"/>
        <v>504</v>
      </c>
    </row>
    <row r="1726" spans="2:11" ht="16.5" x14ac:dyDescent="0.25">
      <c r="B1726" s="3" t="s">
        <v>109</v>
      </c>
      <c r="C1726" s="4" t="str">
        <f>VLOOKUP(B1726,Clientes!A:B,2,0)</f>
        <v>Leonor Pedro Santos</v>
      </c>
      <c r="D1726" s="4" t="str">
        <f>VLOOKUP(B1726,Clientes!A:D,4,0)</f>
        <v>Beja</v>
      </c>
      <c r="E1726" s="9" t="s">
        <v>59</v>
      </c>
      <c r="F1726" s="4" t="str">
        <f>INDEX('Lista Aloj'!B:C,MATCH(E1726,'Lista Aloj'!C:C,0),1)</f>
        <v>ENIGMAGARDEN - ALOJAMENTO LOCAL, UNIPESSOAL, LDA</v>
      </c>
      <c r="G1726" s="4" t="str">
        <f>VLOOKUP(E1726,'Lista Aloj'!C:F,4,0)</f>
        <v>Viana do Castelo</v>
      </c>
      <c r="H1726" s="19">
        <v>44391</v>
      </c>
      <c r="I1726" s="22">
        <v>5</v>
      </c>
      <c r="J1726" s="6">
        <f>VLOOKUP(E1726,'Lista Aloj'!C:F,2,0)*I1726</f>
        <v>300</v>
      </c>
      <c r="K1726" s="6">
        <f t="shared" si="26"/>
        <v>285</v>
      </c>
    </row>
    <row r="1727" spans="2:11" ht="16.5" x14ac:dyDescent="0.25">
      <c r="B1727" s="3" t="s">
        <v>125</v>
      </c>
      <c r="C1727" s="4" t="str">
        <f>VLOOKUP(B1727,Clientes!A:B,2,0)</f>
        <v>Marta Almeida Silva</v>
      </c>
      <c r="D1727" s="4" t="str">
        <f>VLOOKUP(B1727,Clientes!A:D,4,0)</f>
        <v>Lisboa</v>
      </c>
      <c r="E1727" s="9" t="s">
        <v>55</v>
      </c>
      <c r="F1727" s="4" t="str">
        <f>INDEX('Lista Aloj'!B:C,MATCH(E1727,'Lista Aloj'!C:C,0),1)</f>
        <v>ALOJAMENTO LOCAL M. ZÍDIA, LDA</v>
      </c>
      <c r="G1727" s="4" t="str">
        <f>VLOOKUP(E1727,'Lista Aloj'!C:F,4,0)</f>
        <v>Região Autónoma da Madeira</v>
      </c>
      <c r="H1727" s="19">
        <v>44392</v>
      </c>
      <c r="I1727" s="22">
        <v>5</v>
      </c>
      <c r="J1727" s="6">
        <f>VLOOKUP(E1727,'Lista Aloj'!C:F,2,0)*I1727</f>
        <v>250</v>
      </c>
      <c r="K1727" s="6">
        <f t="shared" si="26"/>
        <v>237.5</v>
      </c>
    </row>
    <row r="1728" spans="2:11" ht="16.5" x14ac:dyDescent="0.25">
      <c r="B1728" s="3" t="s">
        <v>164</v>
      </c>
      <c r="C1728" s="4" t="str">
        <f>VLOOKUP(B1728,Clientes!A:B,2,0)</f>
        <v>Ana Pinto Carvalho</v>
      </c>
      <c r="D1728" s="4" t="str">
        <f>VLOOKUP(B1728,Clientes!A:D,4,0)</f>
        <v>Coimbra</v>
      </c>
      <c r="E1728" s="9" t="s">
        <v>59</v>
      </c>
      <c r="F1728" s="4" t="str">
        <f>INDEX('Lista Aloj'!B:C,MATCH(E1728,'Lista Aloj'!C:C,0),1)</f>
        <v>ENIGMAGARDEN - ALOJAMENTO LOCAL, UNIPESSOAL, LDA</v>
      </c>
      <c r="G1728" s="4" t="str">
        <f>VLOOKUP(E1728,'Lista Aloj'!C:F,4,0)</f>
        <v>Viana do Castelo</v>
      </c>
      <c r="H1728" s="19">
        <v>44393</v>
      </c>
      <c r="I1728" s="22">
        <v>3</v>
      </c>
      <c r="J1728" s="6">
        <f>VLOOKUP(E1728,'Lista Aloj'!C:F,2,0)*I1728</f>
        <v>180</v>
      </c>
      <c r="K1728" s="6">
        <f t="shared" si="26"/>
        <v>171</v>
      </c>
    </row>
    <row r="1729" spans="2:11" ht="16.5" x14ac:dyDescent="0.25">
      <c r="B1729" s="3" t="s">
        <v>89</v>
      </c>
      <c r="C1729" s="4" t="str">
        <f>VLOOKUP(B1729,Clientes!A:B,2,0)</f>
        <v>Marco Pedro Suarez</v>
      </c>
      <c r="D1729" s="4" t="str">
        <f>VLOOKUP(B1729,Clientes!A:D,4,0)</f>
        <v>Porto</v>
      </c>
      <c r="E1729" s="9" t="s">
        <v>48</v>
      </c>
      <c r="F1729" s="4" t="str">
        <f>INDEX('Lista Aloj'!B:C,MATCH(E1729,'Lista Aloj'!C:C,0),1)</f>
        <v>BEACHCOMBER - ALOJAMENTO LOCAL, UNIPESSOAL, LDA</v>
      </c>
      <c r="G1729" s="4" t="str">
        <f>VLOOKUP(E1729,'Lista Aloj'!C:F,4,0)</f>
        <v>Beja</v>
      </c>
      <c r="H1729" s="19">
        <v>44396</v>
      </c>
      <c r="I1729" s="22">
        <v>9</v>
      </c>
      <c r="J1729" s="6">
        <f>VLOOKUP(E1729,'Lista Aloj'!C:F,2,0)*I1729</f>
        <v>450</v>
      </c>
      <c r="K1729" s="6">
        <f t="shared" si="26"/>
        <v>405</v>
      </c>
    </row>
    <row r="1730" spans="2:11" ht="16.5" x14ac:dyDescent="0.25">
      <c r="B1730" s="3" t="s">
        <v>91</v>
      </c>
      <c r="C1730" s="4" t="str">
        <f>VLOOKUP(B1730,Clientes!A:B,2,0)</f>
        <v xml:space="preserve">Rafael Romera </v>
      </c>
      <c r="D1730" s="4" t="str">
        <f>VLOOKUP(B1730,Clientes!A:D,4,0)</f>
        <v>Coimbra</v>
      </c>
      <c r="E1730" s="9" t="s">
        <v>39</v>
      </c>
      <c r="F1730" s="4" t="str">
        <f>INDEX('Lista Aloj'!B:C,MATCH(E1730,'Lista Aloj'!C:C,0),1)</f>
        <v>ÍNDICEFRASE COMPRA E VENDA DE BENS IMOBILIÁRIOS, TURISMO E ALOJAMENTO LOCAL, LDA</v>
      </c>
      <c r="G1730" s="4" t="str">
        <f>VLOOKUP(E1730,'Lista Aloj'!C:F,4,0)</f>
        <v>Portalegre</v>
      </c>
      <c r="H1730" s="19">
        <v>44398</v>
      </c>
      <c r="I1730" s="22">
        <v>4</v>
      </c>
      <c r="J1730" s="6">
        <f>VLOOKUP(E1730,'Lista Aloj'!C:F,2,0)*I1730</f>
        <v>240</v>
      </c>
      <c r="K1730" s="6">
        <f t="shared" si="26"/>
        <v>228</v>
      </c>
    </row>
    <row r="1731" spans="2:11" ht="16.5" x14ac:dyDescent="0.25">
      <c r="B1731" s="3" t="s">
        <v>78</v>
      </c>
      <c r="C1731" s="4" t="str">
        <f>VLOOKUP(B1731,Clientes!A:B,2,0)</f>
        <v>Ana Maria Silva</v>
      </c>
      <c r="D1731" s="4" t="str">
        <f>VLOOKUP(B1731,Clientes!A:D,4,0)</f>
        <v>Santarém</v>
      </c>
      <c r="E1731" s="9" t="s">
        <v>48</v>
      </c>
      <c r="F1731" s="4" t="str">
        <f>INDEX('Lista Aloj'!B:C,MATCH(E1731,'Lista Aloj'!C:C,0),1)</f>
        <v>BEACHCOMBER - ALOJAMENTO LOCAL, UNIPESSOAL, LDA</v>
      </c>
      <c r="G1731" s="4" t="str">
        <f>VLOOKUP(E1731,'Lista Aloj'!C:F,4,0)</f>
        <v>Beja</v>
      </c>
      <c r="H1731" s="19">
        <v>44399</v>
      </c>
      <c r="I1731" s="22">
        <v>8</v>
      </c>
      <c r="J1731" s="6">
        <f>VLOOKUP(E1731,'Lista Aloj'!C:F,2,0)*I1731</f>
        <v>400</v>
      </c>
      <c r="K1731" s="6">
        <f t="shared" si="26"/>
        <v>360</v>
      </c>
    </row>
    <row r="1732" spans="2:11" ht="16.5" x14ac:dyDescent="0.25">
      <c r="B1732" s="3" t="s">
        <v>216</v>
      </c>
      <c r="C1732" s="4" t="str">
        <f>VLOOKUP(B1732,Clientes!A:B,2,0)</f>
        <v>Inês Luís Soares</v>
      </c>
      <c r="D1732" s="4" t="str">
        <f>VLOOKUP(B1732,Clientes!A:D,4,0)</f>
        <v>Santarém</v>
      </c>
      <c r="E1732" s="9" t="s">
        <v>36</v>
      </c>
      <c r="F1732" s="4" t="str">
        <f>INDEX('Lista Aloj'!B:C,MATCH(E1732,'Lista Aloj'!C:C,0),1)</f>
        <v>A.N.E.A.L. - ASSOCIAÇÃO NACIONAL DE ESTABELECIMENTOS DE ALOJAMENTO LOCAL</v>
      </c>
      <c r="G1732" s="4" t="str">
        <f>VLOOKUP(E1732,'Lista Aloj'!C:F,4,0)</f>
        <v>Lisboa</v>
      </c>
      <c r="H1732" s="19">
        <v>44399</v>
      </c>
      <c r="I1732" s="22">
        <v>3</v>
      </c>
      <c r="J1732" s="6">
        <f>VLOOKUP(E1732,'Lista Aloj'!C:F,2,0)*I1732</f>
        <v>240</v>
      </c>
      <c r="K1732" s="6">
        <f t="shared" si="26"/>
        <v>228</v>
      </c>
    </row>
    <row r="1733" spans="2:11" ht="16.5" x14ac:dyDescent="0.25">
      <c r="B1733" s="3" t="s">
        <v>135</v>
      </c>
      <c r="C1733" s="4" t="str">
        <f>VLOOKUP(B1733,Clientes!A:B,2,0)</f>
        <v>Mariana Miguel Sousa</v>
      </c>
      <c r="D1733" s="4" t="str">
        <f>VLOOKUP(B1733,Clientes!A:D,4,0)</f>
        <v>Faro</v>
      </c>
      <c r="E1733" s="9" t="s">
        <v>55</v>
      </c>
      <c r="F1733" s="4" t="str">
        <f>INDEX('Lista Aloj'!B:C,MATCH(E1733,'Lista Aloj'!C:C,0),1)</f>
        <v>ALOJAMENTO LOCAL M. ZÍDIA, LDA</v>
      </c>
      <c r="G1733" s="4" t="str">
        <f>VLOOKUP(E1733,'Lista Aloj'!C:F,4,0)</f>
        <v>Região Autónoma da Madeira</v>
      </c>
      <c r="H1733" s="19">
        <v>44401</v>
      </c>
      <c r="I1733" s="22">
        <v>7</v>
      </c>
      <c r="J1733" s="6">
        <f>VLOOKUP(E1733,'Lista Aloj'!C:F,2,0)*I1733</f>
        <v>350</v>
      </c>
      <c r="K1733" s="6">
        <f t="shared" si="26"/>
        <v>315</v>
      </c>
    </row>
    <row r="1734" spans="2:11" ht="16.5" x14ac:dyDescent="0.25">
      <c r="B1734" s="3" t="s">
        <v>201</v>
      </c>
      <c r="C1734" s="4" t="str">
        <f>VLOOKUP(B1734,Clientes!A:B,2,0)</f>
        <v>André Margarida Pinho</v>
      </c>
      <c r="D1734" s="4" t="str">
        <f>VLOOKUP(B1734,Clientes!A:D,4,0)</f>
        <v>Vila Real</v>
      </c>
      <c r="E1734" s="9" t="s">
        <v>35</v>
      </c>
      <c r="F1734" s="4" t="str">
        <f>INDEX('Lista Aloj'!B:C,MATCH(E1734,'Lista Aloj'!C:C,0),1)</f>
        <v>ALOJAMENTO LOCAL "TUGAPLACE", UNIPESSOAL, LDA</v>
      </c>
      <c r="G1734" s="4" t="str">
        <f>VLOOKUP(E1734,'Lista Aloj'!C:F,4,0)</f>
        <v>Porto</v>
      </c>
      <c r="H1734" s="19">
        <v>44404</v>
      </c>
      <c r="I1734" s="22">
        <v>2</v>
      </c>
      <c r="J1734" s="6">
        <f>VLOOKUP(E1734,'Lista Aloj'!C:F,2,0)*I1734</f>
        <v>140</v>
      </c>
      <c r="K1734" s="6">
        <f t="shared" si="26"/>
        <v>133</v>
      </c>
    </row>
    <row r="1735" spans="2:11" ht="16.5" x14ac:dyDescent="0.25">
      <c r="B1735" s="3" t="s">
        <v>140</v>
      </c>
      <c r="C1735" s="4" t="str">
        <f>VLOOKUP(B1735,Clientes!A:B,2,0)</f>
        <v>Catarina Catarina Coelho</v>
      </c>
      <c r="D1735" s="4" t="str">
        <f>VLOOKUP(B1735,Clientes!A:D,4,0)</f>
        <v>Faro</v>
      </c>
      <c r="E1735" s="9" t="s">
        <v>59</v>
      </c>
      <c r="F1735" s="4" t="str">
        <f>INDEX('Lista Aloj'!B:C,MATCH(E1735,'Lista Aloj'!C:C,0),1)</f>
        <v>ENIGMAGARDEN - ALOJAMENTO LOCAL, UNIPESSOAL, LDA</v>
      </c>
      <c r="G1735" s="4" t="str">
        <f>VLOOKUP(E1735,'Lista Aloj'!C:F,4,0)</f>
        <v>Viana do Castelo</v>
      </c>
      <c r="H1735" s="19">
        <v>44404</v>
      </c>
      <c r="I1735" s="22">
        <v>3</v>
      </c>
      <c r="J1735" s="6">
        <f>VLOOKUP(E1735,'Lista Aloj'!C:F,2,0)*I1735</f>
        <v>180</v>
      </c>
      <c r="K1735" s="6">
        <f t="shared" si="26"/>
        <v>171</v>
      </c>
    </row>
    <row r="1736" spans="2:11" ht="16.5" x14ac:dyDescent="0.25">
      <c r="B1736" s="3" t="s">
        <v>182</v>
      </c>
      <c r="C1736" s="4" t="str">
        <f>VLOOKUP(B1736,Clientes!A:B,2,0)</f>
        <v>Dora Maria Costa</v>
      </c>
      <c r="D1736" s="4" t="str">
        <f>VLOOKUP(B1736,Clientes!A:D,4,0)</f>
        <v>Lisboa</v>
      </c>
      <c r="E1736" s="9" t="s">
        <v>36</v>
      </c>
      <c r="F1736" s="4" t="str">
        <f>INDEX('Lista Aloj'!B:C,MATCH(E1736,'Lista Aloj'!C:C,0),1)</f>
        <v>A.N.E.A.L. - ASSOCIAÇÃO NACIONAL DE ESTABELECIMENTOS DE ALOJAMENTO LOCAL</v>
      </c>
      <c r="G1736" s="4" t="str">
        <f>VLOOKUP(E1736,'Lista Aloj'!C:F,4,0)</f>
        <v>Lisboa</v>
      </c>
      <c r="H1736" s="19">
        <v>44404</v>
      </c>
      <c r="I1736" s="22">
        <v>1</v>
      </c>
      <c r="J1736" s="6">
        <f>VLOOKUP(E1736,'Lista Aloj'!C:F,2,0)*I1736</f>
        <v>80</v>
      </c>
      <c r="K1736" s="6">
        <f t="shared" si="26"/>
        <v>80</v>
      </c>
    </row>
    <row r="1737" spans="2:11" ht="16.5" x14ac:dyDescent="0.25">
      <c r="B1737" s="3" t="s">
        <v>137</v>
      </c>
      <c r="C1737" s="4" t="str">
        <f>VLOOKUP(B1737,Clientes!A:B,2,0)</f>
        <v xml:space="preserve">Tomás Raquel </v>
      </c>
      <c r="D1737" s="4" t="str">
        <f>VLOOKUP(B1737,Clientes!A:D,4,0)</f>
        <v>Coimbra</v>
      </c>
      <c r="E1737" s="9" t="s">
        <v>42</v>
      </c>
      <c r="F1737" s="4" t="str">
        <f>INDEX('Lista Aloj'!B:C,MATCH(E1737,'Lista Aloj'!C:C,0),1)</f>
        <v>FEELPORTO - ALOJAMENTO LOCAL E SERVIÇOS TURISTICOS, LDA</v>
      </c>
      <c r="G1737" s="4" t="str">
        <f>VLOOKUP(E1737,'Lista Aloj'!C:F,4,0)</f>
        <v>Porto</v>
      </c>
      <c r="H1737" s="19">
        <v>44404</v>
      </c>
      <c r="I1737" s="22">
        <v>2</v>
      </c>
      <c r="J1737" s="6">
        <f>VLOOKUP(E1737,'Lista Aloj'!C:F,2,0)*I1737</f>
        <v>140</v>
      </c>
      <c r="K1737" s="6">
        <f t="shared" si="26"/>
        <v>133</v>
      </c>
    </row>
    <row r="1738" spans="2:11" ht="16.5" x14ac:dyDescent="0.25">
      <c r="B1738" s="3" t="s">
        <v>101</v>
      </c>
      <c r="C1738" s="4" t="str">
        <f>VLOOKUP(B1738,Clientes!A:B,2,0)</f>
        <v>Raquel Tomas Grilo</v>
      </c>
      <c r="D1738" s="4" t="str">
        <f>VLOOKUP(B1738,Clientes!A:D,4,0)</f>
        <v>Viana do Castelo</v>
      </c>
      <c r="E1738" s="9" t="s">
        <v>44</v>
      </c>
      <c r="F1738" s="4" t="str">
        <f>INDEX('Lista Aloj'!B:C,MATCH(E1738,'Lista Aloj'!C:C,0),1)</f>
        <v>DELIRECORDAÇÕES - ALOJAMENTO LOCAL, UNIPESSOAL, LDA</v>
      </c>
      <c r="G1738" s="4" t="str">
        <f>VLOOKUP(E1738,'Lista Aloj'!C:F,4,0)</f>
        <v>Porto</v>
      </c>
      <c r="H1738" s="19">
        <v>44406</v>
      </c>
      <c r="I1738" s="22">
        <v>5</v>
      </c>
      <c r="J1738" s="6">
        <f>VLOOKUP(E1738,'Lista Aloj'!C:F,2,0)*I1738</f>
        <v>400</v>
      </c>
      <c r="K1738" s="6">
        <f t="shared" ref="K1738:K1801" si="27">J1738- VLOOKUP(I1738,$H$2:$J$6,3,TRUE)*J1738</f>
        <v>380</v>
      </c>
    </row>
    <row r="1739" spans="2:11" ht="16.5" x14ac:dyDescent="0.25">
      <c r="B1739" s="3" t="s">
        <v>186</v>
      </c>
      <c r="C1739" s="4" t="str">
        <f>VLOOKUP(B1739,Clientes!A:B,2,0)</f>
        <v xml:space="preserve">João Gonçalo </v>
      </c>
      <c r="D1739" s="4" t="str">
        <f>VLOOKUP(B1739,Clientes!A:D,4,0)</f>
        <v>Bragança</v>
      </c>
      <c r="E1739" s="9" t="s">
        <v>37</v>
      </c>
      <c r="F1739" s="4" t="str">
        <f>INDEX('Lista Aloj'!B:C,MATCH(E1739,'Lista Aloj'!C:C,0),1)</f>
        <v>AHSLG - SOCIEDADE DE GESTÃO DE EMPREENDIMENTOS TURÍSTICOS E DE ALOJAMENTO LOCAL, LDA</v>
      </c>
      <c r="G1739" s="4" t="str">
        <f>VLOOKUP(E1739,'Lista Aloj'!C:F,4,0)</f>
        <v>Braga</v>
      </c>
      <c r="H1739" s="19">
        <v>44407</v>
      </c>
      <c r="I1739" s="22">
        <v>3</v>
      </c>
      <c r="J1739" s="6">
        <f>VLOOKUP(E1739,'Lista Aloj'!C:F,2,0)*I1739</f>
        <v>150</v>
      </c>
      <c r="K1739" s="6">
        <f t="shared" si="27"/>
        <v>142.5</v>
      </c>
    </row>
    <row r="1740" spans="2:11" ht="16.5" x14ac:dyDescent="0.25">
      <c r="B1740" s="3" t="s">
        <v>93</v>
      </c>
      <c r="C1740" s="4" t="str">
        <f>VLOOKUP(B1740,Clientes!A:B,2,0)</f>
        <v>Tomás Catarina Ferreira</v>
      </c>
      <c r="D1740" s="4" t="str">
        <f>VLOOKUP(B1740,Clientes!A:D,4,0)</f>
        <v>Vila Real</v>
      </c>
      <c r="E1740" s="9" t="s">
        <v>34</v>
      </c>
      <c r="F1740" s="4" t="str">
        <f>INDEX('Lista Aloj'!B:C,MATCH(E1740,'Lista Aloj'!C:C,0),1)</f>
        <v>ALOJAMENTO DO ÓSCAR, UNIPESSOAL, LDA</v>
      </c>
      <c r="G1740" s="4" t="str">
        <f>VLOOKUP(E1740,'Lista Aloj'!C:F,4,0)</f>
        <v>Região Autónoma da Madeira</v>
      </c>
      <c r="H1740" s="19">
        <v>44407</v>
      </c>
      <c r="I1740" s="22">
        <v>8</v>
      </c>
      <c r="J1740" s="6">
        <f>VLOOKUP(E1740,'Lista Aloj'!C:F,2,0)*I1740</f>
        <v>560</v>
      </c>
      <c r="K1740" s="6">
        <f t="shared" si="27"/>
        <v>504</v>
      </c>
    </row>
    <row r="1741" spans="2:11" ht="16.5" x14ac:dyDescent="0.25">
      <c r="B1741" s="3" t="s">
        <v>167</v>
      </c>
      <c r="C1741" s="4" t="str">
        <f>VLOOKUP(B1741,Clientes!A:B,2,0)</f>
        <v xml:space="preserve">Viktoriia Xavier </v>
      </c>
      <c r="D1741" s="4" t="str">
        <f>VLOOKUP(B1741,Clientes!A:D,4,0)</f>
        <v>Viana do Castelo</v>
      </c>
      <c r="E1741" s="9" t="s">
        <v>56</v>
      </c>
      <c r="F1741" s="4" t="str">
        <f>INDEX('Lista Aloj'!B:C,MATCH(E1741,'Lista Aloj'!C:C,0),1)</f>
        <v>CONVERSA SIMÉTRICA ALOJAMENTO LOCAL, LDA</v>
      </c>
      <c r="G1741" s="4" t="str">
        <f>VLOOKUP(E1741,'Lista Aloj'!C:F,4,0)</f>
        <v>Viana do Castelo</v>
      </c>
      <c r="H1741" s="19">
        <v>44408</v>
      </c>
      <c r="I1741" s="22">
        <v>6</v>
      </c>
      <c r="J1741" s="6">
        <f>VLOOKUP(E1741,'Lista Aloj'!C:F,2,0)*I1741</f>
        <v>540</v>
      </c>
      <c r="K1741" s="6">
        <f t="shared" si="27"/>
        <v>486</v>
      </c>
    </row>
    <row r="1742" spans="2:11" ht="16.5" x14ac:dyDescent="0.25">
      <c r="B1742" s="3" t="s">
        <v>210</v>
      </c>
      <c r="C1742" s="4" t="str">
        <f>VLOOKUP(B1742,Clientes!A:B,2,0)</f>
        <v>Diogo Jaime Santos</v>
      </c>
      <c r="D1742" s="4" t="str">
        <f>VLOOKUP(B1742,Clientes!A:D,4,0)</f>
        <v>Castelo Branco</v>
      </c>
      <c r="E1742" s="9" t="s">
        <v>38</v>
      </c>
      <c r="F1742" s="4" t="str">
        <f>INDEX('Lista Aloj'!B:C,MATCH(E1742,'Lista Aloj'!C:C,0),1)</f>
        <v>ALOJAMENTO LOCAL - PENSIO BASTOS, LDA</v>
      </c>
      <c r="G1742" s="4" t="str">
        <f>VLOOKUP(E1742,'Lista Aloj'!C:F,4,0)</f>
        <v>Bragança</v>
      </c>
      <c r="H1742" s="19">
        <v>44410</v>
      </c>
      <c r="I1742" s="22">
        <v>5</v>
      </c>
      <c r="J1742" s="6">
        <f>VLOOKUP(E1742,'Lista Aloj'!C:F,2,0)*I1742</f>
        <v>350</v>
      </c>
      <c r="K1742" s="6">
        <f t="shared" si="27"/>
        <v>332.5</v>
      </c>
    </row>
    <row r="1743" spans="2:11" ht="16.5" x14ac:dyDescent="0.25">
      <c r="B1743" s="3" t="s">
        <v>157</v>
      </c>
      <c r="C1743" s="4" t="str">
        <f>VLOOKUP(B1743,Clientes!A:B,2,0)</f>
        <v>Helena Miranda Sousa</v>
      </c>
      <c r="D1743" s="4" t="str">
        <f>VLOOKUP(B1743,Clientes!A:D,4,0)</f>
        <v>Porto</v>
      </c>
      <c r="E1743" s="9" t="s">
        <v>43</v>
      </c>
      <c r="F1743" s="4" t="str">
        <f>INDEX('Lista Aloj'!B:C,MATCH(E1743,'Lista Aloj'!C:C,0),1)</f>
        <v>AZEVEDO, ANTÓNIO DA SILVA</v>
      </c>
      <c r="G1743" s="4" t="str">
        <f>VLOOKUP(E1743,'Lista Aloj'!C:F,4,0)</f>
        <v>Porto</v>
      </c>
      <c r="H1743" s="19">
        <v>44410</v>
      </c>
      <c r="I1743" s="22">
        <v>9</v>
      </c>
      <c r="J1743" s="6">
        <f>VLOOKUP(E1743,'Lista Aloj'!C:F,2,0)*I1743</f>
        <v>720</v>
      </c>
      <c r="K1743" s="6">
        <f t="shared" si="27"/>
        <v>648</v>
      </c>
    </row>
    <row r="1744" spans="2:11" ht="16.5" x14ac:dyDescent="0.25">
      <c r="B1744" s="3" t="s">
        <v>132</v>
      </c>
      <c r="C1744" s="4" t="str">
        <f>VLOOKUP(B1744,Clientes!A:B,2,0)</f>
        <v>José Brandão Fernandes</v>
      </c>
      <c r="D1744" s="4" t="str">
        <f>VLOOKUP(B1744,Clientes!A:D,4,0)</f>
        <v>Região Autónoma dos Açores</v>
      </c>
      <c r="E1744" s="9" t="s">
        <v>52</v>
      </c>
      <c r="F1744" s="4" t="str">
        <f>INDEX('Lista Aloj'!B:C,MATCH(E1744,'Lista Aloj'!C:C,0),1)</f>
        <v>CASA DO RIO VEZ - TURISMO E ALOJAMENTO, LDA</v>
      </c>
      <c r="G1744" s="4" t="str">
        <f>VLOOKUP(E1744,'Lista Aloj'!C:F,4,0)</f>
        <v>Leiria</v>
      </c>
      <c r="H1744" s="19">
        <v>44412</v>
      </c>
      <c r="I1744" s="22">
        <v>2</v>
      </c>
      <c r="J1744" s="6">
        <f>VLOOKUP(E1744,'Lista Aloj'!C:F,2,0)*I1744</f>
        <v>140</v>
      </c>
      <c r="K1744" s="6">
        <f t="shared" si="27"/>
        <v>133</v>
      </c>
    </row>
    <row r="1745" spans="2:11" ht="16.5" x14ac:dyDescent="0.25">
      <c r="B1745" s="3" t="s">
        <v>75</v>
      </c>
      <c r="C1745" s="4" t="str">
        <f>VLOOKUP(B1745,Clientes!A:B,2,0)</f>
        <v xml:space="preserve">Maria Miguel </v>
      </c>
      <c r="D1745" s="4" t="str">
        <f>VLOOKUP(B1745,Clientes!A:D,4,0)</f>
        <v>Viana do Castelo</v>
      </c>
      <c r="E1745" s="9" t="s">
        <v>51</v>
      </c>
      <c r="F1745" s="4" t="str">
        <f>INDEX('Lista Aloj'!B:C,MATCH(E1745,'Lista Aloj'!C:C,0),1)</f>
        <v>BIRDS &amp; BOARDS - ALOJAMENTO LOCAL, LDA</v>
      </c>
      <c r="G1745" s="4" t="str">
        <f>VLOOKUP(E1745,'Lista Aloj'!C:F,4,0)</f>
        <v>Lisboa</v>
      </c>
      <c r="H1745" s="19">
        <v>44412</v>
      </c>
      <c r="I1745" s="22">
        <v>4</v>
      </c>
      <c r="J1745" s="6">
        <f>VLOOKUP(E1745,'Lista Aloj'!C:F,2,0)*I1745</f>
        <v>360</v>
      </c>
      <c r="K1745" s="6">
        <f t="shared" si="27"/>
        <v>342</v>
      </c>
    </row>
    <row r="1746" spans="2:11" ht="16.5" x14ac:dyDescent="0.25">
      <c r="B1746" s="3" t="s">
        <v>140</v>
      </c>
      <c r="C1746" s="4" t="str">
        <f>VLOOKUP(B1746,Clientes!A:B,2,0)</f>
        <v>Catarina Catarina Coelho</v>
      </c>
      <c r="D1746" s="4" t="str">
        <f>VLOOKUP(B1746,Clientes!A:D,4,0)</f>
        <v>Faro</v>
      </c>
      <c r="E1746" s="9" t="s">
        <v>59</v>
      </c>
      <c r="F1746" s="4" t="str">
        <f>INDEX('Lista Aloj'!B:C,MATCH(E1746,'Lista Aloj'!C:C,0),1)</f>
        <v>ENIGMAGARDEN - ALOJAMENTO LOCAL, UNIPESSOAL, LDA</v>
      </c>
      <c r="G1746" s="4" t="str">
        <f>VLOOKUP(E1746,'Lista Aloj'!C:F,4,0)</f>
        <v>Viana do Castelo</v>
      </c>
      <c r="H1746" s="19">
        <v>44413</v>
      </c>
      <c r="I1746" s="22">
        <v>6</v>
      </c>
      <c r="J1746" s="6">
        <f>VLOOKUP(E1746,'Lista Aloj'!C:F,2,0)*I1746</f>
        <v>360</v>
      </c>
      <c r="K1746" s="6">
        <f t="shared" si="27"/>
        <v>324</v>
      </c>
    </row>
    <row r="1747" spans="2:11" ht="16.5" x14ac:dyDescent="0.25">
      <c r="B1747" s="3" t="s">
        <v>145</v>
      </c>
      <c r="C1747" s="4" t="str">
        <f>VLOOKUP(B1747,Clientes!A:B,2,0)</f>
        <v>João Machado Sousa</v>
      </c>
      <c r="D1747" s="4" t="str">
        <f>VLOOKUP(B1747,Clientes!A:D,4,0)</f>
        <v>Setúbal</v>
      </c>
      <c r="E1747" s="9" t="s">
        <v>61</v>
      </c>
      <c r="F1747" s="4" t="str">
        <f>INDEX('Lista Aloj'!B:C,MATCH(E1747,'Lista Aloj'!C:C,0),1)</f>
        <v>APPEAL - ASSOCIAÇÃO PORTUGUESA DE PROPRIETÁRIOS DE ESTABELECIMENTOS DE ALOJAMENTO LOCAL</v>
      </c>
      <c r="G1747" s="4" t="str">
        <f>VLOOKUP(E1747,'Lista Aloj'!C:F,4,0)</f>
        <v>Região Autónoma dos Açores</v>
      </c>
      <c r="H1747" s="19">
        <v>44413</v>
      </c>
      <c r="I1747" s="22">
        <v>3</v>
      </c>
      <c r="J1747" s="6">
        <f>VLOOKUP(E1747,'Lista Aloj'!C:F,2,0)*I1747</f>
        <v>210</v>
      </c>
      <c r="K1747" s="6">
        <f t="shared" si="27"/>
        <v>199.5</v>
      </c>
    </row>
    <row r="1748" spans="2:11" ht="16.5" x14ac:dyDescent="0.25">
      <c r="B1748" s="3" t="s">
        <v>117</v>
      </c>
      <c r="C1748" s="4" t="str">
        <f>VLOOKUP(B1748,Clientes!A:B,2,0)</f>
        <v>Ana Costa Neves</v>
      </c>
      <c r="D1748" s="4" t="str">
        <f>VLOOKUP(B1748,Clientes!A:D,4,0)</f>
        <v>Guarda</v>
      </c>
      <c r="E1748" s="9" t="s">
        <v>35</v>
      </c>
      <c r="F1748" s="4" t="str">
        <f>INDEX('Lista Aloj'!B:C,MATCH(E1748,'Lista Aloj'!C:C,0),1)</f>
        <v>ALOJAMENTO LOCAL "TUGAPLACE", UNIPESSOAL, LDA</v>
      </c>
      <c r="G1748" s="4" t="str">
        <f>VLOOKUP(E1748,'Lista Aloj'!C:F,4,0)</f>
        <v>Porto</v>
      </c>
      <c r="H1748" s="19">
        <v>44414</v>
      </c>
      <c r="I1748" s="22">
        <v>7</v>
      </c>
      <c r="J1748" s="6">
        <f>VLOOKUP(E1748,'Lista Aloj'!C:F,2,0)*I1748</f>
        <v>490</v>
      </c>
      <c r="K1748" s="6">
        <f t="shared" si="27"/>
        <v>441</v>
      </c>
    </row>
    <row r="1749" spans="2:11" ht="16.5" x14ac:dyDescent="0.25">
      <c r="B1749" s="3" t="s">
        <v>116</v>
      </c>
      <c r="C1749" s="4" t="str">
        <f>VLOOKUP(B1749,Clientes!A:B,2,0)</f>
        <v>Alice Pinto Silva</v>
      </c>
      <c r="D1749" s="4" t="str">
        <f>VLOOKUP(B1749,Clientes!A:D,4,0)</f>
        <v>Beja</v>
      </c>
      <c r="E1749" s="9" t="s">
        <v>42</v>
      </c>
      <c r="F1749" s="4" t="str">
        <f>INDEX('Lista Aloj'!B:C,MATCH(E1749,'Lista Aloj'!C:C,0),1)</f>
        <v>FEELPORTO - ALOJAMENTO LOCAL E SERVIÇOS TURISTICOS, LDA</v>
      </c>
      <c r="G1749" s="4" t="str">
        <f>VLOOKUP(E1749,'Lista Aloj'!C:F,4,0)</f>
        <v>Porto</v>
      </c>
      <c r="H1749" s="19">
        <v>44416</v>
      </c>
      <c r="I1749" s="22">
        <v>3</v>
      </c>
      <c r="J1749" s="6">
        <f>VLOOKUP(E1749,'Lista Aloj'!C:F,2,0)*I1749</f>
        <v>210</v>
      </c>
      <c r="K1749" s="6">
        <f t="shared" si="27"/>
        <v>199.5</v>
      </c>
    </row>
    <row r="1750" spans="2:11" ht="16.5" x14ac:dyDescent="0.25">
      <c r="B1750" s="3" t="s">
        <v>147</v>
      </c>
      <c r="C1750" s="4" t="str">
        <f>VLOOKUP(B1750,Clientes!A:B,2,0)</f>
        <v>João Amaro Novais</v>
      </c>
      <c r="D1750" s="4" t="str">
        <f>VLOOKUP(B1750,Clientes!A:D,4,0)</f>
        <v>Coimbra</v>
      </c>
      <c r="E1750" s="9" t="s">
        <v>52</v>
      </c>
      <c r="F1750" s="4" t="str">
        <f>INDEX('Lista Aloj'!B:C,MATCH(E1750,'Lista Aloj'!C:C,0),1)</f>
        <v>CASA DO RIO VEZ - TURISMO E ALOJAMENTO, LDA</v>
      </c>
      <c r="G1750" s="4" t="str">
        <f>VLOOKUP(E1750,'Lista Aloj'!C:F,4,0)</f>
        <v>Leiria</v>
      </c>
      <c r="H1750" s="19">
        <v>44416</v>
      </c>
      <c r="I1750" s="22">
        <v>8</v>
      </c>
      <c r="J1750" s="6">
        <f>VLOOKUP(E1750,'Lista Aloj'!C:F,2,0)*I1750</f>
        <v>560</v>
      </c>
      <c r="K1750" s="6">
        <f t="shared" si="27"/>
        <v>504</v>
      </c>
    </row>
    <row r="1751" spans="2:11" ht="16.5" x14ac:dyDescent="0.25">
      <c r="B1751" s="3" t="s">
        <v>197</v>
      </c>
      <c r="C1751" s="4" t="str">
        <f>VLOOKUP(B1751,Clientes!A:B,2,0)</f>
        <v>Luísa Viamonte Carvalho</v>
      </c>
      <c r="D1751" s="4" t="str">
        <f>VLOOKUP(B1751,Clientes!A:D,4,0)</f>
        <v>Bragança</v>
      </c>
      <c r="E1751" s="9" t="s">
        <v>47</v>
      </c>
      <c r="F1751" s="4" t="str">
        <f>INDEX('Lista Aloj'!B:C,MATCH(E1751,'Lista Aloj'!C:C,0),1)</f>
        <v>ADER-SOUSA - ASSOCIAÇÃO DE DESENVOLVIMENTO RURAL DAS TERRAS DO SOUSA</v>
      </c>
      <c r="G1751" s="4" t="str">
        <f>VLOOKUP(E1751,'Lista Aloj'!C:F,4,0)</f>
        <v>Região Autónoma dos Açores</v>
      </c>
      <c r="H1751" s="19">
        <v>44416</v>
      </c>
      <c r="I1751" s="22">
        <v>4</v>
      </c>
      <c r="J1751" s="6">
        <f>VLOOKUP(E1751,'Lista Aloj'!C:F,2,0)*I1751</f>
        <v>280</v>
      </c>
      <c r="K1751" s="6">
        <f t="shared" si="27"/>
        <v>266</v>
      </c>
    </row>
    <row r="1752" spans="2:11" ht="16.5" x14ac:dyDescent="0.25">
      <c r="B1752" s="3" t="s">
        <v>88</v>
      </c>
      <c r="C1752" s="4" t="str">
        <f>VLOOKUP(B1752,Clientes!A:B,2,0)</f>
        <v>José Daniel Rodrigues</v>
      </c>
      <c r="D1752" s="4" t="str">
        <f>VLOOKUP(B1752,Clientes!A:D,4,0)</f>
        <v>Vila Real</v>
      </c>
      <c r="E1752" s="9" t="s">
        <v>55</v>
      </c>
      <c r="F1752" s="4" t="str">
        <f>INDEX('Lista Aloj'!B:C,MATCH(E1752,'Lista Aloj'!C:C,0),1)</f>
        <v>ALOJAMENTO LOCAL M. ZÍDIA, LDA</v>
      </c>
      <c r="G1752" s="4" t="str">
        <f>VLOOKUP(E1752,'Lista Aloj'!C:F,4,0)</f>
        <v>Região Autónoma da Madeira</v>
      </c>
      <c r="H1752" s="19">
        <v>44417</v>
      </c>
      <c r="I1752" s="22">
        <v>6</v>
      </c>
      <c r="J1752" s="6">
        <f>VLOOKUP(E1752,'Lista Aloj'!C:F,2,0)*I1752</f>
        <v>300</v>
      </c>
      <c r="K1752" s="6">
        <f t="shared" si="27"/>
        <v>270</v>
      </c>
    </row>
    <row r="1753" spans="2:11" ht="16.5" x14ac:dyDescent="0.25">
      <c r="B1753" s="3" t="s">
        <v>152</v>
      </c>
      <c r="C1753" s="4" t="str">
        <f>VLOOKUP(B1753,Clientes!A:B,2,0)</f>
        <v>Ricardo Bronze Ribeiro</v>
      </c>
      <c r="D1753" s="4" t="str">
        <f>VLOOKUP(B1753,Clientes!A:D,4,0)</f>
        <v>Região Autónoma dos Açores</v>
      </c>
      <c r="E1753" s="9" t="s">
        <v>56</v>
      </c>
      <c r="F1753" s="4" t="str">
        <f>INDEX('Lista Aloj'!B:C,MATCH(E1753,'Lista Aloj'!C:C,0),1)</f>
        <v>CONVERSA SIMÉTRICA ALOJAMENTO LOCAL, LDA</v>
      </c>
      <c r="G1753" s="4" t="str">
        <f>VLOOKUP(E1753,'Lista Aloj'!C:F,4,0)</f>
        <v>Viana do Castelo</v>
      </c>
      <c r="H1753" s="19">
        <v>44418</v>
      </c>
      <c r="I1753" s="22">
        <v>5</v>
      </c>
      <c r="J1753" s="6">
        <f>VLOOKUP(E1753,'Lista Aloj'!C:F,2,0)*I1753</f>
        <v>450</v>
      </c>
      <c r="K1753" s="6">
        <f t="shared" si="27"/>
        <v>427.5</v>
      </c>
    </row>
    <row r="1754" spans="2:11" ht="16.5" x14ac:dyDescent="0.25">
      <c r="B1754" s="3" t="s">
        <v>198</v>
      </c>
      <c r="C1754" s="4" t="str">
        <f>VLOOKUP(B1754,Clientes!A:B,2,0)</f>
        <v>Maria Daniela Lopes</v>
      </c>
      <c r="D1754" s="4" t="str">
        <f>VLOOKUP(B1754,Clientes!A:D,4,0)</f>
        <v>Évora</v>
      </c>
      <c r="E1754" s="9" t="s">
        <v>55</v>
      </c>
      <c r="F1754" s="4" t="str">
        <f>INDEX('Lista Aloj'!B:C,MATCH(E1754,'Lista Aloj'!C:C,0),1)</f>
        <v>ALOJAMENTO LOCAL M. ZÍDIA, LDA</v>
      </c>
      <c r="G1754" s="4" t="str">
        <f>VLOOKUP(E1754,'Lista Aloj'!C:F,4,0)</f>
        <v>Região Autónoma da Madeira</v>
      </c>
      <c r="H1754" s="19">
        <v>44419</v>
      </c>
      <c r="I1754" s="22">
        <v>5</v>
      </c>
      <c r="J1754" s="6">
        <f>VLOOKUP(E1754,'Lista Aloj'!C:F,2,0)*I1754</f>
        <v>250</v>
      </c>
      <c r="K1754" s="6">
        <f t="shared" si="27"/>
        <v>237.5</v>
      </c>
    </row>
    <row r="1755" spans="2:11" ht="16.5" x14ac:dyDescent="0.25">
      <c r="B1755" s="3" t="s">
        <v>162</v>
      </c>
      <c r="C1755" s="4" t="str">
        <f>VLOOKUP(B1755,Clientes!A:B,2,0)</f>
        <v>Carolina Carolina Moreira</v>
      </c>
      <c r="D1755" s="4" t="str">
        <f>VLOOKUP(B1755,Clientes!A:D,4,0)</f>
        <v>Região Autónoma dos Açores</v>
      </c>
      <c r="E1755" s="9" t="s">
        <v>43</v>
      </c>
      <c r="F1755" s="4" t="str">
        <f>INDEX('Lista Aloj'!B:C,MATCH(E1755,'Lista Aloj'!C:C,0),1)</f>
        <v>AZEVEDO, ANTÓNIO DA SILVA</v>
      </c>
      <c r="G1755" s="4" t="str">
        <f>VLOOKUP(E1755,'Lista Aloj'!C:F,4,0)</f>
        <v>Porto</v>
      </c>
      <c r="H1755" s="19">
        <v>44420</v>
      </c>
      <c r="I1755" s="22">
        <v>6</v>
      </c>
      <c r="J1755" s="6">
        <f>VLOOKUP(E1755,'Lista Aloj'!C:F,2,0)*I1755</f>
        <v>480</v>
      </c>
      <c r="K1755" s="6">
        <f t="shared" si="27"/>
        <v>432</v>
      </c>
    </row>
    <row r="1756" spans="2:11" ht="16.5" x14ac:dyDescent="0.25">
      <c r="B1756" s="3" t="s">
        <v>136</v>
      </c>
      <c r="C1756" s="4" t="str">
        <f>VLOOKUP(B1756,Clientes!A:B,2,0)</f>
        <v>Eurico João Pinto</v>
      </c>
      <c r="D1756" s="4" t="str">
        <f>VLOOKUP(B1756,Clientes!A:D,4,0)</f>
        <v>Aveiro</v>
      </c>
      <c r="E1756" s="9" t="s">
        <v>35</v>
      </c>
      <c r="F1756" s="4" t="str">
        <f>INDEX('Lista Aloj'!B:C,MATCH(E1756,'Lista Aloj'!C:C,0),1)</f>
        <v>ALOJAMENTO LOCAL "TUGAPLACE", UNIPESSOAL, LDA</v>
      </c>
      <c r="G1756" s="4" t="str">
        <f>VLOOKUP(E1756,'Lista Aloj'!C:F,4,0)</f>
        <v>Porto</v>
      </c>
      <c r="H1756" s="19">
        <v>44420</v>
      </c>
      <c r="I1756" s="22">
        <v>7</v>
      </c>
      <c r="J1756" s="6">
        <f>VLOOKUP(E1756,'Lista Aloj'!C:F,2,0)*I1756</f>
        <v>490</v>
      </c>
      <c r="K1756" s="6">
        <f t="shared" si="27"/>
        <v>441</v>
      </c>
    </row>
    <row r="1757" spans="2:11" ht="16.5" x14ac:dyDescent="0.25">
      <c r="B1757" s="3" t="s">
        <v>141</v>
      </c>
      <c r="C1757" s="4" t="str">
        <f>VLOOKUP(B1757,Clientes!A:B,2,0)</f>
        <v>Mariana Nuno Faustino</v>
      </c>
      <c r="D1757" s="4" t="str">
        <f>VLOOKUP(B1757,Clientes!A:D,4,0)</f>
        <v>Coimbra</v>
      </c>
      <c r="E1757" s="9" t="s">
        <v>44</v>
      </c>
      <c r="F1757" s="4" t="str">
        <f>INDEX('Lista Aloj'!B:C,MATCH(E1757,'Lista Aloj'!C:C,0),1)</f>
        <v>DELIRECORDAÇÕES - ALOJAMENTO LOCAL, UNIPESSOAL, LDA</v>
      </c>
      <c r="G1757" s="4" t="str">
        <f>VLOOKUP(E1757,'Lista Aloj'!C:F,4,0)</f>
        <v>Porto</v>
      </c>
      <c r="H1757" s="19">
        <v>44420</v>
      </c>
      <c r="I1757" s="22">
        <v>7</v>
      </c>
      <c r="J1757" s="6">
        <f>VLOOKUP(E1757,'Lista Aloj'!C:F,2,0)*I1757</f>
        <v>560</v>
      </c>
      <c r="K1757" s="6">
        <f t="shared" si="27"/>
        <v>504</v>
      </c>
    </row>
    <row r="1758" spans="2:11" ht="16.5" x14ac:dyDescent="0.25">
      <c r="B1758" s="3" t="s">
        <v>100</v>
      </c>
      <c r="C1758" s="4" t="str">
        <f>VLOOKUP(B1758,Clientes!A:B,2,0)</f>
        <v>Vasco Miguel Alves</v>
      </c>
      <c r="D1758" s="4" t="str">
        <f>VLOOKUP(B1758,Clientes!A:D,4,0)</f>
        <v>Viseu</v>
      </c>
      <c r="E1758" s="9" t="s">
        <v>62</v>
      </c>
      <c r="F1758" s="4" t="str">
        <f>INDEX('Lista Aloj'!B:C,MATCH(E1758,'Lista Aloj'!C:C,0),1)</f>
        <v>ENTREGARSONHOS - ALOJAMENTO LOCAL, LDA</v>
      </c>
      <c r="G1758" s="4" t="str">
        <f>VLOOKUP(E1758,'Lista Aloj'!C:F,4,0)</f>
        <v>Região Autónoma dos Açores</v>
      </c>
      <c r="H1758" s="19">
        <v>44421</v>
      </c>
      <c r="I1758" s="22">
        <v>3</v>
      </c>
      <c r="J1758" s="6">
        <f>VLOOKUP(E1758,'Lista Aloj'!C:F,2,0)*I1758</f>
        <v>210</v>
      </c>
      <c r="K1758" s="6">
        <f t="shared" si="27"/>
        <v>199.5</v>
      </c>
    </row>
    <row r="1759" spans="2:11" ht="16.5" x14ac:dyDescent="0.25">
      <c r="B1759" s="3" t="s">
        <v>122</v>
      </c>
      <c r="C1759" s="4" t="str">
        <f>VLOOKUP(B1759,Clientes!A:B,2,0)</f>
        <v>Juliana José Ferreira</v>
      </c>
      <c r="D1759" s="4" t="str">
        <f>VLOOKUP(B1759,Clientes!A:D,4,0)</f>
        <v>Porto</v>
      </c>
      <c r="E1759" s="9" t="s">
        <v>35</v>
      </c>
      <c r="F1759" s="4" t="str">
        <f>INDEX('Lista Aloj'!B:C,MATCH(E1759,'Lista Aloj'!C:C,0),1)</f>
        <v>ALOJAMENTO LOCAL "TUGAPLACE", UNIPESSOAL, LDA</v>
      </c>
      <c r="G1759" s="4" t="str">
        <f>VLOOKUP(E1759,'Lista Aloj'!C:F,4,0)</f>
        <v>Porto</v>
      </c>
      <c r="H1759" s="19">
        <v>44422</v>
      </c>
      <c r="I1759" s="22">
        <v>8</v>
      </c>
      <c r="J1759" s="6">
        <f>VLOOKUP(E1759,'Lista Aloj'!C:F,2,0)*I1759</f>
        <v>560</v>
      </c>
      <c r="K1759" s="6">
        <f t="shared" si="27"/>
        <v>504</v>
      </c>
    </row>
    <row r="1760" spans="2:11" ht="16.5" x14ac:dyDescent="0.25">
      <c r="B1760" s="3" t="s">
        <v>143</v>
      </c>
      <c r="C1760" s="4" t="str">
        <f>VLOOKUP(B1760,Clientes!A:B,2,0)</f>
        <v>João Alexandre Araújo</v>
      </c>
      <c r="D1760" s="4" t="str">
        <f>VLOOKUP(B1760,Clientes!A:D,4,0)</f>
        <v>Leiria</v>
      </c>
      <c r="E1760" s="9" t="s">
        <v>41</v>
      </c>
      <c r="F1760" s="4" t="str">
        <f>INDEX('Lista Aloj'!B:C,MATCH(E1760,'Lista Aloj'!C:C,0),1)</f>
        <v>CAMPO AVENTURA - PROGRAMAS DE LAZER, S.A.</v>
      </c>
      <c r="G1760" s="4" t="str">
        <f>VLOOKUP(E1760,'Lista Aloj'!C:F,4,0)</f>
        <v>Castelo Branco</v>
      </c>
      <c r="H1760" s="19">
        <v>44423</v>
      </c>
      <c r="I1760" s="22">
        <v>6</v>
      </c>
      <c r="J1760" s="6">
        <f>VLOOKUP(E1760,'Lista Aloj'!C:F,2,0)*I1760</f>
        <v>540</v>
      </c>
      <c r="K1760" s="6">
        <f t="shared" si="27"/>
        <v>486</v>
      </c>
    </row>
    <row r="1761" spans="2:11" ht="16.5" x14ac:dyDescent="0.25">
      <c r="B1761" s="3" t="s">
        <v>120</v>
      </c>
      <c r="C1761" s="4" t="str">
        <f>VLOOKUP(B1761,Clientes!A:B,2,0)</f>
        <v>Mariana Miguel Borges</v>
      </c>
      <c r="D1761" s="4" t="str">
        <f>VLOOKUP(B1761,Clientes!A:D,4,0)</f>
        <v>Região Autónoma dos Açores</v>
      </c>
      <c r="E1761" s="9" t="s">
        <v>48</v>
      </c>
      <c r="F1761" s="4" t="str">
        <f>INDEX('Lista Aloj'!B:C,MATCH(E1761,'Lista Aloj'!C:C,0),1)</f>
        <v>BEACHCOMBER - ALOJAMENTO LOCAL, UNIPESSOAL, LDA</v>
      </c>
      <c r="G1761" s="4" t="str">
        <f>VLOOKUP(E1761,'Lista Aloj'!C:F,4,0)</f>
        <v>Beja</v>
      </c>
      <c r="H1761" s="19">
        <v>44424</v>
      </c>
      <c r="I1761" s="22">
        <v>6</v>
      </c>
      <c r="J1761" s="6">
        <f>VLOOKUP(E1761,'Lista Aloj'!C:F,2,0)*I1761</f>
        <v>300</v>
      </c>
      <c r="K1761" s="6">
        <f t="shared" si="27"/>
        <v>270</v>
      </c>
    </row>
    <row r="1762" spans="2:11" ht="16.5" x14ac:dyDescent="0.25">
      <c r="B1762" s="3" t="s">
        <v>223</v>
      </c>
      <c r="C1762" s="4" t="str">
        <f>VLOOKUP(B1762,Clientes!A:B,2,0)</f>
        <v>Alexandra Catarina Sousa</v>
      </c>
      <c r="D1762" s="4" t="str">
        <f>VLOOKUP(B1762,Clientes!A:D,4,0)</f>
        <v>Coimbra</v>
      </c>
      <c r="E1762" s="9" t="s">
        <v>51</v>
      </c>
      <c r="F1762" s="4" t="str">
        <f>INDEX('Lista Aloj'!B:C,MATCH(E1762,'Lista Aloj'!C:C,0),1)</f>
        <v>BIRDS &amp; BOARDS - ALOJAMENTO LOCAL, LDA</v>
      </c>
      <c r="G1762" s="4" t="str">
        <f>VLOOKUP(E1762,'Lista Aloj'!C:F,4,0)</f>
        <v>Lisboa</v>
      </c>
      <c r="H1762" s="19">
        <v>44425</v>
      </c>
      <c r="I1762" s="22">
        <v>4</v>
      </c>
      <c r="J1762" s="6">
        <f>VLOOKUP(E1762,'Lista Aloj'!C:F,2,0)*I1762</f>
        <v>360</v>
      </c>
      <c r="K1762" s="6">
        <f t="shared" si="27"/>
        <v>342</v>
      </c>
    </row>
    <row r="1763" spans="2:11" ht="16.5" x14ac:dyDescent="0.25">
      <c r="B1763" s="3" t="s">
        <v>74</v>
      </c>
      <c r="C1763" s="4" t="str">
        <f>VLOOKUP(B1763,Clientes!A:B,2,0)</f>
        <v>João Manuel Freitas</v>
      </c>
      <c r="D1763" s="4" t="str">
        <f>VLOOKUP(B1763,Clientes!A:D,4,0)</f>
        <v>Braga</v>
      </c>
      <c r="E1763" s="9" t="s">
        <v>37</v>
      </c>
      <c r="F1763" s="4" t="str">
        <f>INDEX('Lista Aloj'!B:C,MATCH(E1763,'Lista Aloj'!C:C,0),1)</f>
        <v>AHSLG - SOCIEDADE DE GESTÃO DE EMPREENDIMENTOS TURÍSTICOS E DE ALOJAMENTO LOCAL, LDA</v>
      </c>
      <c r="G1763" s="4" t="str">
        <f>VLOOKUP(E1763,'Lista Aloj'!C:F,4,0)</f>
        <v>Braga</v>
      </c>
      <c r="H1763" s="19">
        <v>44425</v>
      </c>
      <c r="I1763" s="22">
        <v>5</v>
      </c>
      <c r="J1763" s="6">
        <f>VLOOKUP(E1763,'Lista Aloj'!C:F,2,0)*I1763</f>
        <v>250</v>
      </c>
      <c r="K1763" s="6">
        <f t="shared" si="27"/>
        <v>237.5</v>
      </c>
    </row>
    <row r="1764" spans="2:11" ht="16.5" x14ac:dyDescent="0.25">
      <c r="B1764" s="3" t="s">
        <v>190</v>
      </c>
      <c r="C1764" s="4" t="str">
        <f>VLOOKUP(B1764,Clientes!A:B,2,0)</f>
        <v>Pedro Rua Levorato</v>
      </c>
      <c r="D1764" s="4" t="str">
        <f>VLOOKUP(B1764,Clientes!A:D,4,0)</f>
        <v>Faro</v>
      </c>
      <c r="E1764" s="9" t="s">
        <v>34</v>
      </c>
      <c r="F1764" s="4" t="str">
        <f>INDEX('Lista Aloj'!B:C,MATCH(E1764,'Lista Aloj'!C:C,0),1)</f>
        <v>ALOJAMENTO DO ÓSCAR, UNIPESSOAL, LDA</v>
      </c>
      <c r="G1764" s="4" t="str">
        <f>VLOOKUP(E1764,'Lista Aloj'!C:F,4,0)</f>
        <v>Região Autónoma da Madeira</v>
      </c>
      <c r="H1764" s="19">
        <v>44425</v>
      </c>
      <c r="I1764" s="22">
        <v>1</v>
      </c>
      <c r="J1764" s="6">
        <f>VLOOKUP(E1764,'Lista Aloj'!C:F,2,0)*I1764</f>
        <v>70</v>
      </c>
      <c r="K1764" s="6">
        <f t="shared" si="27"/>
        <v>70</v>
      </c>
    </row>
    <row r="1765" spans="2:11" ht="16.5" x14ac:dyDescent="0.25">
      <c r="B1765" s="3" t="s">
        <v>86</v>
      </c>
      <c r="C1765" s="4" t="str">
        <f>VLOOKUP(B1765,Clientes!A:B,2,0)</f>
        <v>Bárbara de Pimenta</v>
      </c>
      <c r="D1765" s="4" t="str">
        <f>VLOOKUP(B1765,Clientes!A:D,4,0)</f>
        <v>Porto</v>
      </c>
      <c r="E1765" s="9" t="s">
        <v>48</v>
      </c>
      <c r="F1765" s="4" t="str">
        <f>INDEX('Lista Aloj'!B:C,MATCH(E1765,'Lista Aloj'!C:C,0),1)</f>
        <v>BEACHCOMBER - ALOJAMENTO LOCAL, UNIPESSOAL, LDA</v>
      </c>
      <c r="G1765" s="4" t="str">
        <f>VLOOKUP(E1765,'Lista Aloj'!C:F,4,0)</f>
        <v>Beja</v>
      </c>
      <c r="H1765" s="19">
        <v>44427</v>
      </c>
      <c r="I1765" s="22">
        <v>6</v>
      </c>
      <c r="J1765" s="6">
        <f>VLOOKUP(E1765,'Lista Aloj'!C:F,2,0)*I1765</f>
        <v>300</v>
      </c>
      <c r="K1765" s="6">
        <f t="shared" si="27"/>
        <v>270</v>
      </c>
    </row>
    <row r="1766" spans="2:11" ht="16.5" x14ac:dyDescent="0.25">
      <c r="B1766" s="3" t="s">
        <v>146</v>
      </c>
      <c r="C1766" s="4" t="str">
        <f>VLOOKUP(B1766,Clientes!A:B,2,0)</f>
        <v>Gonçalo Alessandra Pinto</v>
      </c>
      <c r="D1766" s="4" t="str">
        <f>VLOOKUP(B1766,Clientes!A:D,4,0)</f>
        <v>Guarda</v>
      </c>
      <c r="E1766" s="9" t="s">
        <v>44</v>
      </c>
      <c r="F1766" s="4" t="str">
        <f>INDEX('Lista Aloj'!B:C,MATCH(E1766,'Lista Aloj'!C:C,0),1)</f>
        <v>DELIRECORDAÇÕES - ALOJAMENTO LOCAL, UNIPESSOAL, LDA</v>
      </c>
      <c r="G1766" s="4" t="str">
        <f>VLOOKUP(E1766,'Lista Aloj'!C:F,4,0)</f>
        <v>Porto</v>
      </c>
      <c r="H1766" s="19">
        <v>44427</v>
      </c>
      <c r="I1766" s="22">
        <v>1</v>
      </c>
      <c r="J1766" s="6">
        <f>VLOOKUP(E1766,'Lista Aloj'!C:F,2,0)*I1766</f>
        <v>80</v>
      </c>
      <c r="K1766" s="6">
        <f t="shared" si="27"/>
        <v>80</v>
      </c>
    </row>
    <row r="1767" spans="2:11" ht="16.5" x14ac:dyDescent="0.25">
      <c r="B1767" s="3" t="s">
        <v>159</v>
      </c>
      <c r="C1767" s="4" t="str">
        <f>VLOOKUP(B1767,Clientes!A:B,2,0)</f>
        <v>Bela Francisco Pinto</v>
      </c>
      <c r="D1767" s="4" t="str">
        <f>VLOOKUP(B1767,Clientes!A:D,4,0)</f>
        <v>Santarém</v>
      </c>
      <c r="E1767" s="9" t="s">
        <v>62</v>
      </c>
      <c r="F1767" s="4" t="str">
        <f>INDEX('Lista Aloj'!B:C,MATCH(E1767,'Lista Aloj'!C:C,0),1)</f>
        <v>ENTREGARSONHOS - ALOJAMENTO LOCAL, LDA</v>
      </c>
      <c r="G1767" s="4" t="str">
        <f>VLOOKUP(E1767,'Lista Aloj'!C:F,4,0)</f>
        <v>Região Autónoma dos Açores</v>
      </c>
      <c r="H1767" s="19">
        <v>44428</v>
      </c>
      <c r="I1767" s="22">
        <v>3</v>
      </c>
      <c r="J1767" s="6">
        <f>VLOOKUP(E1767,'Lista Aloj'!C:F,2,0)*I1767</f>
        <v>210</v>
      </c>
      <c r="K1767" s="6">
        <f t="shared" si="27"/>
        <v>199.5</v>
      </c>
    </row>
    <row r="1768" spans="2:11" ht="16.5" x14ac:dyDescent="0.25">
      <c r="B1768" s="3" t="s">
        <v>115</v>
      </c>
      <c r="C1768" s="4" t="str">
        <f>VLOOKUP(B1768,Clientes!A:B,2,0)</f>
        <v>André Claro Forte</v>
      </c>
      <c r="D1768" s="4" t="str">
        <f>VLOOKUP(B1768,Clientes!A:D,4,0)</f>
        <v>Região Autónoma dos Açores</v>
      </c>
      <c r="E1768" s="9" t="s">
        <v>45</v>
      </c>
      <c r="F1768" s="4" t="str">
        <f>INDEX('Lista Aloj'!B:C,MATCH(E1768,'Lista Aloj'!C:C,0),1)</f>
        <v>LOCAL - IT, LDA</v>
      </c>
      <c r="G1768" s="4" t="str">
        <f>VLOOKUP(E1768,'Lista Aloj'!C:F,4,0)</f>
        <v>Santarém</v>
      </c>
      <c r="H1768" s="19">
        <v>44429</v>
      </c>
      <c r="I1768" s="22">
        <v>2</v>
      </c>
      <c r="J1768" s="6">
        <f>VLOOKUP(E1768,'Lista Aloj'!C:F,2,0)*I1768</f>
        <v>180</v>
      </c>
      <c r="K1768" s="6">
        <f t="shared" si="27"/>
        <v>171</v>
      </c>
    </row>
    <row r="1769" spans="2:11" ht="16.5" x14ac:dyDescent="0.25">
      <c r="B1769" s="3" t="s">
        <v>104</v>
      </c>
      <c r="C1769" s="4" t="str">
        <f>VLOOKUP(B1769,Clientes!A:B,2,0)</f>
        <v>André Oliveira Santos</v>
      </c>
      <c r="D1769" s="4" t="str">
        <f>VLOOKUP(B1769,Clientes!A:D,4,0)</f>
        <v>Braga</v>
      </c>
      <c r="E1769" s="9" t="s">
        <v>45</v>
      </c>
      <c r="F1769" s="4" t="str">
        <f>INDEX('Lista Aloj'!B:C,MATCH(E1769,'Lista Aloj'!C:C,0),1)</f>
        <v>LOCAL - IT, LDA</v>
      </c>
      <c r="G1769" s="4" t="str">
        <f>VLOOKUP(E1769,'Lista Aloj'!C:F,4,0)</f>
        <v>Santarém</v>
      </c>
      <c r="H1769" s="19">
        <v>44430</v>
      </c>
      <c r="I1769" s="22">
        <v>5</v>
      </c>
      <c r="J1769" s="6">
        <f>VLOOKUP(E1769,'Lista Aloj'!C:F,2,0)*I1769</f>
        <v>450</v>
      </c>
      <c r="K1769" s="6">
        <f t="shared" si="27"/>
        <v>427.5</v>
      </c>
    </row>
    <row r="1770" spans="2:11" ht="16.5" x14ac:dyDescent="0.25">
      <c r="B1770" s="3" t="s">
        <v>111</v>
      </c>
      <c r="C1770" s="4" t="str">
        <f>VLOOKUP(B1770,Clientes!A:B,2,0)</f>
        <v xml:space="preserve">Antonio Pinto </v>
      </c>
      <c r="D1770" s="4" t="str">
        <f>VLOOKUP(B1770,Clientes!A:D,4,0)</f>
        <v>Região Autónoma dos Açores</v>
      </c>
      <c r="E1770" s="9" t="s">
        <v>48</v>
      </c>
      <c r="F1770" s="4" t="str">
        <f>INDEX('Lista Aloj'!B:C,MATCH(E1770,'Lista Aloj'!C:C,0),1)</f>
        <v>BEACHCOMBER - ALOJAMENTO LOCAL, UNIPESSOAL, LDA</v>
      </c>
      <c r="G1770" s="4" t="str">
        <f>VLOOKUP(E1770,'Lista Aloj'!C:F,4,0)</f>
        <v>Beja</v>
      </c>
      <c r="H1770" s="19">
        <v>44430</v>
      </c>
      <c r="I1770" s="22">
        <v>5</v>
      </c>
      <c r="J1770" s="6">
        <f>VLOOKUP(E1770,'Lista Aloj'!C:F,2,0)*I1770</f>
        <v>250</v>
      </c>
      <c r="K1770" s="6">
        <f t="shared" si="27"/>
        <v>237.5</v>
      </c>
    </row>
    <row r="1771" spans="2:11" ht="16.5" x14ac:dyDescent="0.25">
      <c r="B1771" s="3" t="s">
        <v>118</v>
      </c>
      <c r="C1771" s="4" t="str">
        <f>VLOOKUP(B1771,Clientes!A:B,2,0)</f>
        <v>Daniel da Araújo</v>
      </c>
      <c r="D1771" s="4" t="str">
        <f>VLOOKUP(B1771,Clientes!A:D,4,0)</f>
        <v>Portalegre</v>
      </c>
      <c r="E1771" s="9" t="s">
        <v>38</v>
      </c>
      <c r="F1771" s="4" t="str">
        <f>INDEX('Lista Aloj'!B:C,MATCH(E1771,'Lista Aloj'!C:C,0),1)</f>
        <v>ALOJAMENTO LOCAL - PENSIO BASTOS, LDA</v>
      </c>
      <c r="G1771" s="4" t="str">
        <f>VLOOKUP(E1771,'Lista Aloj'!C:F,4,0)</f>
        <v>Bragança</v>
      </c>
      <c r="H1771" s="19">
        <v>44430</v>
      </c>
      <c r="I1771" s="22">
        <v>1</v>
      </c>
      <c r="J1771" s="6">
        <f>VLOOKUP(E1771,'Lista Aloj'!C:F,2,0)*I1771</f>
        <v>70</v>
      </c>
      <c r="K1771" s="6">
        <f t="shared" si="27"/>
        <v>70</v>
      </c>
    </row>
    <row r="1772" spans="2:11" ht="16.5" x14ac:dyDescent="0.25">
      <c r="B1772" s="3" t="s">
        <v>169</v>
      </c>
      <c r="C1772" s="4" t="str">
        <f>VLOOKUP(B1772,Clientes!A:B,2,0)</f>
        <v xml:space="preserve">Inês Carvalho </v>
      </c>
      <c r="D1772" s="4" t="str">
        <f>VLOOKUP(B1772,Clientes!A:D,4,0)</f>
        <v>Porto</v>
      </c>
      <c r="E1772" s="9" t="s">
        <v>35</v>
      </c>
      <c r="F1772" s="4" t="str">
        <f>INDEX('Lista Aloj'!B:C,MATCH(E1772,'Lista Aloj'!C:C,0),1)</f>
        <v>ALOJAMENTO LOCAL "TUGAPLACE", UNIPESSOAL, LDA</v>
      </c>
      <c r="G1772" s="4" t="str">
        <f>VLOOKUP(E1772,'Lista Aloj'!C:F,4,0)</f>
        <v>Porto</v>
      </c>
      <c r="H1772" s="19">
        <v>44430</v>
      </c>
      <c r="I1772" s="22">
        <v>7</v>
      </c>
      <c r="J1772" s="6">
        <f>VLOOKUP(E1772,'Lista Aloj'!C:F,2,0)*I1772</f>
        <v>490</v>
      </c>
      <c r="K1772" s="6">
        <f t="shared" si="27"/>
        <v>441</v>
      </c>
    </row>
    <row r="1773" spans="2:11" ht="16.5" x14ac:dyDescent="0.25">
      <c r="B1773" s="3" t="s">
        <v>124</v>
      </c>
      <c r="C1773" s="4" t="str">
        <f>VLOOKUP(B1773,Clientes!A:B,2,0)</f>
        <v>João Filipe Carneiro</v>
      </c>
      <c r="D1773" s="4" t="str">
        <f>VLOOKUP(B1773,Clientes!A:D,4,0)</f>
        <v>Portalegre</v>
      </c>
      <c r="E1773" s="9" t="s">
        <v>62</v>
      </c>
      <c r="F1773" s="4" t="str">
        <f>INDEX('Lista Aloj'!B:C,MATCH(E1773,'Lista Aloj'!C:C,0),1)</f>
        <v>ENTREGARSONHOS - ALOJAMENTO LOCAL, LDA</v>
      </c>
      <c r="G1773" s="4" t="str">
        <f>VLOOKUP(E1773,'Lista Aloj'!C:F,4,0)</f>
        <v>Região Autónoma dos Açores</v>
      </c>
      <c r="H1773" s="19">
        <v>44431</v>
      </c>
      <c r="I1773" s="22">
        <v>9</v>
      </c>
      <c r="J1773" s="6">
        <f>VLOOKUP(E1773,'Lista Aloj'!C:F,2,0)*I1773</f>
        <v>630</v>
      </c>
      <c r="K1773" s="6">
        <f t="shared" si="27"/>
        <v>567</v>
      </c>
    </row>
    <row r="1774" spans="2:11" ht="16.5" x14ac:dyDescent="0.25">
      <c r="B1774" s="3" t="s">
        <v>205</v>
      </c>
      <c r="C1774" s="4" t="str">
        <f>VLOOKUP(B1774,Clientes!A:B,2,0)</f>
        <v>Francisca João Sousa</v>
      </c>
      <c r="D1774" s="4" t="str">
        <f>VLOOKUP(B1774,Clientes!A:D,4,0)</f>
        <v>Lisboa</v>
      </c>
      <c r="E1774" s="9" t="s">
        <v>47</v>
      </c>
      <c r="F1774" s="4" t="str">
        <f>INDEX('Lista Aloj'!B:C,MATCH(E1774,'Lista Aloj'!C:C,0),1)</f>
        <v>ADER-SOUSA - ASSOCIAÇÃO DE DESENVOLVIMENTO RURAL DAS TERRAS DO SOUSA</v>
      </c>
      <c r="G1774" s="4" t="str">
        <f>VLOOKUP(E1774,'Lista Aloj'!C:F,4,0)</f>
        <v>Região Autónoma dos Açores</v>
      </c>
      <c r="H1774" s="19">
        <v>44432</v>
      </c>
      <c r="I1774" s="22">
        <v>8</v>
      </c>
      <c r="J1774" s="6">
        <f>VLOOKUP(E1774,'Lista Aloj'!C:F,2,0)*I1774</f>
        <v>560</v>
      </c>
      <c r="K1774" s="6">
        <f t="shared" si="27"/>
        <v>504</v>
      </c>
    </row>
    <row r="1775" spans="2:11" ht="16.5" x14ac:dyDescent="0.25">
      <c r="B1775" s="3" t="s">
        <v>131</v>
      </c>
      <c r="C1775" s="4" t="str">
        <f>VLOOKUP(B1775,Clientes!A:B,2,0)</f>
        <v xml:space="preserve">João de </v>
      </c>
      <c r="D1775" s="4" t="str">
        <f>VLOOKUP(B1775,Clientes!A:D,4,0)</f>
        <v>Guarda</v>
      </c>
      <c r="E1775" s="9" t="s">
        <v>55</v>
      </c>
      <c r="F1775" s="4" t="str">
        <f>INDEX('Lista Aloj'!B:C,MATCH(E1775,'Lista Aloj'!C:C,0),1)</f>
        <v>ALOJAMENTO LOCAL M. ZÍDIA, LDA</v>
      </c>
      <c r="G1775" s="4" t="str">
        <f>VLOOKUP(E1775,'Lista Aloj'!C:F,4,0)</f>
        <v>Região Autónoma da Madeira</v>
      </c>
      <c r="H1775" s="19">
        <v>44433</v>
      </c>
      <c r="I1775" s="22">
        <v>4</v>
      </c>
      <c r="J1775" s="6">
        <f>VLOOKUP(E1775,'Lista Aloj'!C:F,2,0)*I1775</f>
        <v>200</v>
      </c>
      <c r="K1775" s="6">
        <f t="shared" si="27"/>
        <v>190</v>
      </c>
    </row>
    <row r="1776" spans="2:11" ht="16.5" x14ac:dyDescent="0.25">
      <c r="B1776" s="3" t="s">
        <v>133</v>
      </c>
      <c r="C1776" s="4" t="str">
        <f>VLOOKUP(B1776,Clientes!A:B,2,0)</f>
        <v>Eduardo Rafael Sousa</v>
      </c>
      <c r="D1776" s="4" t="str">
        <f>VLOOKUP(B1776,Clientes!A:D,4,0)</f>
        <v>Região Autónoma dos Açores</v>
      </c>
      <c r="E1776" s="9" t="s">
        <v>47</v>
      </c>
      <c r="F1776" s="4" t="str">
        <f>INDEX('Lista Aloj'!B:C,MATCH(E1776,'Lista Aloj'!C:C,0),1)</f>
        <v>ADER-SOUSA - ASSOCIAÇÃO DE DESENVOLVIMENTO RURAL DAS TERRAS DO SOUSA</v>
      </c>
      <c r="G1776" s="4" t="str">
        <f>VLOOKUP(E1776,'Lista Aloj'!C:F,4,0)</f>
        <v>Região Autónoma dos Açores</v>
      </c>
      <c r="H1776" s="19">
        <v>44434</v>
      </c>
      <c r="I1776" s="22">
        <v>9</v>
      </c>
      <c r="J1776" s="6">
        <f>VLOOKUP(E1776,'Lista Aloj'!C:F,2,0)*I1776</f>
        <v>630</v>
      </c>
      <c r="K1776" s="6">
        <f t="shared" si="27"/>
        <v>567</v>
      </c>
    </row>
    <row r="1777" spans="2:11" ht="16.5" x14ac:dyDescent="0.25">
      <c r="B1777" s="3" t="s">
        <v>144</v>
      </c>
      <c r="C1777" s="4" t="str">
        <f>VLOOKUP(B1777,Clientes!A:B,2,0)</f>
        <v>João Sofia Cunha</v>
      </c>
      <c r="D1777" s="4" t="str">
        <f>VLOOKUP(B1777,Clientes!A:D,4,0)</f>
        <v>Lisboa</v>
      </c>
      <c r="E1777" s="9" t="s">
        <v>61</v>
      </c>
      <c r="F1777" s="4" t="str">
        <f>INDEX('Lista Aloj'!B:C,MATCH(E1777,'Lista Aloj'!C:C,0),1)</f>
        <v>APPEAL - ASSOCIAÇÃO PORTUGUESA DE PROPRIETÁRIOS DE ESTABELECIMENTOS DE ALOJAMENTO LOCAL</v>
      </c>
      <c r="G1777" s="4" t="str">
        <f>VLOOKUP(E1777,'Lista Aloj'!C:F,4,0)</f>
        <v>Região Autónoma dos Açores</v>
      </c>
      <c r="H1777" s="19">
        <v>44435</v>
      </c>
      <c r="I1777" s="22">
        <v>2</v>
      </c>
      <c r="J1777" s="6">
        <f>VLOOKUP(E1777,'Lista Aloj'!C:F,2,0)*I1777</f>
        <v>140</v>
      </c>
      <c r="K1777" s="6">
        <f t="shared" si="27"/>
        <v>133</v>
      </c>
    </row>
    <row r="1778" spans="2:11" ht="16.5" x14ac:dyDescent="0.25">
      <c r="B1778" s="3" t="s">
        <v>156</v>
      </c>
      <c r="C1778" s="4" t="str">
        <f>VLOOKUP(B1778,Clientes!A:B,2,0)</f>
        <v>Ana Francisca Ferreira</v>
      </c>
      <c r="D1778" s="4" t="str">
        <f>VLOOKUP(B1778,Clientes!A:D,4,0)</f>
        <v>Região Autónoma da Madeira</v>
      </c>
      <c r="E1778" s="9" t="s">
        <v>52</v>
      </c>
      <c r="F1778" s="4" t="str">
        <f>INDEX('Lista Aloj'!B:C,MATCH(E1778,'Lista Aloj'!C:C,0),1)</f>
        <v>CASA DO RIO VEZ - TURISMO E ALOJAMENTO, LDA</v>
      </c>
      <c r="G1778" s="4" t="str">
        <f>VLOOKUP(E1778,'Lista Aloj'!C:F,4,0)</f>
        <v>Leiria</v>
      </c>
      <c r="H1778" s="19">
        <v>44436</v>
      </c>
      <c r="I1778" s="22">
        <v>4</v>
      </c>
      <c r="J1778" s="6">
        <f>VLOOKUP(E1778,'Lista Aloj'!C:F,2,0)*I1778</f>
        <v>280</v>
      </c>
      <c r="K1778" s="6">
        <f t="shared" si="27"/>
        <v>266</v>
      </c>
    </row>
    <row r="1779" spans="2:11" ht="16.5" x14ac:dyDescent="0.25">
      <c r="B1779" s="3" t="s">
        <v>77</v>
      </c>
      <c r="C1779" s="4" t="str">
        <f>VLOOKUP(B1779,Clientes!A:B,2,0)</f>
        <v>Luís Maria Rodrigues</v>
      </c>
      <c r="D1779" s="4" t="str">
        <f>VLOOKUP(B1779,Clientes!A:D,4,0)</f>
        <v>Região Autónoma dos Açores</v>
      </c>
      <c r="E1779" s="9" t="s">
        <v>44</v>
      </c>
      <c r="F1779" s="4" t="str">
        <f>INDEX('Lista Aloj'!B:C,MATCH(E1779,'Lista Aloj'!C:C,0),1)</f>
        <v>DELIRECORDAÇÕES - ALOJAMENTO LOCAL, UNIPESSOAL, LDA</v>
      </c>
      <c r="G1779" s="4" t="str">
        <f>VLOOKUP(E1779,'Lista Aloj'!C:F,4,0)</f>
        <v>Porto</v>
      </c>
      <c r="H1779" s="19">
        <v>44436</v>
      </c>
      <c r="I1779" s="22">
        <v>6</v>
      </c>
      <c r="J1779" s="6">
        <f>VLOOKUP(E1779,'Lista Aloj'!C:F,2,0)*I1779</f>
        <v>480</v>
      </c>
      <c r="K1779" s="6">
        <f t="shared" si="27"/>
        <v>432</v>
      </c>
    </row>
    <row r="1780" spans="2:11" ht="16.5" x14ac:dyDescent="0.25">
      <c r="B1780" s="3" t="s">
        <v>113</v>
      </c>
      <c r="C1780" s="4" t="str">
        <f>VLOOKUP(B1780,Clientes!A:B,2,0)</f>
        <v>Ana Camões Alves</v>
      </c>
      <c r="D1780" s="4" t="str">
        <f>VLOOKUP(B1780,Clientes!A:D,4,0)</f>
        <v>Beja</v>
      </c>
      <c r="E1780" s="9" t="s">
        <v>62</v>
      </c>
      <c r="F1780" s="4" t="str">
        <f>INDEX('Lista Aloj'!B:C,MATCH(E1780,'Lista Aloj'!C:C,0),1)</f>
        <v>ENTREGARSONHOS - ALOJAMENTO LOCAL, LDA</v>
      </c>
      <c r="G1780" s="4" t="str">
        <f>VLOOKUP(E1780,'Lista Aloj'!C:F,4,0)</f>
        <v>Região Autónoma dos Açores</v>
      </c>
      <c r="H1780" s="19">
        <v>44438</v>
      </c>
      <c r="I1780" s="22">
        <v>8</v>
      </c>
      <c r="J1780" s="6">
        <f>VLOOKUP(E1780,'Lista Aloj'!C:F,2,0)*I1780</f>
        <v>560</v>
      </c>
      <c r="K1780" s="6">
        <f t="shared" si="27"/>
        <v>504</v>
      </c>
    </row>
    <row r="1781" spans="2:11" ht="16.5" x14ac:dyDescent="0.25">
      <c r="B1781" s="3" t="s">
        <v>123</v>
      </c>
      <c r="C1781" s="4" t="str">
        <f>VLOOKUP(B1781,Clientes!A:B,2,0)</f>
        <v>Leonardo Manuel Marrana</v>
      </c>
      <c r="D1781" s="4" t="str">
        <f>VLOOKUP(B1781,Clientes!A:D,4,0)</f>
        <v>Guarda</v>
      </c>
      <c r="E1781" s="9" t="s">
        <v>48</v>
      </c>
      <c r="F1781" s="4" t="str">
        <f>INDEX('Lista Aloj'!B:C,MATCH(E1781,'Lista Aloj'!C:C,0),1)</f>
        <v>BEACHCOMBER - ALOJAMENTO LOCAL, UNIPESSOAL, LDA</v>
      </c>
      <c r="G1781" s="4" t="str">
        <f>VLOOKUP(E1781,'Lista Aloj'!C:F,4,0)</f>
        <v>Beja</v>
      </c>
      <c r="H1781" s="19">
        <v>44438</v>
      </c>
      <c r="I1781" s="22">
        <v>6</v>
      </c>
      <c r="J1781" s="6">
        <f>VLOOKUP(E1781,'Lista Aloj'!C:F,2,0)*I1781</f>
        <v>300</v>
      </c>
      <c r="K1781" s="6">
        <f t="shared" si="27"/>
        <v>270</v>
      </c>
    </row>
    <row r="1782" spans="2:11" ht="16.5" x14ac:dyDescent="0.25">
      <c r="B1782" s="3" t="s">
        <v>136</v>
      </c>
      <c r="C1782" s="4" t="str">
        <f>VLOOKUP(B1782,Clientes!A:B,2,0)</f>
        <v>Eurico João Pinto</v>
      </c>
      <c r="D1782" s="4" t="str">
        <f>VLOOKUP(B1782,Clientes!A:D,4,0)</f>
        <v>Aveiro</v>
      </c>
      <c r="E1782" s="9" t="s">
        <v>38</v>
      </c>
      <c r="F1782" s="4" t="str">
        <f>INDEX('Lista Aloj'!B:C,MATCH(E1782,'Lista Aloj'!C:C,0),1)</f>
        <v>ALOJAMENTO LOCAL - PENSIO BASTOS, LDA</v>
      </c>
      <c r="G1782" s="4" t="str">
        <f>VLOOKUP(E1782,'Lista Aloj'!C:F,4,0)</f>
        <v>Bragança</v>
      </c>
      <c r="H1782" s="19">
        <v>44439</v>
      </c>
      <c r="I1782" s="22">
        <v>1</v>
      </c>
      <c r="J1782" s="6">
        <f>VLOOKUP(E1782,'Lista Aloj'!C:F,2,0)*I1782</f>
        <v>70</v>
      </c>
      <c r="K1782" s="6">
        <f t="shared" si="27"/>
        <v>70</v>
      </c>
    </row>
    <row r="1783" spans="2:11" ht="16.5" x14ac:dyDescent="0.25">
      <c r="B1783" s="3" t="s">
        <v>79</v>
      </c>
      <c r="C1783" s="4" t="str">
        <f>VLOOKUP(B1783,Clientes!A:B,2,0)</f>
        <v>Pedro Miguel Mota</v>
      </c>
      <c r="D1783" s="4" t="str">
        <f>VLOOKUP(B1783,Clientes!A:D,4,0)</f>
        <v>Coimbra</v>
      </c>
      <c r="E1783" s="9" t="s">
        <v>52</v>
      </c>
      <c r="F1783" s="4" t="str">
        <f>INDEX('Lista Aloj'!B:C,MATCH(E1783,'Lista Aloj'!C:C,0),1)</f>
        <v>CASA DO RIO VEZ - TURISMO E ALOJAMENTO, LDA</v>
      </c>
      <c r="G1783" s="4" t="str">
        <f>VLOOKUP(E1783,'Lista Aloj'!C:F,4,0)</f>
        <v>Leiria</v>
      </c>
      <c r="H1783" s="19">
        <v>44439</v>
      </c>
      <c r="I1783" s="22">
        <v>6</v>
      </c>
      <c r="J1783" s="6">
        <f>VLOOKUP(E1783,'Lista Aloj'!C:F,2,0)*I1783</f>
        <v>420</v>
      </c>
      <c r="K1783" s="6">
        <f t="shared" si="27"/>
        <v>378</v>
      </c>
    </row>
    <row r="1784" spans="2:11" ht="16.5" x14ac:dyDescent="0.25">
      <c r="B1784" s="3" t="s">
        <v>87</v>
      </c>
      <c r="C1784" s="4" t="str">
        <f>VLOOKUP(B1784,Clientes!A:B,2,0)</f>
        <v xml:space="preserve">Rita Pedro </v>
      </c>
      <c r="D1784" s="4" t="str">
        <f>VLOOKUP(B1784,Clientes!A:D,4,0)</f>
        <v>Portalegre</v>
      </c>
      <c r="E1784" s="9" t="s">
        <v>35</v>
      </c>
      <c r="F1784" s="4" t="str">
        <f>INDEX('Lista Aloj'!B:C,MATCH(E1784,'Lista Aloj'!C:C,0),1)</f>
        <v>ALOJAMENTO LOCAL "TUGAPLACE", UNIPESSOAL, LDA</v>
      </c>
      <c r="G1784" s="4" t="str">
        <f>VLOOKUP(E1784,'Lista Aloj'!C:F,4,0)</f>
        <v>Porto</v>
      </c>
      <c r="H1784" s="19">
        <v>44439</v>
      </c>
      <c r="I1784" s="22">
        <v>3</v>
      </c>
      <c r="J1784" s="6">
        <f>VLOOKUP(E1784,'Lista Aloj'!C:F,2,0)*I1784</f>
        <v>210</v>
      </c>
      <c r="K1784" s="6">
        <f t="shared" si="27"/>
        <v>199.5</v>
      </c>
    </row>
    <row r="1785" spans="2:11" ht="16.5" x14ac:dyDescent="0.25">
      <c r="B1785" s="3" t="s">
        <v>121</v>
      </c>
      <c r="C1785" s="4" t="str">
        <f>VLOOKUP(B1785,Clientes!A:B,2,0)</f>
        <v>Catarina Miguel Fonseca</v>
      </c>
      <c r="D1785" s="4" t="str">
        <f>VLOOKUP(B1785,Clientes!A:D,4,0)</f>
        <v>Braga</v>
      </c>
      <c r="E1785" s="9" t="s">
        <v>61</v>
      </c>
      <c r="F1785" s="4" t="str">
        <f>INDEX('Lista Aloj'!B:C,MATCH(E1785,'Lista Aloj'!C:C,0),1)</f>
        <v>APPEAL - ASSOCIAÇÃO PORTUGUESA DE PROPRIETÁRIOS DE ESTABELECIMENTOS DE ALOJAMENTO LOCAL</v>
      </c>
      <c r="G1785" s="4" t="str">
        <f>VLOOKUP(E1785,'Lista Aloj'!C:F,4,0)</f>
        <v>Região Autónoma dos Açores</v>
      </c>
      <c r="H1785" s="19">
        <v>44440</v>
      </c>
      <c r="I1785" s="22">
        <v>3</v>
      </c>
      <c r="J1785" s="6">
        <f>VLOOKUP(E1785,'Lista Aloj'!C:F,2,0)*I1785</f>
        <v>210</v>
      </c>
      <c r="K1785" s="6">
        <f t="shared" si="27"/>
        <v>199.5</v>
      </c>
    </row>
    <row r="1786" spans="2:11" ht="16.5" x14ac:dyDescent="0.25">
      <c r="B1786" s="3" t="s">
        <v>183</v>
      </c>
      <c r="C1786" s="4" t="str">
        <f>VLOOKUP(B1786,Clientes!A:B,2,0)</f>
        <v>Pedro Diana Fonseca</v>
      </c>
      <c r="D1786" s="4" t="str">
        <f>VLOOKUP(B1786,Clientes!A:D,4,0)</f>
        <v>Portalegre</v>
      </c>
      <c r="E1786" s="9" t="s">
        <v>38</v>
      </c>
      <c r="F1786" s="4" t="str">
        <f>INDEX('Lista Aloj'!B:C,MATCH(E1786,'Lista Aloj'!C:C,0),1)</f>
        <v>ALOJAMENTO LOCAL - PENSIO BASTOS, LDA</v>
      </c>
      <c r="G1786" s="4" t="str">
        <f>VLOOKUP(E1786,'Lista Aloj'!C:F,4,0)</f>
        <v>Bragança</v>
      </c>
      <c r="H1786" s="19">
        <v>44440</v>
      </c>
      <c r="I1786" s="22">
        <v>4</v>
      </c>
      <c r="J1786" s="6">
        <f>VLOOKUP(E1786,'Lista Aloj'!C:F,2,0)*I1786</f>
        <v>280</v>
      </c>
      <c r="K1786" s="6">
        <f t="shared" si="27"/>
        <v>266</v>
      </c>
    </row>
    <row r="1787" spans="2:11" ht="16.5" x14ac:dyDescent="0.25">
      <c r="B1787" s="3" t="s">
        <v>211</v>
      </c>
      <c r="C1787" s="4" t="str">
        <f>VLOOKUP(B1787,Clientes!A:B,2,0)</f>
        <v>Francisco Moás Fernandes</v>
      </c>
      <c r="D1787" s="4" t="str">
        <f>VLOOKUP(B1787,Clientes!A:D,4,0)</f>
        <v>Braga</v>
      </c>
      <c r="E1787" s="9" t="s">
        <v>36</v>
      </c>
      <c r="F1787" s="4" t="str">
        <f>INDEX('Lista Aloj'!B:C,MATCH(E1787,'Lista Aloj'!C:C,0),1)</f>
        <v>A.N.E.A.L. - ASSOCIAÇÃO NACIONAL DE ESTABELECIMENTOS DE ALOJAMENTO LOCAL</v>
      </c>
      <c r="G1787" s="4" t="str">
        <f>VLOOKUP(E1787,'Lista Aloj'!C:F,4,0)</f>
        <v>Lisboa</v>
      </c>
      <c r="H1787" s="19">
        <v>44442</v>
      </c>
      <c r="I1787" s="22">
        <v>7</v>
      </c>
      <c r="J1787" s="6">
        <f>VLOOKUP(E1787,'Lista Aloj'!C:F,2,0)*I1787</f>
        <v>560</v>
      </c>
      <c r="K1787" s="6">
        <f t="shared" si="27"/>
        <v>504</v>
      </c>
    </row>
    <row r="1788" spans="2:11" ht="16.5" x14ac:dyDescent="0.25">
      <c r="B1788" s="3" t="s">
        <v>145</v>
      </c>
      <c r="C1788" s="4" t="str">
        <f>VLOOKUP(B1788,Clientes!A:B,2,0)</f>
        <v>João Machado Sousa</v>
      </c>
      <c r="D1788" s="4" t="str">
        <f>VLOOKUP(B1788,Clientes!A:D,4,0)</f>
        <v>Setúbal</v>
      </c>
      <c r="E1788" s="9" t="s">
        <v>55</v>
      </c>
      <c r="F1788" s="4" t="str">
        <f>INDEX('Lista Aloj'!B:C,MATCH(E1788,'Lista Aloj'!C:C,0),1)</f>
        <v>ALOJAMENTO LOCAL M. ZÍDIA, LDA</v>
      </c>
      <c r="G1788" s="4" t="str">
        <f>VLOOKUP(E1788,'Lista Aloj'!C:F,4,0)</f>
        <v>Região Autónoma da Madeira</v>
      </c>
      <c r="H1788" s="19">
        <v>44442</v>
      </c>
      <c r="I1788" s="22">
        <v>6</v>
      </c>
      <c r="J1788" s="6">
        <f>VLOOKUP(E1788,'Lista Aloj'!C:F,2,0)*I1788</f>
        <v>300</v>
      </c>
      <c r="K1788" s="6">
        <f t="shared" si="27"/>
        <v>270</v>
      </c>
    </row>
    <row r="1789" spans="2:11" ht="16.5" x14ac:dyDescent="0.25">
      <c r="B1789" s="3" t="s">
        <v>191</v>
      </c>
      <c r="C1789" s="4" t="str">
        <f>VLOOKUP(B1789,Clientes!A:B,2,0)</f>
        <v>João Mendes Simões</v>
      </c>
      <c r="D1789" s="4" t="str">
        <f>VLOOKUP(B1789,Clientes!A:D,4,0)</f>
        <v>Aveiro</v>
      </c>
      <c r="E1789" s="9" t="s">
        <v>34</v>
      </c>
      <c r="F1789" s="4" t="str">
        <f>INDEX('Lista Aloj'!B:C,MATCH(E1789,'Lista Aloj'!C:C,0),1)</f>
        <v>ALOJAMENTO DO ÓSCAR, UNIPESSOAL, LDA</v>
      </c>
      <c r="G1789" s="4" t="str">
        <f>VLOOKUP(E1789,'Lista Aloj'!C:F,4,0)</f>
        <v>Região Autónoma da Madeira</v>
      </c>
      <c r="H1789" s="19">
        <v>44442</v>
      </c>
      <c r="I1789" s="22">
        <v>5</v>
      </c>
      <c r="J1789" s="6">
        <f>VLOOKUP(E1789,'Lista Aloj'!C:F,2,0)*I1789</f>
        <v>350</v>
      </c>
      <c r="K1789" s="6">
        <f t="shared" si="27"/>
        <v>332.5</v>
      </c>
    </row>
    <row r="1790" spans="2:11" ht="16.5" x14ac:dyDescent="0.25">
      <c r="B1790" s="3" t="s">
        <v>132</v>
      </c>
      <c r="C1790" s="4" t="str">
        <f>VLOOKUP(B1790,Clientes!A:B,2,0)</f>
        <v>José Brandão Fernandes</v>
      </c>
      <c r="D1790" s="4" t="str">
        <f>VLOOKUP(B1790,Clientes!A:D,4,0)</f>
        <v>Região Autónoma dos Açores</v>
      </c>
      <c r="E1790" s="9" t="s">
        <v>51</v>
      </c>
      <c r="F1790" s="4" t="str">
        <f>INDEX('Lista Aloj'!B:C,MATCH(E1790,'Lista Aloj'!C:C,0),1)</f>
        <v>BIRDS &amp; BOARDS - ALOJAMENTO LOCAL, LDA</v>
      </c>
      <c r="G1790" s="4" t="str">
        <f>VLOOKUP(E1790,'Lista Aloj'!C:F,4,0)</f>
        <v>Lisboa</v>
      </c>
      <c r="H1790" s="19">
        <v>44442</v>
      </c>
      <c r="I1790" s="22">
        <v>5</v>
      </c>
      <c r="J1790" s="6">
        <f>VLOOKUP(E1790,'Lista Aloj'!C:F,2,0)*I1790</f>
        <v>450</v>
      </c>
      <c r="K1790" s="6">
        <f t="shared" si="27"/>
        <v>427.5</v>
      </c>
    </row>
    <row r="1791" spans="2:11" ht="16.5" x14ac:dyDescent="0.25">
      <c r="B1791" s="3" t="s">
        <v>220</v>
      </c>
      <c r="C1791" s="4" t="str">
        <f>VLOOKUP(B1791,Clientes!A:B,2,0)</f>
        <v xml:space="preserve">Bruna Cruz </v>
      </c>
      <c r="D1791" s="4" t="str">
        <f>VLOOKUP(B1791,Clientes!A:D,4,0)</f>
        <v>Região Autónoma dos Açores</v>
      </c>
      <c r="E1791" s="9" t="s">
        <v>55</v>
      </c>
      <c r="F1791" s="4" t="str">
        <f>INDEX('Lista Aloj'!B:C,MATCH(E1791,'Lista Aloj'!C:C,0),1)</f>
        <v>ALOJAMENTO LOCAL M. ZÍDIA, LDA</v>
      </c>
      <c r="G1791" s="4" t="str">
        <f>VLOOKUP(E1791,'Lista Aloj'!C:F,4,0)</f>
        <v>Região Autónoma da Madeira</v>
      </c>
      <c r="H1791" s="19">
        <v>44443</v>
      </c>
      <c r="I1791" s="22">
        <v>5</v>
      </c>
      <c r="J1791" s="6">
        <f>VLOOKUP(E1791,'Lista Aloj'!C:F,2,0)*I1791</f>
        <v>250</v>
      </c>
      <c r="K1791" s="6">
        <f t="shared" si="27"/>
        <v>237.5</v>
      </c>
    </row>
    <row r="1792" spans="2:11" ht="16.5" x14ac:dyDescent="0.25">
      <c r="B1792" s="3" t="s">
        <v>187</v>
      </c>
      <c r="C1792" s="4" t="str">
        <f>VLOOKUP(B1792,Clientes!A:B,2,0)</f>
        <v>Rodrigo da Gonçalves</v>
      </c>
      <c r="D1792" s="4" t="str">
        <f>VLOOKUP(B1792,Clientes!A:D,4,0)</f>
        <v>Vila Real</v>
      </c>
      <c r="E1792" s="9" t="s">
        <v>41</v>
      </c>
      <c r="F1792" s="4" t="str">
        <f>INDEX('Lista Aloj'!B:C,MATCH(E1792,'Lista Aloj'!C:C,0),1)</f>
        <v>CAMPO AVENTURA - PROGRAMAS DE LAZER, S.A.</v>
      </c>
      <c r="G1792" s="4" t="str">
        <f>VLOOKUP(E1792,'Lista Aloj'!C:F,4,0)</f>
        <v>Castelo Branco</v>
      </c>
      <c r="H1792" s="19">
        <v>44445</v>
      </c>
      <c r="I1792" s="22">
        <v>9</v>
      </c>
      <c r="J1792" s="6">
        <f>VLOOKUP(E1792,'Lista Aloj'!C:F,2,0)*I1792</f>
        <v>810</v>
      </c>
      <c r="K1792" s="6">
        <f t="shared" si="27"/>
        <v>729</v>
      </c>
    </row>
    <row r="1793" spans="2:11" ht="16.5" x14ac:dyDescent="0.25">
      <c r="B1793" s="3" t="s">
        <v>171</v>
      </c>
      <c r="C1793" s="4" t="str">
        <f>VLOOKUP(B1793,Clientes!A:B,2,0)</f>
        <v xml:space="preserve">Tomás Esteves </v>
      </c>
      <c r="D1793" s="4" t="str">
        <f>VLOOKUP(B1793,Clientes!A:D,4,0)</f>
        <v>Leiria</v>
      </c>
      <c r="E1793" s="9" t="s">
        <v>38</v>
      </c>
      <c r="F1793" s="4" t="str">
        <f>INDEX('Lista Aloj'!B:C,MATCH(E1793,'Lista Aloj'!C:C,0),1)</f>
        <v>ALOJAMENTO LOCAL - PENSIO BASTOS, LDA</v>
      </c>
      <c r="G1793" s="4" t="str">
        <f>VLOOKUP(E1793,'Lista Aloj'!C:F,4,0)</f>
        <v>Bragança</v>
      </c>
      <c r="H1793" s="19">
        <v>44445</v>
      </c>
      <c r="I1793" s="22">
        <v>1</v>
      </c>
      <c r="J1793" s="6">
        <f>VLOOKUP(E1793,'Lista Aloj'!C:F,2,0)*I1793</f>
        <v>70</v>
      </c>
      <c r="K1793" s="6">
        <f t="shared" si="27"/>
        <v>70</v>
      </c>
    </row>
    <row r="1794" spans="2:11" ht="16.5" x14ac:dyDescent="0.25">
      <c r="B1794" s="3" t="s">
        <v>123</v>
      </c>
      <c r="C1794" s="4" t="str">
        <f>VLOOKUP(B1794,Clientes!A:B,2,0)</f>
        <v>Leonardo Manuel Marrana</v>
      </c>
      <c r="D1794" s="4" t="str">
        <f>VLOOKUP(B1794,Clientes!A:D,4,0)</f>
        <v>Guarda</v>
      </c>
      <c r="E1794" s="9" t="s">
        <v>55</v>
      </c>
      <c r="F1794" s="4" t="str">
        <f>INDEX('Lista Aloj'!B:C,MATCH(E1794,'Lista Aloj'!C:C,0),1)</f>
        <v>ALOJAMENTO LOCAL M. ZÍDIA, LDA</v>
      </c>
      <c r="G1794" s="4" t="str">
        <f>VLOOKUP(E1794,'Lista Aloj'!C:F,4,0)</f>
        <v>Região Autónoma da Madeira</v>
      </c>
      <c r="H1794" s="19">
        <v>44446</v>
      </c>
      <c r="I1794" s="22">
        <v>3</v>
      </c>
      <c r="J1794" s="6">
        <f>VLOOKUP(E1794,'Lista Aloj'!C:F,2,0)*I1794</f>
        <v>150</v>
      </c>
      <c r="K1794" s="6">
        <f t="shared" si="27"/>
        <v>142.5</v>
      </c>
    </row>
    <row r="1795" spans="2:11" ht="16.5" x14ac:dyDescent="0.25">
      <c r="B1795" s="3" t="s">
        <v>84</v>
      </c>
      <c r="C1795" s="4" t="str">
        <f>VLOOKUP(B1795,Clientes!A:B,2,0)</f>
        <v>Maria José Fernandes</v>
      </c>
      <c r="D1795" s="4" t="str">
        <f>VLOOKUP(B1795,Clientes!A:D,4,0)</f>
        <v>Beja</v>
      </c>
      <c r="E1795" s="9" t="s">
        <v>48</v>
      </c>
      <c r="F1795" s="4" t="str">
        <f>INDEX('Lista Aloj'!B:C,MATCH(E1795,'Lista Aloj'!C:C,0),1)</f>
        <v>BEACHCOMBER - ALOJAMENTO LOCAL, UNIPESSOAL, LDA</v>
      </c>
      <c r="G1795" s="4" t="str">
        <f>VLOOKUP(E1795,'Lista Aloj'!C:F,4,0)</f>
        <v>Beja</v>
      </c>
      <c r="H1795" s="19">
        <v>44446</v>
      </c>
      <c r="I1795" s="22">
        <v>2</v>
      </c>
      <c r="J1795" s="6">
        <f>VLOOKUP(E1795,'Lista Aloj'!C:F,2,0)*I1795</f>
        <v>100</v>
      </c>
      <c r="K1795" s="6">
        <f t="shared" si="27"/>
        <v>95</v>
      </c>
    </row>
    <row r="1796" spans="2:11" ht="16.5" x14ac:dyDescent="0.25">
      <c r="B1796" s="3" t="s">
        <v>181</v>
      </c>
      <c r="C1796" s="4" t="str">
        <f>VLOOKUP(B1796,Clientes!A:B,2,0)</f>
        <v>Ana Alexandra Sousa</v>
      </c>
      <c r="D1796" s="4" t="str">
        <f>VLOOKUP(B1796,Clientes!A:D,4,0)</f>
        <v>Santarém</v>
      </c>
      <c r="E1796" s="9" t="s">
        <v>61</v>
      </c>
      <c r="F1796" s="4" t="str">
        <f>INDEX('Lista Aloj'!B:C,MATCH(E1796,'Lista Aloj'!C:C,0),1)</f>
        <v>APPEAL - ASSOCIAÇÃO PORTUGUESA DE PROPRIETÁRIOS DE ESTABELECIMENTOS DE ALOJAMENTO LOCAL</v>
      </c>
      <c r="G1796" s="4" t="str">
        <f>VLOOKUP(E1796,'Lista Aloj'!C:F,4,0)</f>
        <v>Região Autónoma dos Açores</v>
      </c>
      <c r="H1796" s="19">
        <v>44447</v>
      </c>
      <c r="I1796" s="22">
        <v>8</v>
      </c>
      <c r="J1796" s="6">
        <f>VLOOKUP(E1796,'Lista Aloj'!C:F,2,0)*I1796</f>
        <v>560</v>
      </c>
      <c r="K1796" s="6">
        <f t="shared" si="27"/>
        <v>504</v>
      </c>
    </row>
    <row r="1797" spans="2:11" ht="16.5" x14ac:dyDescent="0.25">
      <c r="B1797" s="3" t="s">
        <v>167</v>
      </c>
      <c r="C1797" s="4" t="str">
        <f>VLOOKUP(B1797,Clientes!A:B,2,0)</f>
        <v xml:space="preserve">Viktoriia Xavier </v>
      </c>
      <c r="D1797" s="4" t="str">
        <f>VLOOKUP(B1797,Clientes!A:D,4,0)</f>
        <v>Viana do Castelo</v>
      </c>
      <c r="E1797" s="9" t="s">
        <v>52</v>
      </c>
      <c r="F1797" s="4" t="str">
        <f>INDEX('Lista Aloj'!B:C,MATCH(E1797,'Lista Aloj'!C:C,0),1)</f>
        <v>CASA DO RIO VEZ - TURISMO E ALOJAMENTO, LDA</v>
      </c>
      <c r="G1797" s="4" t="str">
        <f>VLOOKUP(E1797,'Lista Aloj'!C:F,4,0)</f>
        <v>Leiria</v>
      </c>
      <c r="H1797" s="19">
        <v>44447</v>
      </c>
      <c r="I1797" s="22">
        <v>7</v>
      </c>
      <c r="J1797" s="6">
        <f>VLOOKUP(E1797,'Lista Aloj'!C:F,2,0)*I1797</f>
        <v>490</v>
      </c>
      <c r="K1797" s="6">
        <f t="shared" si="27"/>
        <v>441</v>
      </c>
    </row>
    <row r="1798" spans="2:11" ht="16.5" x14ac:dyDescent="0.25">
      <c r="B1798" s="3" t="s">
        <v>128</v>
      </c>
      <c r="C1798" s="4" t="str">
        <f>VLOOKUP(B1798,Clientes!A:B,2,0)</f>
        <v>António Maria Coutinho</v>
      </c>
      <c r="D1798" s="4" t="str">
        <f>VLOOKUP(B1798,Clientes!A:D,4,0)</f>
        <v>Beja</v>
      </c>
      <c r="E1798" s="9" t="s">
        <v>52</v>
      </c>
      <c r="F1798" s="4" t="str">
        <f>INDEX('Lista Aloj'!B:C,MATCH(E1798,'Lista Aloj'!C:C,0),1)</f>
        <v>CASA DO RIO VEZ - TURISMO E ALOJAMENTO, LDA</v>
      </c>
      <c r="G1798" s="4" t="str">
        <f>VLOOKUP(E1798,'Lista Aloj'!C:F,4,0)</f>
        <v>Leiria</v>
      </c>
      <c r="H1798" s="19">
        <v>44449</v>
      </c>
      <c r="I1798" s="22">
        <v>1</v>
      </c>
      <c r="J1798" s="6">
        <f>VLOOKUP(E1798,'Lista Aloj'!C:F,2,0)*I1798</f>
        <v>70</v>
      </c>
      <c r="K1798" s="6">
        <f t="shared" si="27"/>
        <v>70</v>
      </c>
    </row>
    <row r="1799" spans="2:11" ht="16.5" x14ac:dyDescent="0.25">
      <c r="B1799" s="3" t="s">
        <v>75</v>
      </c>
      <c r="C1799" s="4" t="str">
        <f>VLOOKUP(B1799,Clientes!A:B,2,0)</f>
        <v xml:space="preserve">Maria Miguel </v>
      </c>
      <c r="D1799" s="4" t="str">
        <f>VLOOKUP(B1799,Clientes!A:D,4,0)</f>
        <v>Viana do Castelo</v>
      </c>
      <c r="E1799" s="9" t="s">
        <v>51</v>
      </c>
      <c r="F1799" s="4" t="str">
        <f>INDEX('Lista Aloj'!B:C,MATCH(E1799,'Lista Aloj'!C:C,0),1)</f>
        <v>BIRDS &amp; BOARDS - ALOJAMENTO LOCAL, LDA</v>
      </c>
      <c r="G1799" s="4" t="str">
        <f>VLOOKUP(E1799,'Lista Aloj'!C:F,4,0)</f>
        <v>Lisboa</v>
      </c>
      <c r="H1799" s="19">
        <v>44449</v>
      </c>
      <c r="I1799" s="22">
        <v>6</v>
      </c>
      <c r="J1799" s="6">
        <f>VLOOKUP(E1799,'Lista Aloj'!C:F,2,0)*I1799</f>
        <v>540</v>
      </c>
      <c r="K1799" s="6">
        <f t="shared" si="27"/>
        <v>486</v>
      </c>
    </row>
    <row r="1800" spans="2:11" ht="16.5" x14ac:dyDescent="0.25">
      <c r="B1800" s="3" t="s">
        <v>134</v>
      </c>
      <c r="C1800" s="4" t="str">
        <f>VLOOKUP(B1800,Clientes!A:B,2,0)</f>
        <v>Eduardo Leite Martins</v>
      </c>
      <c r="D1800" s="4" t="str">
        <f>VLOOKUP(B1800,Clientes!A:D,4,0)</f>
        <v>Braga</v>
      </c>
      <c r="E1800" s="9" t="s">
        <v>41</v>
      </c>
      <c r="F1800" s="4" t="str">
        <f>INDEX('Lista Aloj'!B:C,MATCH(E1800,'Lista Aloj'!C:C,0),1)</f>
        <v>CAMPO AVENTURA - PROGRAMAS DE LAZER, S.A.</v>
      </c>
      <c r="G1800" s="4" t="str">
        <f>VLOOKUP(E1800,'Lista Aloj'!C:F,4,0)</f>
        <v>Castelo Branco</v>
      </c>
      <c r="H1800" s="19">
        <v>44451</v>
      </c>
      <c r="I1800" s="22">
        <v>1</v>
      </c>
      <c r="J1800" s="6">
        <f>VLOOKUP(E1800,'Lista Aloj'!C:F,2,0)*I1800</f>
        <v>90</v>
      </c>
      <c r="K1800" s="6">
        <f t="shared" si="27"/>
        <v>90</v>
      </c>
    </row>
    <row r="1801" spans="2:11" ht="16.5" x14ac:dyDescent="0.25">
      <c r="B1801" s="3" t="s">
        <v>112</v>
      </c>
      <c r="C1801" s="4" t="str">
        <f>VLOOKUP(B1801,Clientes!A:B,2,0)</f>
        <v>Marisa Paulo Cunha</v>
      </c>
      <c r="D1801" s="4" t="str">
        <f>VLOOKUP(B1801,Clientes!A:D,4,0)</f>
        <v>Porto</v>
      </c>
      <c r="E1801" s="9" t="s">
        <v>41</v>
      </c>
      <c r="F1801" s="4" t="str">
        <f>INDEX('Lista Aloj'!B:C,MATCH(E1801,'Lista Aloj'!C:C,0),1)</f>
        <v>CAMPO AVENTURA - PROGRAMAS DE LAZER, S.A.</v>
      </c>
      <c r="G1801" s="4" t="str">
        <f>VLOOKUP(E1801,'Lista Aloj'!C:F,4,0)</f>
        <v>Castelo Branco</v>
      </c>
      <c r="H1801" s="19">
        <v>44452</v>
      </c>
      <c r="I1801" s="22">
        <v>8</v>
      </c>
      <c r="J1801" s="6">
        <f>VLOOKUP(E1801,'Lista Aloj'!C:F,2,0)*I1801</f>
        <v>720</v>
      </c>
      <c r="K1801" s="6">
        <f t="shared" si="27"/>
        <v>648</v>
      </c>
    </row>
    <row r="1802" spans="2:11" ht="16.5" x14ac:dyDescent="0.25">
      <c r="B1802" s="3" t="s">
        <v>160</v>
      </c>
      <c r="C1802" s="4" t="str">
        <f>VLOOKUP(B1802,Clientes!A:B,2,0)</f>
        <v>Rodrigo Martins Tavares</v>
      </c>
      <c r="D1802" s="4" t="str">
        <f>VLOOKUP(B1802,Clientes!A:D,4,0)</f>
        <v>Setúbal</v>
      </c>
      <c r="E1802" s="9" t="s">
        <v>41</v>
      </c>
      <c r="F1802" s="4" t="str">
        <f>INDEX('Lista Aloj'!B:C,MATCH(E1802,'Lista Aloj'!C:C,0),1)</f>
        <v>CAMPO AVENTURA - PROGRAMAS DE LAZER, S.A.</v>
      </c>
      <c r="G1802" s="4" t="str">
        <f>VLOOKUP(E1802,'Lista Aloj'!C:F,4,0)</f>
        <v>Castelo Branco</v>
      </c>
      <c r="H1802" s="19">
        <v>44453</v>
      </c>
      <c r="I1802" s="22">
        <v>9</v>
      </c>
      <c r="J1802" s="6">
        <f>VLOOKUP(E1802,'Lista Aloj'!C:F,2,0)*I1802</f>
        <v>810</v>
      </c>
      <c r="K1802" s="6">
        <f t="shared" ref="K1802:K1865" si="28">J1802- VLOOKUP(I1802,$H$2:$J$6,3,TRUE)*J1802</f>
        <v>729</v>
      </c>
    </row>
    <row r="1803" spans="2:11" ht="16.5" x14ac:dyDescent="0.25">
      <c r="B1803" s="3" t="s">
        <v>184</v>
      </c>
      <c r="C1803" s="4" t="str">
        <f>VLOOKUP(B1803,Clientes!A:B,2,0)</f>
        <v>Rui de Lopes</v>
      </c>
      <c r="D1803" s="4" t="str">
        <f>VLOOKUP(B1803,Clientes!A:D,4,0)</f>
        <v>Santarém</v>
      </c>
      <c r="E1803" s="9" t="s">
        <v>34</v>
      </c>
      <c r="F1803" s="4" t="str">
        <f>INDEX('Lista Aloj'!B:C,MATCH(E1803,'Lista Aloj'!C:C,0),1)</f>
        <v>ALOJAMENTO DO ÓSCAR, UNIPESSOAL, LDA</v>
      </c>
      <c r="G1803" s="4" t="str">
        <f>VLOOKUP(E1803,'Lista Aloj'!C:F,4,0)</f>
        <v>Região Autónoma da Madeira</v>
      </c>
      <c r="H1803" s="19">
        <v>44453</v>
      </c>
      <c r="I1803" s="22">
        <v>5</v>
      </c>
      <c r="J1803" s="6">
        <f>VLOOKUP(E1803,'Lista Aloj'!C:F,2,0)*I1803</f>
        <v>350</v>
      </c>
      <c r="K1803" s="6">
        <f t="shared" si="28"/>
        <v>332.5</v>
      </c>
    </row>
    <row r="1804" spans="2:11" ht="16.5" x14ac:dyDescent="0.25">
      <c r="B1804" s="3" t="s">
        <v>119</v>
      </c>
      <c r="C1804" s="4" t="str">
        <f>VLOOKUP(B1804,Clientes!A:B,2,0)</f>
        <v>Mariana Rafaela Costa</v>
      </c>
      <c r="D1804" s="4" t="str">
        <f>VLOOKUP(B1804,Clientes!A:D,4,0)</f>
        <v>Região Autónoma da Madeira</v>
      </c>
      <c r="E1804" s="9" t="s">
        <v>44</v>
      </c>
      <c r="F1804" s="4" t="str">
        <f>INDEX('Lista Aloj'!B:C,MATCH(E1804,'Lista Aloj'!C:C,0),1)</f>
        <v>DELIRECORDAÇÕES - ALOJAMENTO LOCAL, UNIPESSOAL, LDA</v>
      </c>
      <c r="G1804" s="4" t="str">
        <f>VLOOKUP(E1804,'Lista Aloj'!C:F,4,0)</f>
        <v>Porto</v>
      </c>
      <c r="H1804" s="19">
        <v>44457</v>
      </c>
      <c r="I1804" s="22">
        <v>7</v>
      </c>
      <c r="J1804" s="6">
        <f>VLOOKUP(E1804,'Lista Aloj'!C:F,2,0)*I1804</f>
        <v>560</v>
      </c>
      <c r="K1804" s="6">
        <f t="shared" si="28"/>
        <v>504</v>
      </c>
    </row>
    <row r="1805" spans="2:11" ht="16.5" x14ac:dyDescent="0.25">
      <c r="B1805" s="3" t="s">
        <v>165</v>
      </c>
      <c r="C1805" s="4" t="str">
        <f>VLOOKUP(B1805,Clientes!A:B,2,0)</f>
        <v>Hugo Franz Oliveira</v>
      </c>
      <c r="D1805" s="4" t="str">
        <f>VLOOKUP(B1805,Clientes!A:D,4,0)</f>
        <v>Aveiro</v>
      </c>
      <c r="E1805" s="9" t="s">
        <v>41</v>
      </c>
      <c r="F1805" s="4" t="str">
        <f>INDEX('Lista Aloj'!B:C,MATCH(E1805,'Lista Aloj'!C:C,0),1)</f>
        <v>CAMPO AVENTURA - PROGRAMAS DE LAZER, S.A.</v>
      </c>
      <c r="G1805" s="4" t="str">
        <f>VLOOKUP(E1805,'Lista Aloj'!C:F,4,0)</f>
        <v>Castelo Branco</v>
      </c>
      <c r="H1805" s="19">
        <v>44460</v>
      </c>
      <c r="I1805" s="22">
        <v>2</v>
      </c>
      <c r="J1805" s="6">
        <f>VLOOKUP(E1805,'Lista Aloj'!C:F,2,0)*I1805</f>
        <v>180</v>
      </c>
      <c r="K1805" s="6">
        <f t="shared" si="28"/>
        <v>171</v>
      </c>
    </row>
    <row r="1806" spans="2:11" ht="16.5" x14ac:dyDescent="0.25">
      <c r="B1806" s="3" t="s">
        <v>80</v>
      </c>
      <c r="C1806" s="4" t="str">
        <f>VLOOKUP(B1806,Clientes!A:B,2,0)</f>
        <v>João Vieira Santos</v>
      </c>
      <c r="D1806" s="4" t="str">
        <f>VLOOKUP(B1806,Clientes!A:D,4,0)</f>
        <v>Setúbal</v>
      </c>
      <c r="E1806" s="9" t="s">
        <v>61</v>
      </c>
      <c r="F1806" s="4" t="str">
        <f>INDEX('Lista Aloj'!B:C,MATCH(E1806,'Lista Aloj'!C:C,0),1)</f>
        <v>APPEAL - ASSOCIAÇÃO PORTUGUESA DE PROPRIETÁRIOS DE ESTABELECIMENTOS DE ALOJAMENTO LOCAL</v>
      </c>
      <c r="G1806" s="4" t="str">
        <f>VLOOKUP(E1806,'Lista Aloj'!C:F,4,0)</f>
        <v>Região Autónoma dos Açores</v>
      </c>
      <c r="H1806" s="19">
        <v>44460</v>
      </c>
      <c r="I1806" s="22">
        <v>7</v>
      </c>
      <c r="J1806" s="6">
        <f>VLOOKUP(E1806,'Lista Aloj'!C:F,2,0)*I1806</f>
        <v>490</v>
      </c>
      <c r="K1806" s="6">
        <f t="shared" si="28"/>
        <v>441</v>
      </c>
    </row>
    <row r="1807" spans="2:11" ht="16.5" x14ac:dyDescent="0.25">
      <c r="B1807" s="3" t="s">
        <v>212</v>
      </c>
      <c r="C1807" s="4" t="str">
        <f>VLOOKUP(B1807,Clientes!A:B,2,0)</f>
        <v xml:space="preserve">Sanderson Leite </v>
      </c>
      <c r="D1807" s="4" t="str">
        <f>VLOOKUP(B1807,Clientes!A:D,4,0)</f>
        <v>Leiria</v>
      </c>
      <c r="E1807" s="9" t="s">
        <v>36</v>
      </c>
      <c r="F1807" s="4" t="str">
        <f>INDEX('Lista Aloj'!B:C,MATCH(E1807,'Lista Aloj'!C:C,0),1)</f>
        <v>A.N.E.A.L. - ASSOCIAÇÃO NACIONAL DE ESTABELECIMENTOS DE ALOJAMENTO LOCAL</v>
      </c>
      <c r="G1807" s="4" t="str">
        <f>VLOOKUP(E1807,'Lista Aloj'!C:F,4,0)</f>
        <v>Lisboa</v>
      </c>
      <c r="H1807" s="19">
        <v>44460</v>
      </c>
      <c r="I1807" s="22">
        <v>2</v>
      </c>
      <c r="J1807" s="6">
        <f>VLOOKUP(E1807,'Lista Aloj'!C:F,2,0)*I1807</f>
        <v>160</v>
      </c>
      <c r="K1807" s="6">
        <f t="shared" si="28"/>
        <v>152</v>
      </c>
    </row>
    <row r="1808" spans="2:11" ht="16.5" x14ac:dyDescent="0.25">
      <c r="B1808" s="3" t="s">
        <v>178</v>
      </c>
      <c r="C1808" s="4" t="str">
        <f>VLOOKUP(B1808,Clientes!A:B,2,0)</f>
        <v>Francisca Rodrigues Rocha</v>
      </c>
      <c r="D1808" s="4" t="str">
        <f>VLOOKUP(B1808,Clientes!A:D,4,0)</f>
        <v>Bragança</v>
      </c>
      <c r="E1808" s="9" t="s">
        <v>47</v>
      </c>
      <c r="F1808" s="4" t="str">
        <f>INDEX('Lista Aloj'!B:C,MATCH(E1808,'Lista Aloj'!C:C,0),1)</f>
        <v>ADER-SOUSA - ASSOCIAÇÃO DE DESENVOLVIMENTO RURAL DAS TERRAS DO SOUSA</v>
      </c>
      <c r="G1808" s="4" t="str">
        <f>VLOOKUP(E1808,'Lista Aloj'!C:F,4,0)</f>
        <v>Região Autónoma dos Açores</v>
      </c>
      <c r="H1808" s="19">
        <v>44462</v>
      </c>
      <c r="I1808" s="22">
        <v>5</v>
      </c>
      <c r="J1808" s="6">
        <f>VLOOKUP(E1808,'Lista Aloj'!C:F,2,0)*I1808</f>
        <v>350</v>
      </c>
      <c r="K1808" s="6">
        <f t="shared" si="28"/>
        <v>332.5</v>
      </c>
    </row>
    <row r="1809" spans="2:11" ht="16.5" x14ac:dyDescent="0.25">
      <c r="B1809" s="3" t="s">
        <v>176</v>
      </c>
      <c r="C1809" s="4" t="str">
        <f>VLOOKUP(B1809,Clientes!A:B,2,0)</f>
        <v>João Filipe Costa</v>
      </c>
      <c r="D1809" s="4" t="str">
        <f>VLOOKUP(B1809,Clientes!A:D,4,0)</f>
        <v>Região Autónoma da Madeira</v>
      </c>
      <c r="E1809" s="9" t="s">
        <v>38</v>
      </c>
      <c r="F1809" s="4" t="str">
        <f>INDEX('Lista Aloj'!B:C,MATCH(E1809,'Lista Aloj'!C:C,0),1)</f>
        <v>ALOJAMENTO LOCAL - PENSIO BASTOS, LDA</v>
      </c>
      <c r="G1809" s="4" t="str">
        <f>VLOOKUP(E1809,'Lista Aloj'!C:F,4,0)</f>
        <v>Bragança</v>
      </c>
      <c r="H1809" s="19">
        <v>44463</v>
      </c>
      <c r="I1809" s="22">
        <v>2</v>
      </c>
      <c r="J1809" s="6">
        <f>VLOOKUP(E1809,'Lista Aloj'!C:F,2,0)*I1809</f>
        <v>140</v>
      </c>
      <c r="K1809" s="6">
        <f t="shared" si="28"/>
        <v>133</v>
      </c>
    </row>
    <row r="1810" spans="2:11" ht="16.5" x14ac:dyDescent="0.25">
      <c r="B1810" s="3" t="s">
        <v>137</v>
      </c>
      <c r="C1810" s="4" t="str">
        <f>VLOOKUP(B1810,Clientes!A:B,2,0)</f>
        <v xml:space="preserve">Tomás Raquel </v>
      </c>
      <c r="D1810" s="4" t="str">
        <f>VLOOKUP(B1810,Clientes!A:D,4,0)</f>
        <v>Coimbra</v>
      </c>
      <c r="E1810" s="9" t="s">
        <v>42</v>
      </c>
      <c r="F1810" s="4" t="str">
        <f>INDEX('Lista Aloj'!B:C,MATCH(E1810,'Lista Aloj'!C:C,0),1)</f>
        <v>FEELPORTO - ALOJAMENTO LOCAL E SERVIÇOS TURISTICOS, LDA</v>
      </c>
      <c r="G1810" s="4" t="str">
        <f>VLOOKUP(E1810,'Lista Aloj'!C:F,4,0)</f>
        <v>Porto</v>
      </c>
      <c r="H1810" s="19">
        <v>44464</v>
      </c>
      <c r="I1810" s="22">
        <v>5</v>
      </c>
      <c r="J1810" s="6">
        <f>VLOOKUP(E1810,'Lista Aloj'!C:F,2,0)*I1810</f>
        <v>350</v>
      </c>
      <c r="K1810" s="6">
        <f t="shared" si="28"/>
        <v>332.5</v>
      </c>
    </row>
    <row r="1811" spans="2:11" ht="16.5" x14ac:dyDescent="0.25">
      <c r="B1811" s="3" t="s">
        <v>98</v>
      </c>
      <c r="C1811" s="4" t="str">
        <f>VLOOKUP(B1811,Clientes!A:B,2,0)</f>
        <v>Laura Daniel Mendes</v>
      </c>
      <c r="D1811" s="4" t="str">
        <f>VLOOKUP(B1811,Clientes!A:D,4,0)</f>
        <v>Beja</v>
      </c>
      <c r="E1811" s="9" t="s">
        <v>43</v>
      </c>
      <c r="F1811" s="4" t="str">
        <f>INDEX('Lista Aloj'!B:C,MATCH(E1811,'Lista Aloj'!C:C,0),1)</f>
        <v>AZEVEDO, ANTÓNIO DA SILVA</v>
      </c>
      <c r="G1811" s="4" t="str">
        <f>VLOOKUP(E1811,'Lista Aloj'!C:F,4,0)</f>
        <v>Porto</v>
      </c>
      <c r="H1811" s="19">
        <v>44465</v>
      </c>
      <c r="I1811" s="22">
        <v>4</v>
      </c>
      <c r="J1811" s="6">
        <f>VLOOKUP(E1811,'Lista Aloj'!C:F,2,0)*I1811</f>
        <v>320</v>
      </c>
      <c r="K1811" s="6">
        <f t="shared" si="28"/>
        <v>304</v>
      </c>
    </row>
    <row r="1812" spans="2:11" ht="16.5" x14ac:dyDescent="0.25">
      <c r="B1812" s="3" t="s">
        <v>100</v>
      </c>
      <c r="C1812" s="4" t="str">
        <f>VLOOKUP(B1812,Clientes!A:B,2,0)</f>
        <v>Vasco Miguel Alves</v>
      </c>
      <c r="D1812" s="4" t="str">
        <f>VLOOKUP(B1812,Clientes!A:D,4,0)</f>
        <v>Viseu</v>
      </c>
      <c r="E1812" s="9" t="s">
        <v>59</v>
      </c>
      <c r="F1812" s="4" t="str">
        <f>INDEX('Lista Aloj'!B:C,MATCH(E1812,'Lista Aloj'!C:C,0),1)</f>
        <v>ENIGMAGARDEN - ALOJAMENTO LOCAL, UNIPESSOAL, LDA</v>
      </c>
      <c r="G1812" s="4" t="str">
        <f>VLOOKUP(E1812,'Lista Aloj'!C:F,4,0)</f>
        <v>Viana do Castelo</v>
      </c>
      <c r="H1812" s="19">
        <v>44466</v>
      </c>
      <c r="I1812" s="22">
        <v>5</v>
      </c>
      <c r="J1812" s="6">
        <f>VLOOKUP(E1812,'Lista Aloj'!C:F,2,0)*I1812</f>
        <v>300</v>
      </c>
      <c r="K1812" s="6">
        <f t="shared" si="28"/>
        <v>285</v>
      </c>
    </row>
    <row r="1813" spans="2:11" ht="16.5" x14ac:dyDescent="0.25">
      <c r="B1813" s="3" t="s">
        <v>82</v>
      </c>
      <c r="C1813" s="4" t="str">
        <f>VLOOKUP(B1813,Clientes!A:B,2,0)</f>
        <v>Inês Pedro Marinho</v>
      </c>
      <c r="D1813" s="4" t="str">
        <f>VLOOKUP(B1813,Clientes!A:D,4,0)</f>
        <v>Coimbra</v>
      </c>
      <c r="E1813" s="9" t="s">
        <v>43</v>
      </c>
      <c r="F1813" s="4" t="str">
        <f>INDEX('Lista Aloj'!B:C,MATCH(E1813,'Lista Aloj'!C:C,0),1)</f>
        <v>AZEVEDO, ANTÓNIO DA SILVA</v>
      </c>
      <c r="G1813" s="4" t="str">
        <f>VLOOKUP(E1813,'Lista Aloj'!C:F,4,0)</f>
        <v>Porto</v>
      </c>
      <c r="H1813" s="19">
        <v>44467</v>
      </c>
      <c r="I1813" s="22">
        <v>9</v>
      </c>
      <c r="J1813" s="6">
        <f>VLOOKUP(E1813,'Lista Aloj'!C:F,2,0)*I1813</f>
        <v>720</v>
      </c>
      <c r="K1813" s="6">
        <f t="shared" si="28"/>
        <v>648</v>
      </c>
    </row>
    <row r="1814" spans="2:11" ht="16.5" x14ac:dyDescent="0.25">
      <c r="B1814" s="3" t="s">
        <v>175</v>
      </c>
      <c r="C1814" s="4" t="str">
        <f>VLOOKUP(B1814,Clientes!A:B,2,0)</f>
        <v>Beatriz Miguel Silva</v>
      </c>
      <c r="D1814" s="4" t="str">
        <f>VLOOKUP(B1814,Clientes!A:D,4,0)</f>
        <v>Setúbal</v>
      </c>
      <c r="E1814" s="9" t="s">
        <v>48</v>
      </c>
      <c r="F1814" s="4" t="str">
        <f>INDEX('Lista Aloj'!B:C,MATCH(E1814,'Lista Aloj'!C:C,0),1)</f>
        <v>BEACHCOMBER - ALOJAMENTO LOCAL, UNIPESSOAL, LDA</v>
      </c>
      <c r="G1814" s="4" t="str">
        <f>VLOOKUP(E1814,'Lista Aloj'!C:F,4,0)</f>
        <v>Beja</v>
      </c>
      <c r="H1814" s="19">
        <v>44468</v>
      </c>
      <c r="I1814" s="22">
        <v>6</v>
      </c>
      <c r="J1814" s="6">
        <f>VLOOKUP(E1814,'Lista Aloj'!C:F,2,0)*I1814</f>
        <v>300</v>
      </c>
      <c r="K1814" s="6">
        <f t="shared" si="28"/>
        <v>270</v>
      </c>
    </row>
    <row r="1815" spans="2:11" ht="16.5" x14ac:dyDescent="0.25">
      <c r="B1815" s="3" t="s">
        <v>110</v>
      </c>
      <c r="C1815" s="4" t="str">
        <f>VLOOKUP(B1815,Clientes!A:B,2,0)</f>
        <v>Luís Filipe Carvalho</v>
      </c>
      <c r="D1815" s="4" t="str">
        <f>VLOOKUP(B1815,Clientes!A:D,4,0)</f>
        <v>Porto</v>
      </c>
      <c r="E1815" s="9" t="s">
        <v>56</v>
      </c>
      <c r="F1815" s="4" t="str">
        <f>INDEX('Lista Aloj'!B:C,MATCH(E1815,'Lista Aloj'!C:C,0),1)</f>
        <v>CONVERSA SIMÉTRICA ALOJAMENTO LOCAL, LDA</v>
      </c>
      <c r="G1815" s="4" t="str">
        <f>VLOOKUP(E1815,'Lista Aloj'!C:F,4,0)</f>
        <v>Viana do Castelo</v>
      </c>
      <c r="H1815" s="19">
        <v>44468</v>
      </c>
      <c r="I1815" s="22">
        <v>8</v>
      </c>
      <c r="J1815" s="6">
        <f>VLOOKUP(E1815,'Lista Aloj'!C:F,2,0)*I1815</f>
        <v>720</v>
      </c>
      <c r="K1815" s="6">
        <f t="shared" si="28"/>
        <v>648</v>
      </c>
    </row>
    <row r="1816" spans="2:11" ht="16.5" x14ac:dyDescent="0.25">
      <c r="B1816" s="3" t="s">
        <v>188</v>
      </c>
      <c r="C1816" s="4" t="str">
        <f>VLOOKUP(B1816,Clientes!A:B,2,0)</f>
        <v>Tiago Afonso Santos</v>
      </c>
      <c r="D1816" s="4" t="str">
        <f>VLOOKUP(B1816,Clientes!A:D,4,0)</f>
        <v>Vila Real</v>
      </c>
      <c r="E1816" s="9" t="s">
        <v>38</v>
      </c>
      <c r="F1816" s="4" t="str">
        <f>INDEX('Lista Aloj'!B:C,MATCH(E1816,'Lista Aloj'!C:C,0),1)</f>
        <v>ALOJAMENTO LOCAL - PENSIO BASTOS, LDA</v>
      </c>
      <c r="G1816" s="4" t="str">
        <f>VLOOKUP(E1816,'Lista Aloj'!C:F,4,0)</f>
        <v>Bragança</v>
      </c>
      <c r="H1816" s="19">
        <v>44470</v>
      </c>
      <c r="I1816" s="22">
        <v>7</v>
      </c>
      <c r="J1816" s="6">
        <f>VLOOKUP(E1816,'Lista Aloj'!C:F,2,0)*I1816</f>
        <v>490</v>
      </c>
      <c r="K1816" s="6">
        <f t="shared" si="28"/>
        <v>441</v>
      </c>
    </row>
    <row r="1817" spans="2:11" ht="16.5" x14ac:dyDescent="0.25">
      <c r="B1817" s="3" t="s">
        <v>92</v>
      </c>
      <c r="C1817" s="4" t="str">
        <f>VLOOKUP(B1817,Clientes!A:B,2,0)</f>
        <v>Marina Manuel Duarte</v>
      </c>
      <c r="D1817" s="4" t="str">
        <f>VLOOKUP(B1817,Clientes!A:D,4,0)</f>
        <v>Portalegre</v>
      </c>
      <c r="E1817" s="9" t="s">
        <v>38</v>
      </c>
      <c r="F1817" s="4" t="str">
        <f>INDEX('Lista Aloj'!B:C,MATCH(E1817,'Lista Aloj'!C:C,0),1)</f>
        <v>ALOJAMENTO LOCAL - PENSIO BASTOS, LDA</v>
      </c>
      <c r="G1817" s="4" t="str">
        <f>VLOOKUP(E1817,'Lista Aloj'!C:F,4,0)</f>
        <v>Bragança</v>
      </c>
      <c r="H1817" s="19">
        <v>44471</v>
      </c>
      <c r="I1817" s="22">
        <v>6</v>
      </c>
      <c r="J1817" s="6">
        <f>VLOOKUP(E1817,'Lista Aloj'!C:F,2,0)*I1817</f>
        <v>420</v>
      </c>
      <c r="K1817" s="6">
        <f t="shared" si="28"/>
        <v>378</v>
      </c>
    </row>
    <row r="1818" spans="2:11" ht="16.5" x14ac:dyDescent="0.25">
      <c r="B1818" s="3" t="s">
        <v>149</v>
      </c>
      <c r="C1818" s="4" t="str">
        <f>VLOOKUP(B1818,Clientes!A:B,2,0)</f>
        <v>Tânia João Dias</v>
      </c>
      <c r="D1818" s="4" t="str">
        <f>VLOOKUP(B1818,Clientes!A:D,4,0)</f>
        <v>Bragança</v>
      </c>
      <c r="E1818" s="9" t="s">
        <v>48</v>
      </c>
      <c r="F1818" s="4" t="str">
        <f>INDEX('Lista Aloj'!B:C,MATCH(E1818,'Lista Aloj'!C:C,0),1)</f>
        <v>BEACHCOMBER - ALOJAMENTO LOCAL, UNIPESSOAL, LDA</v>
      </c>
      <c r="G1818" s="4" t="str">
        <f>VLOOKUP(E1818,'Lista Aloj'!C:F,4,0)</f>
        <v>Beja</v>
      </c>
      <c r="H1818" s="19">
        <v>44472</v>
      </c>
      <c r="I1818" s="22">
        <v>3</v>
      </c>
      <c r="J1818" s="6">
        <f>VLOOKUP(E1818,'Lista Aloj'!C:F,2,0)*I1818</f>
        <v>150</v>
      </c>
      <c r="K1818" s="6">
        <f t="shared" si="28"/>
        <v>142.5</v>
      </c>
    </row>
    <row r="1819" spans="2:11" ht="16.5" x14ac:dyDescent="0.25">
      <c r="B1819" s="3" t="s">
        <v>163</v>
      </c>
      <c r="C1819" s="4" t="str">
        <f>VLOOKUP(B1819,Clientes!A:B,2,0)</f>
        <v>Leonor Pedro Queirós</v>
      </c>
      <c r="D1819" s="4" t="str">
        <f>VLOOKUP(B1819,Clientes!A:D,4,0)</f>
        <v>Viseu</v>
      </c>
      <c r="E1819" s="9" t="s">
        <v>47</v>
      </c>
      <c r="F1819" s="4" t="str">
        <f>INDEX('Lista Aloj'!B:C,MATCH(E1819,'Lista Aloj'!C:C,0),1)</f>
        <v>ADER-SOUSA - ASSOCIAÇÃO DE DESENVOLVIMENTO RURAL DAS TERRAS DO SOUSA</v>
      </c>
      <c r="G1819" s="4" t="str">
        <f>VLOOKUP(E1819,'Lista Aloj'!C:F,4,0)</f>
        <v>Região Autónoma dos Açores</v>
      </c>
      <c r="H1819" s="19">
        <v>44473</v>
      </c>
      <c r="I1819" s="22">
        <v>5</v>
      </c>
      <c r="J1819" s="6">
        <f>VLOOKUP(E1819,'Lista Aloj'!C:F,2,0)*I1819</f>
        <v>350</v>
      </c>
      <c r="K1819" s="6">
        <f t="shared" si="28"/>
        <v>332.5</v>
      </c>
    </row>
    <row r="1820" spans="2:11" ht="16.5" x14ac:dyDescent="0.25">
      <c r="B1820" s="3" t="s">
        <v>177</v>
      </c>
      <c r="C1820" s="4" t="str">
        <f>VLOOKUP(B1820,Clientes!A:B,2,0)</f>
        <v xml:space="preserve">Rennan Rapuano </v>
      </c>
      <c r="D1820" s="4" t="str">
        <f>VLOOKUP(B1820,Clientes!A:D,4,0)</f>
        <v>Viseu</v>
      </c>
      <c r="E1820" s="9" t="s">
        <v>47</v>
      </c>
      <c r="F1820" s="4" t="str">
        <f>INDEX('Lista Aloj'!B:C,MATCH(E1820,'Lista Aloj'!C:C,0),1)</f>
        <v>ADER-SOUSA - ASSOCIAÇÃO DE DESENVOLVIMENTO RURAL DAS TERRAS DO SOUSA</v>
      </c>
      <c r="G1820" s="4" t="str">
        <f>VLOOKUP(E1820,'Lista Aloj'!C:F,4,0)</f>
        <v>Região Autónoma dos Açores</v>
      </c>
      <c r="H1820" s="19">
        <v>44473</v>
      </c>
      <c r="I1820" s="22">
        <v>2</v>
      </c>
      <c r="J1820" s="6">
        <f>VLOOKUP(E1820,'Lista Aloj'!C:F,2,0)*I1820</f>
        <v>140</v>
      </c>
      <c r="K1820" s="6">
        <f t="shared" si="28"/>
        <v>133</v>
      </c>
    </row>
    <row r="1821" spans="2:11" ht="16.5" x14ac:dyDescent="0.25">
      <c r="B1821" s="3" t="s">
        <v>151</v>
      </c>
      <c r="C1821" s="4" t="str">
        <f>VLOOKUP(B1821,Clientes!A:B,2,0)</f>
        <v xml:space="preserve">Inês Maria </v>
      </c>
      <c r="D1821" s="4" t="str">
        <f>VLOOKUP(B1821,Clientes!A:D,4,0)</f>
        <v>Aveiro</v>
      </c>
      <c r="E1821" s="9" t="s">
        <v>49</v>
      </c>
      <c r="F1821" s="4" t="str">
        <f>INDEX('Lista Aloj'!B:C,MATCH(E1821,'Lista Aloj'!C:C,0),1)</f>
        <v>GERES ALBUFEIRA - ALDEIA TURISTICA, LDA</v>
      </c>
      <c r="G1821" s="4" t="str">
        <f>VLOOKUP(E1821,'Lista Aloj'!C:F,4,0)</f>
        <v>Aveiro</v>
      </c>
      <c r="H1821" s="19">
        <v>44475</v>
      </c>
      <c r="I1821" s="22">
        <v>5</v>
      </c>
      <c r="J1821" s="6">
        <f>VLOOKUP(E1821,'Lista Aloj'!C:F,2,0)*I1821</f>
        <v>350</v>
      </c>
      <c r="K1821" s="6">
        <f t="shared" si="28"/>
        <v>332.5</v>
      </c>
    </row>
    <row r="1822" spans="2:11" ht="16.5" x14ac:dyDescent="0.25">
      <c r="B1822" s="3" t="s">
        <v>196</v>
      </c>
      <c r="C1822" s="4" t="str">
        <f>VLOOKUP(B1822,Clientes!A:B,2,0)</f>
        <v>Maria Carinhas Ribeiro</v>
      </c>
      <c r="D1822" s="4" t="str">
        <f>VLOOKUP(B1822,Clientes!A:D,4,0)</f>
        <v>Setúbal</v>
      </c>
      <c r="E1822" s="9" t="s">
        <v>37</v>
      </c>
      <c r="F1822" s="4" t="str">
        <f>INDEX('Lista Aloj'!B:C,MATCH(E1822,'Lista Aloj'!C:C,0),1)</f>
        <v>AHSLG - SOCIEDADE DE GESTÃO DE EMPREENDIMENTOS TURÍSTICOS E DE ALOJAMENTO LOCAL, LDA</v>
      </c>
      <c r="G1822" s="4" t="str">
        <f>VLOOKUP(E1822,'Lista Aloj'!C:F,4,0)</f>
        <v>Braga</v>
      </c>
      <c r="H1822" s="19">
        <v>44478</v>
      </c>
      <c r="I1822" s="22">
        <v>8</v>
      </c>
      <c r="J1822" s="6">
        <f>VLOOKUP(E1822,'Lista Aloj'!C:F,2,0)*I1822</f>
        <v>400</v>
      </c>
      <c r="K1822" s="6">
        <f t="shared" si="28"/>
        <v>360</v>
      </c>
    </row>
    <row r="1823" spans="2:11" ht="16.5" x14ac:dyDescent="0.25">
      <c r="B1823" s="3" t="s">
        <v>203</v>
      </c>
      <c r="C1823" s="4" t="str">
        <f>VLOOKUP(B1823,Clientes!A:B,2,0)</f>
        <v>Dalila Alexandre Reis</v>
      </c>
      <c r="D1823" s="4" t="str">
        <f>VLOOKUP(B1823,Clientes!A:D,4,0)</f>
        <v>Porto</v>
      </c>
      <c r="E1823" s="9" t="s">
        <v>36</v>
      </c>
      <c r="F1823" s="4" t="str">
        <f>INDEX('Lista Aloj'!B:C,MATCH(E1823,'Lista Aloj'!C:C,0),1)</f>
        <v>A.N.E.A.L. - ASSOCIAÇÃO NACIONAL DE ESTABELECIMENTOS DE ALOJAMENTO LOCAL</v>
      </c>
      <c r="G1823" s="4" t="str">
        <f>VLOOKUP(E1823,'Lista Aloj'!C:F,4,0)</f>
        <v>Lisboa</v>
      </c>
      <c r="H1823" s="19">
        <v>44480</v>
      </c>
      <c r="I1823" s="22">
        <v>6</v>
      </c>
      <c r="J1823" s="6">
        <f>VLOOKUP(E1823,'Lista Aloj'!C:F,2,0)*I1823</f>
        <v>480</v>
      </c>
      <c r="K1823" s="6">
        <f t="shared" si="28"/>
        <v>432</v>
      </c>
    </row>
    <row r="1824" spans="2:11" ht="16.5" x14ac:dyDescent="0.25">
      <c r="B1824" s="3" t="s">
        <v>106</v>
      </c>
      <c r="C1824" s="4" t="str">
        <f>VLOOKUP(B1824,Clientes!A:B,2,0)</f>
        <v>Frederico Teresa Pinto</v>
      </c>
      <c r="D1824" s="4" t="str">
        <f>VLOOKUP(B1824,Clientes!A:D,4,0)</f>
        <v>Viana do Castelo</v>
      </c>
      <c r="E1824" s="9" t="s">
        <v>51</v>
      </c>
      <c r="F1824" s="4" t="str">
        <f>INDEX('Lista Aloj'!B:C,MATCH(E1824,'Lista Aloj'!C:C,0),1)</f>
        <v>BIRDS &amp; BOARDS - ALOJAMENTO LOCAL, LDA</v>
      </c>
      <c r="G1824" s="4" t="str">
        <f>VLOOKUP(E1824,'Lista Aloj'!C:F,4,0)</f>
        <v>Lisboa</v>
      </c>
      <c r="H1824" s="19">
        <v>44481</v>
      </c>
      <c r="I1824" s="22">
        <v>1</v>
      </c>
      <c r="J1824" s="6">
        <f>VLOOKUP(E1824,'Lista Aloj'!C:F,2,0)*I1824</f>
        <v>90</v>
      </c>
      <c r="K1824" s="6">
        <f t="shared" si="28"/>
        <v>90</v>
      </c>
    </row>
    <row r="1825" spans="2:11" ht="16.5" x14ac:dyDescent="0.25">
      <c r="B1825" s="3" t="s">
        <v>146</v>
      </c>
      <c r="C1825" s="4" t="str">
        <f>VLOOKUP(B1825,Clientes!A:B,2,0)</f>
        <v>Gonçalo Alessandra Pinto</v>
      </c>
      <c r="D1825" s="4" t="str">
        <f>VLOOKUP(B1825,Clientes!A:D,4,0)</f>
        <v>Guarda</v>
      </c>
      <c r="E1825" s="9" t="s">
        <v>52</v>
      </c>
      <c r="F1825" s="4" t="str">
        <f>INDEX('Lista Aloj'!B:C,MATCH(E1825,'Lista Aloj'!C:C,0),1)</f>
        <v>CASA DO RIO VEZ - TURISMO E ALOJAMENTO, LDA</v>
      </c>
      <c r="G1825" s="4" t="str">
        <f>VLOOKUP(E1825,'Lista Aloj'!C:F,4,0)</f>
        <v>Leiria</v>
      </c>
      <c r="H1825" s="19">
        <v>44481</v>
      </c>
      <c r="I1825" s="22">
        <v>5</v>
      </c>
      <c r="J1825" s="6">
        <f>VLOOKUP(E1825,'Lista Aloj'!C:F,2,0)*I1825</f>
        <v>350</v>
      </c>
      <c r="K1825" s="6">
        <f t="shared" si="28"/>
        <v>332.5</v>
      </c>
    </row>
    <row r="1826" spans="2:11" ht="16.5" x14ac:dyDescent="0.25">
      <c r="B1826" s="3" t="s">
        <v>148</v>
      </c>
      <c r="C1826" s="4" t="str">
        <f>VLOOKUP(B1826,Clientes!A:B,2,0)</f>
        <v>Bruno Baía Silva</v>
      </c>
      <c r="D1826" s="4" t="str">
        <f>VLOOKUP(B1826,Clientes!A:D,4,0)</f>
        <v>Região Autónoma dos Açores</v>
      </c>
      <c r="E1826" s="9" t="s">
        <v>34</v>
      </c>
      <c r="F1826" s="4" t="str">
        <f>INDEX('Lista Aloj'!B:C,MATCH(E1826,'Lista Aloj'!C:C,0),1)</f>
        <v>ALOJAMENTO DO ÓSCAR, UNIPESSOAL, LDA</v>
      </c>
      <c r="G1826" s="4" t="str">
        <f>VLOOKUP(E1826,'Lista Aloj'!C:F,4,0)</f>
        <v>Região Autónoma da Madeira</v>
      </c>
      <c r="H1826" s="19">
        <v>44482</v>
      </c>
      <c r="I1826" s="22">
        <v>5</v>
      </c>
      <c r="J1826" s="6">
        <f>VLOOKUP(E1826,'Lista Aloj'!C:F,2,0)*I1826</f>
        <v>350</v>
      </c>
      <c r="K1826" s="6">
        <f t="shared" si="28"/>
        <v>332.5</v>
      </c>
    </row>
    <row r="1827" spans="2:11" ht="16.5" x14ac:dyDescent="0.25">
      <c r="B1827" s="3" t="s">
        <v>172</v>
      </c>
      <c r="C1827" s="4" t="str">
        <f>VLOOKUP(B1827,Clientes!A:B,2,0)</f>
        <v>Fabrício Eduardo Igreja</v>
      </c>
      <c r="D1827" s="4" t="str">
        <f>VLOOKUP(B1827,Clientes!A:D,4,0)</f>
        <v>Guarda</v>
      </c>
      <c r="E1827" s="9" t="s">
        <v>38</v>
      </c>
      <c r="F1827" s="4" t="str">
        <f>INDEX('Lista Aloj'!B:C,MATCH(E1827,'Lista Aloj'!C:C,0),1)</f>
        <v>ALOJAMENTO LOCAL - PENSIO BASTOS, LDA</v>
      </c>
      <c r="G1827" s="4" t="str">
        <f>VLOOKUP(E1827,'Lista Aloj'!C:F,4,0)</f>
        <v>Bragança</v>
      </c>
      <c r="H1827" s="19">
        <v>44482</v>
      </c>
      <c r="I1827" s="22">
        <v>3</v>
      </c>
      <c r="J1827" s="6">
        <f>VLOOKUP(E1827,'Lista Aloj'!C:F,2,0)*I1827</f>
        <v>210</v>
      </c>
      <c r="K1827" s="6">
        <f t="shared" si="28"/>
        <v>199.5</v>
      </c>
    </row>
    <row r="1828" spans="2:11" ht="16.5" x14ac:dyDescent="0.25">
      <c r="B1828" s="3" t="s">
        <v>143</v>
      </c>
      <c r="C1828" s="4" t="str">
        <f>VLOOKUP(B1828,Clientes!A:B,2,0)</f>
        <v>João Alexandre Araújo</v>
      </c>
      <c r="D1828" s="4" t="str">
        <f>VLOOKUP(B1828,Clientes!A:D,4,0)</f>
        <v>Leiria</v>
      </c>
      <c r="E1828" s="9" t="s">
        <v>48</v>
      </c>
      <c r="F1828" s="4" t="str">
        <f>INDEX('Lista Aloj'!B:C,MATCH(E1828,'Lista Aloj'!C:C,0),1)</f>
        <v>BEACHCOMBER - ALOJAMENTO LOCAL, UNIPESSOAL, LDA</v>
      </c>
      <c r="G1828" s="4" t="str">
        <f>VLOOKUP(E1828,'Lista Aloj'!C:F,4,0)</f>
        <v>Beja</v>
      </c>
      <c r="H1828" s="19">
        <v>44482</v>
      </c>
      <c r="I1828" s="22">
        <v>9</v>
      </c>
      <c r="J1828" s="6">
        <f>VLOOKUP(E1828,'Lista Aloj'!C:F,2,0)*I1828</f>
        <v>450</v>
      </c>
      <c r="K1828" s="6">
        <f t="shared" si="28"/>
        <v>405</v>
      </c>
    </row>
    <row r="1829" spans="2:11" ht="16.5" x14ac:dyDescent="0.25">
      <c r="B1829" s="3" t="s">
        <v>85</v>
      </c>
      <c r="C1829" s="4" t="str">
        <f>VLOOKUP(B1829,Clientes!A:B,2,0)</f>
        <v>Tiago Fernando Pereira</v>
      </c>
      <c r="D1829" s="4" t="str">
        <f>VLOOKUP(B1829,Clientes!A:D,4,0)</f>
        <v>Leiria</v>
      </c>
      <c r="E1829" s="9" t="s">
        <v>62</v>
      </c>
      <c r="F1829" s="4" t="str">
        <f>INDEX('Lista Aloj'!B:C,MATCH(E1829,'Lista Aloj'!C:C,0),1)</f>
        <v>ENTREGARSONHOS - ALOJAMENTO LOCAL, LDA</v>
      </c>
      <c r="G1829" s="4" t="str">
        <f>VLOOKUP(E1829,'Lista Aloj'!C:F,4,0)</f>
        <v>Região Autónoma dos Açores</v>
      </c>
      <c r="H1829" s="19">
        <v>44483</v>
      </c>
      <c r="I1829" s="22">
        <v>9</v>
      </c>
      <c r="J1829" s="6">
        <f>VLOOKUP(E1829,'Lista Aloj'!C:F,2,0)*I1829</f>
        <v>630</v>
      </c>
      <c r="K1829" s="6">
        <f t="shared" si="28"/>
        <v>567</v>
      </c>
    </row>
    <row r="1830" spans="2:11" ht="16.5" x14ac:dyDescent="0.25">
      <c r="B1830" s="3" t="s">
        <v>154</v>
      </c>
      <c r="C1830" s="4" t="str">
        <f>VLOOKUP(B1830,Clientes!A:B,2,0)</f>
        <v>Luís Nascimento Batista</v>
      </c>
      <c r="D1830" s="4" t="str">
        <f>VLOOKUP(B1830,Clientes!A:D,4,0)</f>
        <v>Viseu</v>
      </c>
      <c r="E1830" s="9" t="s">
        <v>37</v>
      </c>
      <c r="F1830" s="4" t="str">
        <f>INDEX('Lista Aloj'!B:C,MATCH(E1830,'Lista Aloj'!C:C,0),1)</f>
        <v>AHSLG - SOCIEDADE DE GESTÃO DE EMPREENDIMENTOS TURÍSTICOS E DE ALOJAMENTO LOCAL, LDA</v>
      </c>
      <c r="G1830" s="4" t="str">
        <f>VLOOKUP(E1830,'Lista Aloj'!C:F,4,0)</f>
        <v>Braga</v>
      </c>
      <c r="H1830" s="19">
        <v>44484</v>
      </c>
      <c r="I1830" s="22">
        <v>8</v>
      </c>
      <c r="J1830" s="6">
        <f>VLOOKUP(E1830,'Lista Aloj'!C:F,2,0)*I1830</f>
        <v>400</v>
      </c>
      <c r="K1830" s="6">
        <f t="shared" si="28"/>
        <v>360</v>
      </c>
    </row>
    <row r="1831" spans="2:11" ht="16.5" x14ac:dyDescent="0.25">
      <c r="B1831" s="3" t="s">
        <v>158</v>
      </c>
      <c r="C1831" s="4" t="str">
        <f>VLOOKUP(B1831,Clientes!A:B,2,0)</f>
        <v>Mariana Cabral Costa</v>
      </c>
      <c r="D1831" s="4" t="str">
        <f>VLOOKUP(B1831,Clientes!A:D,4,0)</f>
        <v>Portalegre</v>
      </c>
      <c r="E1831" s="9" t="s">
        <v>44</v>
      </c>
      <c r="F1831" s="4" t="str">
        <f>INDEX('Lista Aloj'!B:C,MATCH(E1831,'Lista Aloj'!C:C,0),1)</f>
        <v>DELIRECORDAÇÕES - ALOJAMENTO LOCAL, UNIPESSOAL, LDA</v>
      </c>
      <c r="G1831" s="4" t="str">
        <f>VLOOKUP(E1831,'Lista Aloj'!C:F,4,0)</f>
        <v>Porto</v>
      </c>
      <c r="H1831" s="19">
        <v>44487</v>
      </c>
      <c r="I1831" s="22">
        <v>1</v>
      </c>
      <c r="J1831" s="6">
        <f>VLOOKUP(E1831,'Lista Aloj'!C:F,2,0)*I1831</f>
        <v>80</v>
      </c>
      <c r="K1831" s="6">
        <f t="shared" si="28"/>
        <v>80</v>
      </c>
    </row>
    <row r="1832" spans="2:11" ht="16.5" x14ac:dyDescent="0.25">
      <c r="B1832" s="3" t="s">
        <v>138</v>
      </c>
      <c r="C1832" s="4" t="str">
        <f>VLOOKUP(B1832,Clientes!A:B,2,0)</f>
        <v>Nuno Sinde Silva</v>
      </c>
      <c r="D1832" s="4" t="str">
        <f>VLOOKUP(B1832,Clientes!A:D,4,0)</f>
        <v>Viseu</v>
      </c>
      <c r="E1832" s="9" t="s">
        <v>37</v>
      </c>
      <c r="F1832" s="4" t="str">
        <f>INDEX('Lista Aloj'!B:C,MATCH(E1832,'Lista Aloj'!C:C,0),1)</f>
        <v>AHSLG - SOCIEDADE DE GESTÃO DE EMPREENDIMENTOS TURÍSTICOS E DE ALOJAMENTO LOCAL, LDA</v>
      </c>
      <c r="G1832" s="4" t="str">
        <f>VLOOKUP(E1832,'Lista Aloj'!C:F,4,0)</f>
        <v>Braga</v>
      </c>
      <c r="H1832" s="19">
        <v>44487</v>
      </c>
      <c r="I1832" s="22">
        <v>7</v>
      </c>
      <c r="J1832" s="6">
        <f>VLOOKUP(E1832,'Lista Aloj'!C:F,2,0)*I1832</f>
        <v>350</v>
      </c>
      <c r="K1832" s="6">
        <f t="shared" si="28"/>
        <v>315</v>
      </c>
    </row>
    <row r="1833" spans="2:11" ht="16.5" x14ac:dyDescent="0.25">
      <c r="B1833" s="3" t="s">
        <v>156</v>
      </c>
      <c r="C1833" s="4" t="str">
        <f>VLOOKUP(B1833,Clientes!A:B,2,0)</f>
        <v>Ana Francisca Ferreira</v>
      </c>
      <c r="D1833" s="4" t="str">
        <f>VLOOKUP(B1833,Clientes!A:D,4,0)</f>
        <v>Região Autónoma da Madeira</v>
      </c>
      <c r="E1833" s="9" t="s">
        <v>41</v>
      </c>
      <c r="F1833" s="4" t="str">
        <f>INDEX('Lista Aloj'!B:C,MATCH(E1833,'Lista Aloj'!C:C,0),1)</f>
        <v>CAMPO AVENTURA - PROGRAMAS DE LAZER, S.A.</v>
      </c>
      <c r="G1833" s="4" t="str">
        <f>VLOOKUP(E1833,'Lista Aloj'!C:F,4,0)</f>
        <v>Castelo Branco</v>
      </c>
      <c r="H1833" s="19">
        <v>44488</v>
      </c>
      <c r="I1833" s="22">
        <v>2</v>
      </c>
      <c r="J1833" s="6">
        <f>VLOOKUP(E1833,'Lista Aloj'!C:F,2,0)*I1833</f>
        <v>180</v>
      </c>
      <c r="K1833" s="6">
        <f t="shared" si="28"/>
        <v>171</v>
      </c>
    </row>
    <row r="1834" spans="2:11" ht="16.5" x14ac:dyDescent="0.25">
      <c r="B1834" s="3" t="s">
        <v>75</v>
      </c>
      <c r="C1834" s="4" t="str">
        <f>VLOOKUP(B1834,Clientes!A:B,2,0)</f>
        <v xml:space="preserve">Maria Miguel </v>
      </c>
      <c r="D1834" s="4" t="str">
        <f>VLOOKUP(B1834,Clientes!A:D,4,0)</f>
        <v>Viana do Castelo</v>
      </c>
      <c r="E1834" s="9" t="s">
        <v>48</v>
      </c>
      <c r="F1834" s="4" t="str">
        <f>INDEX('Lista Aloj'!B:C,MATCH(E1834,'Lista Aloj'!C:C,0),1)</f>
        <v>BEACHCOMBER - ALOJAMENTO LOCAL, UNIPESSOAL, LDA</v>
      </c>
      <c r="G1834" s="4" t="str">
        <f>VLOOKUP(E1834,'Lista Aloj'!C:F,4,0)</f>
        <v>Beja</v>
      </c>
      <c r="H1834" s="19">
        <v>44490</v>
      </c>
      <c r="I1834" s="22">
        <v>3</v>
      </c>
      <c r="J1834" s="6">
        <f>VLOOKUP(E1834,'Lista Aloj'!C:F,2,0)*I1834</f>
        <v>150</v>
      </c>
      <c r="K1834" s="6">
        <f t="shared" si="28"/>
        <v>142.5</v>
      </c>
    </row>
    <row r="1835" spans="2:11" ht="16.5" x14ac:dyDescent="0.25">
      <c r="B1835" s="3" t="s">
        <v>121</v>
      </c>
      <c r="C1835" s="4" t="str">
        <f>VLOOKUP(B1835,Clientes!A:B,2,0)</f>
        <v>Catarina Miguel Fonseca</v>
      </c>
      <c r="D1835" s="4" t="str">
        <f>VLOOKUP(B1835,Clientes!A:D,4,0)</f>
        <v>Braga</v>
      </c>
      <c r="E1835" s="9" t="s">
        <v>55</v>
      </c>
      <c r="F1835" s="4" t="str">
        <f>INDEX('Lista Aloj'!B:C,MATCH(E1835,'Lista Aloj'!C:C,0),1)</f>
        <v>ALOJAMENTO LOCAL M. ZÍDIA, LDA</v>
      </c>
      <c r="G1835" s="4" t="str">
        <f>VLOOKUP(E1835,'Lista Aloj'!C:F,4,0)</f>
        <v>Região Autónoma da Madeira</v>
      </c>
      <c r="H1835" s="19">
        <v>44492</v>
      </c>
      <c r="I1835" s="22">
        <v>5</v>
      </c>
      <c r="J1835" s="6">
        <f>VLOOKUP(E1835,'Lista Aloj'!C:F,2,0)*I1835</f>
        <v>250</v>
      </c>
      <c r="K1835" s="6">
        <f t="shared" si="28"/>
        <v>237.5</v>
      </c>
    </row>
    <row r="1836" spans="2:11" ht="16.5" x14ac:dyDescent="0.25">
      <c r="B1836" s="3" t="s">
        <v>89</v>
      </c>
      <c r="C1836" s="4" t="str">
        <f>VLOOKUP(B1836,Clientes!A:B,2,0)</f>
        <v>Marco Pedro Suarez</v>
      </c>
      <c r="D1836" s="4" t="str">
        <f>VLOOKUP(B1836,Clientes!A:D,4,0)</f>
        <v>Porto</v>
      </c>
      <c r="E1836" s="9" t="s">
        <v>61</v>
      </c>
      <c r="F1836" s="4" t="str">
        <f>INDEX('Lista Aloj'!B:C,MATCH(E1836,'Lista Aloj'!C:C,0),1)</f>
        <v>APPEAL - ASSOCIAÇÃO PORTUGUESA DE PROPRIETÁRIOS DE ESTABELECIMENTOS DE ALOJAMENTO LOCAL</v>
      </c>
      <c r="G1836" s="4" t="str">
        <f>VLOOKUP(E1836,'Lista Aloj'!C:F,4,0)</f>
        <v>Região Autónoma dos Açores</v>
      </c>
      <c r="H1836" s="19">
        <v>44492</v>
      </c>
      <c r="I1836" s="22">
        <v>6</v>
      </c>
      <c r="J1836" s="6">
        <f>VLOOKUP(E1836,'Lista Aloj'!C:F,2,0)*I1836</f>
        <v>420</v>
      </c>
      <c r="K1836" s="6">
        <f t="shared" si="28"/>
        <v>378</v>
      </c>
    </row>
    <row r="1837" spans="2:11" ht="16.5" x14ac:dyDescent="0.25">
      <c r="B1837" s="3" t="s">
        <v>170</v>
      </c>
      <c r="C1837" s="4" t="str">
        <f>VLOOKUP(B1837,Clientes!A:B,2,0)</f>
        <v xml:space="preserve">Caroline Gonzalez </v>
      </c>
      <c r="D1837" s="4" t="str">
        <f>VLOOKUP(B1837,Clientes!A:D,4,0)</f>
        <v>Faro</v>
      </c>
      <c r="E1837" s="9" t="s">
        <v>34</v>
      </c>
      <c r="F1837" s="4" t="str">
        <f>INDEX('Lista Aloj'!B:C,MATCH(E1837,'Lista Aloj'!C:C,0),1)</f>
        <v>ALOJAMENTO DO ÓSCAR, UNIPESSOAL, LDA</v>
      </c>
      <c r="G1837" s="4" t="str">
        <f>VLOOKUP(E1837,'Lista Aloj'!C:F,4,0)</f>
        <v>Região Autónoma da Madeira</v>
      </c>
      <c r="H1837" s="19">
        <v>44493</v>
      </c>
      <c r="I1837" s="22">
        <v>3</v>
      </c>
      <c r="J1837" s="6">
        <f>VLOOKUP(E1837,'Lista Aloj'!C:F,2,0)*I1837</f>
        <v>210</v>
      </c>
      <c r="K1837" s="6">
        <f t="shared" si="28"/>
        <v>199.5</v>
      </c>
    </row>
    <row r="1838" spans="2:11" ht="16.5" x14ac:dyDescent="0.25">
      <c r="B1838" s="3" t="s">
        <v>140</v>
      </c>
      <c r="C1838" s="4" t="str">
        <f>VLOOKUP(B1838,Clientes!A:B,2,0)</f>
        <v>Catarina Catarina Coelho</v>
      </c>
      <c r="D1838" s="4" t="str">
        <f>VLOOKUP(B1838,Clientes!A:D,4,0)</f>
        <v>Faro</v>
      </c>
      <c r="E1838" s="9" t="s">
        <v>44</v>
      </c>
      <c r="F1838" s="4" t="str">
        <f>INDEX('Lista Aloj'!B:C,MATCH(E1838,'Lista Aloj'!C:C,0),1)</f>
        <v>DELIRECORDAÇÕES - ALOJAMENTO LOCAL, UNIPESSOAL, LDA</v>
      </c>
      <c r="G1838" s="4" t="str">
        <f>VLOOKUP(E1838,'Lista Aloj'!C:F,4,0)</f>
        <v>Porto</v>
      </c>
      <c r="H1838" s="19">
        <v>44494</v>
      </c>
      <c r="I1838" s="22">
        <v>8</v>
      </c>
      <c r="J1838" s="6">
        <f>VLOOKUP(E1838,'Lista Aloj'!C:F,2,0)*I1838</f>
        <v>640</v>
      </c>
      <c r="K1838" s="6">
        <f t="shared" si="28"/>
        <v>576</v>
      </c>
    </row>
    <row r="1839" spans="2:11" ht="16.5" x14ac:dyDescent="0.25">
      <c r="B1839" s="3" t="s">
        <v>150</v>
      </c>
      <c r="C1839" s="4" t="str">
        <f>VLOOKUP(B1839,Clientes!A:B,2,0)</f>
        <v>Jose Amadeu Faria</v>
      </c>
      <c r="D1839" s="4" t="str">
        <f>VLOOKUP(B1839,Clientes!A:D,4,0)</f>
        <v>Região Autónoma da Madeira</v>
      </c>
      <c r="E1839" s="9" t="s">
        <v>56</v>
      </c>
      <c r="F1839" s="4" t="str">
        <f>INDEX('Lista Aloj'!B:C,MATCH(E1839,'Lista Aloj'!C:C,0),1)</f>
        <v>CONVERSA SIMÉTRICA ALOJAMENTO LOCAL, LDA</v>
      </c>
      <c r="G1839" s="4" t="str">
        <f>VLOOKUP(E1839,'Lista Aloj'!C:F,4,0)</f>
        <v>Viana do Castelo</v>
      </c>
      <c r="H1839" s="19">
        <v>44494</v>
      </c>
      <c r="I1839" s="22">
        <v>8</v>
      </c>
      <c r="J1839" s="6">
        <f>VLOOKUP(E1839,'Lista Aloj'!C:F,2,0)*I1839</f>
        <v>720</v>
      </c>
      <c r="K1839" s="6">
        <f t="shared" si="28"/>
        <v>648</v>
      </c>
    </row>
    <row r="1840" spans="2:11" ht="16.5" x14ac:dyDescent="0.25">
      <c r="B1840" s="3" t="s">
        <v>153</v>
      </c>
      <c r="C1840" s="4" t="str">
        <f>VLOOKUP(B1840,Clientes!A:B,2,0)</f>
        <v>Henrique Coelho Branco</v>
      </c>
      <c r="D1840" s="4" t="str">
        <f>VLOOKUP(B1840,Clientes!A:D,4,0)</f>
        <v>Região Autónoma dos Açores</v>
      </c>
      <c r="E1840" s="9" t="s">
        <v>56</v>
      </c>
      <c r="F1840" s="4" t="str">
        <f>INDEX('Lista Aloj'!B:C,MATCH(E1840,'Lista Aloj'!C:C,0),1)</f>
        <v>CONVERSA SIMÉTRICA ALOJAMENTO LOCAL, LDA</v>
      </c>
      <c r="G1840" s="4" t="str">
        <f>VLOOKUP(E1840,'Lista Aloj'!C:F,4,0)</f>
        <v>Viana do Castelo</v>
      </c>
      <c r="H1840" s="19">
        <v>44495</v>
      </c>
      <c r="I1840" s="22">
        <v>1</v>
      </c>
      <c r="J1840" s="6">
        <f>VLOOKUP(E1840,'Lista Aloj'!C:F,2,0)*I1840</f>
        <v>90</v>
      </c>
      <c r="K1840" s="6">
        <f t="shared" si="28"/>
        <v>90</v>
      </c>
    </row>
    <row r="1841" spans="2:11" ht="16.5" x14ac:dyDescent="0.25">
      <c r="B1841" s="3" t="s">
        <v>184</v>
      </c>
      <c r="C1841" s="4" t="str">
        <f>VLOOKUP(B1841,Clientes!A:B,2,0)</f>
        <v>Rui de Lopes</v>
      </c>
      <c r="D1841" s="4" t="str">
        <f>VLOOKUP(B1841,Clientes!A:D,4,0)</f>
        <v>Santarém</v>
      </c>
      <c r="E1841" s="9" t="s">
        <v>36</v>
      </c>
      <c r="F1841" s="4" t="str">
        <f>INDEX('Lista Aloj'!B:C,MATCH(E1841,'Lista Aloj'!C:C,0),1)</f>
        <v>A.N.E.A.L. - ASSOCIAÇÃO NACIONAL DE ESTABELECIMENTOS DE ALOJAMENTO LOCAL</v>
      </c>
      <c r="G1841" s="4" t="str">
        <f>VLOOKUP(E1841,'Lista Aloj'!C:F,4,0)</f>
        <v>Lisboa</v>
      </c>
      <c r="H1841" s="19">
        <v>44496</v>
      </c>
      <c r="I1841" s="22">
        <v>1</v>
      </c>
      <c r="J1841" s="6">
        <f>VLOOKUP(E1841,'Lista Aloj'!C:F,2,0)*I1841</f>
        <v>80</v>
      </c>
      <c r="K1841" s="6">
        <f t="shared" si="28"/>
        <v>80</v>
      </c>
    </row>
    <row r="1842" spans="2:11" ht="16.5" x14ac:dyDescent="0.25">
      <c r="B1842" s="3" t="s">
        <v>167</v>
      </c>
      <c r="C1842" s="4" t="str">
        <f>VLOOKUP(B1842,Clientes!A:B,2,0)</f>
        <v xml:space="preserve">Viktoriia Xavier </v>
      </c>
      <c r="D1842" s="4" t="str">
        <f>VLOOKUP(B1842,Clientes!A:D,4,0)</f>
        <v>Viana do Castelo</v>
      </c>
      <c r="E1842" s="9" t="s">
        <v>41</v>
      </c>
      <c r="F1842" s="4" t="str">
        <f>INDEX('Lista Aloj'!B:C,MATCH(E1842,'Lista Aloj'!C:C,0),1)</f>
        <v>CAMPO AVENTURA - PROGRAMAS DE LAZER, S.A.</v>
      </c>
      <c r="G1842" s="4" t="str">
        <f>VLOOKUP(E1842,'Lista Aloj'!C:F,4,0)</f>
        <v>Castelo Branco</v>
      </c>
      <c r="H1842" s="19">
        <v>44498</v>
      </c>
      <c r="I1842" s="22">
        <v>9</v>
      </c>
      <c r="J1842" s="6">
        <f>VLOOKUP(E1842,'Lista Aloj'!C:F,2,0)*I1842</f>
        <v>810</v>
      </c>
      <c r="K1842" s="6">
        <f t="shared" si="28"/>
        <v>729</v>
      </c>
    </row>
    <row r="1843" spans="2:11" ht="16.5" x14ac:dyDescent="0.25">
      <c r="B1843" s="3" t="s">
        <v>105</v>
      </c>
      <c r="C1843" s="4" t="str">
        <f>VLOOKUP(B1843,Clientes!A:B,2,0)</f>
        <v>Licinio Macedo Rocha</v>
      </c>
      <c r="D1843" s="4" t="str">
        <f>VLOOKUP(B1843,Clientes!A:D,4,0)</f>
        <v>Castelo Branco</v>
      </c>
      <c r="E1843" s="9" t="s">
        <v>38</v>
      </c>
      <c r="F1843" s="4" t="str">
        <f>INDEX('Lista Aloj'!B:C,MATCH(E1843,'Lista Aloj'!C:C,0),1)</f>
        <v>ALOJAMENTO LOCAL - PENSIO BASTOS, LDA</v>
      </c>
      <c r="G1843" s="4" t="str">
        <f>VLOOKUP(E1843,'Lista Aloj'!C:F,4,0)</f>
        <v>Bragança</v>
      </c>
      <c r="H1843" s="19">
        <v>44499</v>
      </c>
      <c r="I1843" s="22">
        <v>3</v>
      </c>
      <c r="J1843" s="6">
        <f>VLOOKUP(E1843,'Lista Aloj'!C:F,2,0)*I1843</f>
        <v>210</v>
      </c>
      <c r="K1843" s="6">
        <f t="shared" si="28"/>
        <v>199.5</v>
      </c>
    </row>
    <row r="1844" spans="2:11" ht="16.5" x14ac:dyDescent="0.25">
      <c r="B1844" s="3" t="s">
        <v>97</v>
      </c>
      <c r="C1844" s="4" t="str">
        <f>VLOOKUP(B1844,Clientes!A:B,2,0)</f>
        <v>Diogo Torres Pinheiro</v>
      </c>
      <c r="D1844" s="4" t="str">
        <f>VLOOKUP(B1844,Clientes!A:D,4,0)</f>
        <v>Santarém</v>
      </c>
      <c r="E1844" s="9" t="s">
        <v>55</v>
      </c>
      <c r="F1844" s="4" t="str">
        <f>INDEX('Lista Aloj'!B:C,MATCH(E1844,'Lista Aloj'!C:C,0),1)</f>
        <v>ALOJAMENTO LOCAL M. ZÍDIA, LDA</v>
      </c>
      <c r="G1844" s="4" t="str">
        <f>VLOOKUP(E1844,'Lista Aloj'!C:F,4,0)</f>
        <v>Região Autónoma da Madeira</v>
      </c>
      <c r="H1844" s="19">
        <v>44502</v>
      </c>
      <c r="I1844" s="22">
        <v>8</v>
      </c>
      <c r="J1844" s="6">
        <f>VLOOKUP(E1844,'Lista Aloj'!C:F,2,0)*I1844</f>
        <v>400</v>
      </c>
      <c r="K1844" s="6">
        <f t="shared" si="28"/>
        <v>360</v>
      </c>
    </row>
    <row r="1845" spans="2:11" ht="16.5" x14ac:dyDescent="0.25">
      <c r="B1845" s="3" t="s">
        <v>181</v>
      </c>
      <c r="C1845" s="4" t="str">
        <f>VLOOKUP(B1845,Clientes!A:B,2,0)</f>
        <v>Ana Alexandra Sousa</v>
      </c>
      <c r="D1845" s="4" t="str">
        <f>VLOOKUP(B1845,Clientes!A:D,4,0)</f>
        <v>Santarém</v>
      </c>
      <c r="E1845" s="9" t="s">
        <v>47</v>
      </c>
      <c r="F1845" s="4" t="str">
        <f>INDEX('Lista Aloj'!B:C,MATCH(E1845,'Lista Aloj'!C:C,0),1)</f>
        <v>ADER-SOUSA - ASSOCIAÇÃO DE DESENVOLVIMENTO RURAL DAS TERRAS DO SOUSA</v>
      </c>
      <c r="G1845" s="4" t="str">
        <f>VLOOKUP(E1845,'Lista Aloj'!C:F,4,0)</f>
        <v>Região Autónoma dos Açores</v>
      </c>
      <c r="H1845" s="19">
        <v>44503</v>
      </c>
      <c r="I1845" s="22">
        <v>3</v>
      </c>
      <c r="J1845" s="6">
        <f>VLOOKUP(E1845,'Lista Aloj'!C:F,2,0)*I1845</f>
        <v>210</v>
      </c>
      <c r="K1845" s="6">
        <f t="shared" si="28"/>
        <v>199.5</v>
      </c>
    </row>
    <row r="1846" spans="2:11" ht="16.5" x14ac:dyDescent="0.25">
      <c r="B1846" s="3" t="s">
        <v>201</v>
      </c>
      <c r="C1846" s="4" t="str">
        <f>VLOOKUP(B1846,Clientes!A:B,2,0)</f>
        <v>André Margarida Pinho</v>
      </c>
      <c r="D1846" s="4" t="str">
        <f>VLOOKUP(B1846,Clientes!A:D,4,0)</f>
        <v>Vila Real</v>
      </c>
      <c r="E1846" s="9" t="s">
        <v>36</v>
      </c>
      <c r="F1846" s="4" t="str">
        <f>INDEX('Lista Aloj'!B:C,MATCH(E1846,'Lista Aloj'!C:C,0),1)</f>
        <v>A.N.E.A.L. - ASSOCIAÇÃO NACIONAL DE ESTABELECIMENTOS DE ALOJAMENTO LOCAL</v>
      </c>
      <c r="G1846" s="4" t="str">
        <f>VLOOKUP(E1846,'Lista Aloj'!C:F,4,0)</f>
        <v>Lisboa</v>
      </c>
      <c r="H1846" s="19">
        <v>44503</v>
      </c>
      <c r="I1846" s="22">
        <v>6</v>
      </c>
      <c r="J1846" s="6">
        <f>VLOOKUP(E1846,'Lista Aloj'!C:F,2,0)*I1846</f>
        <v>480</v>
      </c>
      <c r="K1846" s="6">
        <f t="shared" si="28"/>
        <v>432</v>
      </c>
    </row>
    <row r="1847" spans="2:11" ht="16.5" x14ac:dyDescent="0.25">
      <c r="B1847" s="3" t="s">
        <v>96</v>
      </c>
      <c r="C1847" s="4" t="str">
        <f>VLOOKUP(B1847,Clientes!A:B,2,0)</f>
        <v>João Catarina Mendes</v>
      </c>
      <c r="D1847" s="4" t="str">
        <f>VLOOKUP(B1847,Clientes!A:D,4,0)</f>
        <v>Lisboa</v>
      </c>
      <c r="E1847" s="9" t="s">
        <v>44</v>
      </c>
      <c r="F1847" s="4" t="str">
        <f>INDEX('Lista Aloj'!B:C,MATCH(E1847,'Lista Aloj'!C:C,0),1)</f>
        <v>DELIRECORDAÇÕES - ALOJAMENTO LOCAL, UNIPESSOAL, LDA</v>
      </c>
      <c r="G1847" s="4" t="str">
        <f>VLOOKUP(E1847,'Lista Aloj'!C:F,4,0)</f>
        <v>Porto</v>
      </c>
      <c r="H1847" s="19">
        <v>44503</v>
      </c>
      <c r="I1847" s="22">
        <v>3</v>
      </c>
      <c r="J1847" s="6">
        <f>VLOOKUP(E1847,'Lista Aloj'!C:F,2,0)*I1847</f>
        <v>240</v>
      </c>
      <c r="K1847" s="6">
        <f t="shared" si="28"/>
        <v>228</v>
      </c>
    </row>
    <row r="1848" spans="2:11" ht="16.5" x14ac:dyDescent="0.25">
      <c r="B1848" s="3" t="s">
        <v>80</v>
      </c>
      <c r="C1848" s="4" t="str">
        <f>VLOOKUP(B1848,Clientes!A:B,2,0)</f>
        <v>João Vieira Santos</v>
      </c>
      <c r="D1848" s="4" t="str">
        <f>VLOOKUP(B1848,Clientes!A:D,4,0)</f>
        <v>Setúbal</v>
      </c>
      <c r="E1848" s="9" t="s">
        <v>55</v>
      </c>
      <c r="F1848" s="4" t="str">
        <f>INDEX('Lista Aloj'!B:C,MATCH(E1848,'Lista Aloj'!C:C,0),1)</f>
        <v>ALOJAMENTO LOCAL M. ZÍDIA, LDA</v>
      </c>
      <c r="G1848" s="4" t="str">
        <f>VLOOKUP(E1848,'Lista Aloj'!C:F,4,0)</f>
        <v>Região Autónoma da Madeira</v>
      </c>
      <c r="H1848" s="19">
        <v>44504</v>
      </c>
      <c r="I1848" s="22">
        <v>9</v>
      </c>
      <c r="J1848" s="6">
        <f>VLOOKUP(E1848,'Lista Aloj'!C:F,2,0)*I1848</f>
        <v>450</v>
      </c>
      <c r="K1848" s="6">
        <f t="shared" si="28"/>
        <v>405</v>
      </c>
    </row>
    <row r="1849" spans="2:11" ht="16.5" x14ac:dyDescent="0.25">
      <c r="B1849" s="3" t="s">
        <v>76</v>
      </c>
      <c r="C1849" s="4" t="str">
        <f>VLOOKUP(B1849,Clientes!A:B,2,0)</f>
        <v>Maria Bessa Costa</v>
      </c>
      <c r="D1849" s="4" t="str">
        <f>VLOOKUP(B1849,Clientes!A:D,4,0)</f>
        <v>Bragança</v>
      </c>
      <c r="E1849" s="9" t="s">
        <v>46</v>
      </c>
      <c r="F1849" s="4" t="str">
        <f>INDEX('Lista Aloj'!B:C,MATCH(E1849,'Lista Aloj'!C:C,0),1)</f>
        <v>LOCALEASY, LDA</v>
      </c>
      <c r="G1849" s="4" t="str">
        <f>VLOOKUP(E1849,'Lista Aloj'!C:F,4,0)</f>
        <v>Região Autónoma da Madeira</v>
      </c>
      <c r="H1849" s="19">
        <v>44504</v>
      </c>
      <c r="I1849" s="22">
        <v>3</v>
      </c>
      <c r="J1849" s="6">
        <f>VLOOKUP(E1849,'Lista Aloj'!C:F,2,0)*I1849</f>
        <v>240</v>
      </c>
      <c r="K1849" s="6">
        <f t="shared" si="28"/>
        <v>228</v>
      </c>
    </row>
    <row r="1850" spans="2:11" ht="16.5" x14ac:dyDescent="0.25">
      <c r="B1850" s="3" t="s">
        <v>99</v>
      </c>
      <c r="C1850" s="4" t="str">
        <f>VLOOKUP(B1850,Clientes!A:B,2,0)</f>
        <v>Tomé Miguel Silva</v>
      </c>
      <c r="D1850" s="4" t="str">
        <f>VLOOKUP(B1850,Clientes!A:D,4,0)</f>
        <v>Faro</v>
      </c>
      <c r="E1850" s="9" t="s">
        <v>61</v>
      </c>
      <c r="F1850" s="4" t="str">
        <f>INDEX('Lista Aloj'!B:C,MATCH(E1850,'Lista Aloj'!C:C,0),1)</f>
        <v>APPEAL - ASSOCIAÇÃO PORTUGUESA DE PROPRIETÁRIOS DE ESTABELECIMENTOS DE ALOJAMENTO LOCAL</v>
      </c>
      <c r="G1850" s="4" t="str">
        <f>VLOOKUP(E1850,'Lista Aloj'!C:F,4,0)</f>
        <v>Região Autónoma dos Açores</v>
      </c>
      <c r="H1850" s="19">
        <v>44504</v>
      </c>
      <c r="I1850" s="22">
        <v>6</v>
      </c>
      <c r="J1850" s="6">
        <f>VLOOKUP(E1850,'Lista Aloj'!C:F,2,0)*I1850</f>
        <v>420</v>
      </c>
      <c r="K1850" s="6">
        <f t="shared" si="28"/>
        <v>378</v>
      </c>
    </row>
    <row r="1851" spans="2:11" ht="16.5" x14ac:dyDescent="0.25">
      <c r="B1851" s="3" t="s">
        <v>175</v>
      </c>
      <c r="C1851" s="4" t="str">
        <f>VLOOKUP(B1851,Clientes!A:B,2,0)</f>
        <v>Beatriz Miguel Silva</v>
      </c>
      <c r="D1851" s="4" t="str">
        <f>VLOOKUP(B1851,Clientes!A:D,4,0)</f>
        <v>Setúbal</v>
      </c>
      <c r="E1851" s="9" t="s">
        <v>43</v>
      </c>
      <c r="F1851" s="4" t="str">
        <f>INDEX('Lista Aloj'!B:C,MATCH(E1851,'Lista Aloj'!C:C,0),1)</f>
        <v>AZEVEDO, ANTÓNIO DA SILVA</v>
      </c>
      <c r="G1851" s="4" t="str">
        <f>VLOOKUP(E1851,'Lista Aloj'!C:F,4,0)</f>
        <v>Porto</v>
      </c>
      <c r="H1851" s="19">
        <v>44508</v>
      </c>
      <c r="I1851" s="22">
        <v>6</v>
      </c>
      <c r="J1851" s="6">
        <f>VLOOKUP(E1851,'Lista Aloj'!C:F,2,0)*I1851</f>
        <v>480</v>
      </c>
      <c r="K1851" s="6">
        <f t="shared" si="28"/>
        <v>432</v>
      </c>
    </row>
    <row r="1852" spans="2:11" ht="16.5" x14ac:dyDescent="0.25">
      <c r="B1852" s="3" t="s">
        <v>92</v>
      </c>
      <c r="C1852" s="4" t="str">
        <f>VLOOKUP(B1852,Clientes!A:B,2,0)</f>
        <v>Marina Manuel Duarte</v>
      </c>
      <c r="D1852" s="4" t="str">
        <f>VLOOKUP(B1852,Clientes!A:D,4,0)</f>
        <v>Portalegre</v>
      </c>
      <c r="E1852" s="9" t="s">
        <v>34</v>
      </c>
      <c r="F1852" s="4" t="str">
        <f>INDEX('Lista Aloj'!B:C,MATCH(E1852,'Lista Aloj'!C:C,0),1)</f>
        <v>ALOJAMENTO DO ÓSCAR, UNIPESSOAL, LDA</v>
      </c>
      <c r="G1852" s="4" t="str">
        <f>VLOOKUP(E1852,'Lista Aloj'!C:F,4,0)</f>
        <v>Região Autónoma da Madeira</v>
      </c>
      <c r="H1852" s="19">
        <v>44508</v>
      </c>
      <c r="I1852" s="22">
        <v>5</v>
      </c>
      <c r="J1852" s="6">
        <f>VLOOKUP(E1852,'Lista Aloj'!C:F,2,0)*I1852</f>
        <v>350</v>
      </c>
      <c r="K1852" s="6">
        <f t="shared" si="28"/>
        <v>332.5</v>
      </c>
    </row>
    <row r="1853" spans="2:11" ht="16.5" x14ac:dyDescent="0.25">
      <c r="B1853" s="3" t="s">
        <v>107</v>
      </c>
      <c r="C1853" s="4" t="str">
        <f>VLOOKUP(B1853,Clientes!A:B,2,0)</f>
        <v>André Alexandre Cardoso</v>
      </c>
      <c r="D1853" s="4" t="str">
        <f>VLOOKUP(B1853,Clientes!A:D,4,0)</f>
        <v>Região Autónoma da Madeira</v>
      </c>
      <c r="E1853" s="9" t="s">
        <v>55</v>
      </c>
      <c r="F1853" s="4" t="str">
        <f>INDEX('Lista Aloj'!B:C,MATCH(E1853,'Lista Aloj'!C:C,0),1)</f>
        <v>ALOJAMENTO LOCAL M. ZÍDIA, LDA</v>
      </c>
      <c r="G1853" s="4" t="str">
        <f>VLOOKUP(E1853,'Lista Aloj'!C:F,4,0)</f>
        <v>Região Autónoma da Madeira</v>
      </c>
      <c r="H1853" s="19">
        <v>44509</v>
      </c>
      <c r="I1853" s="22">
        <v>8</v>
      </c>
      <c r="J1853" s="6">
        <f>VLOOKUP(E1853,'Lista Aloj'!C:F,2,0)*I1853</f>
        <v>400</v>
      </c>
      <c r="K1853" s="6">
        <f t="shared" si="28"/>
        <v>360</v>
      </c>
    </row>
    <row r="1854" spans="2:11" ht="16.5" x14ac:dyDescent="0.25">
      <c r="B1854" s="3" t="s">
        <v>139</v>
      </c>
      <c r="C1854" s="4" t="str">
        <f>VLOOKUP(B1854,Clientes!A:B,2,0)</f>
        <v>Daniel Filipe Sousa</v>
      </c>
      <c r="D1854" s="4" t="str">
        <f>VLOOKUP(B1854,Clientes!A:D,4,0)</f>
        <v>Beja</v>
      </c>
      <c r="E1854" s="9" t="s">
        <v>48</v>
      </c>
      <c r="F1854" s="4" t="str">
        <f>INDEX('Lista Aloj'!B:C,MATCH(E1854,'Lista Aloj'!C:C,0),1)</f>
        <v>BEACHCOMBER - ALOJAMENTO LOCAL, UNIPESSOAL, LDA</v>
      </c>
      <c r="G1854" s="4" t="str">
        <f>VLOOKUP(E1854,'Lista Aloj'!C:F,4,0)</f>
        <v>Beja</v>
      </c>
      <c r="H1854" s="19">
        <v>44509</v>
      </c>
      <c r="I1854" s="22">
        <v>2</v>
      </c>
      <c r="J1854" s="6">
        <f>VLOOKUP(E1854,'Lista Aloj'!C:F,2,0)*I1854</f>
        <v>100</v>
      </c>
      <c r="K1854" s="6">
        <f t="shared" si="28"/>
        <v>95</v>
      </c>
    </row>
    <row r="1855" spans="2:11" ht="16.5" x14ac:dyDescent="0.25">
      <c r="B1855" s="3" t="s">
        <v>142</v>
      </c>
      <c r="C1855" s="4" t="str">
        <f>VLOOKUP(B1855,Clientes!A:B,2,0)</f>
        <v>Bruno Ribeiro Xavier</v>
      </c>
      <c r="D1855" s="4" t="str">
        <f>VLOOKUP(B1855,Clientes!A:D,4,0)</f>
        <v>Lisboa</v>
      </c>
      <c r="E1855" s="9" t="s">
        <v>35</v>
      </c>
      <c r="F1855" s="4" t="str">
        <f>INDEX('Lista Aloj'!B:C,MATCH(E1855,'Lista Aloj'!C:C,0),1)</f>
        <v>ALOJAMENTO LOCAL "TUGAPLACE", UNIPESSOAL, LDA</v>
      </c>
      <c r="G1855" s="4" t="str">
        <f>VLOOKUP(E1855,'Lista Aloj'!C:F,4,0)</f>
        <v>Porto</v>
      </c>
      <c r="H1855" s="19">
        <v>44511</v>
      </c>
      <c r="I1855" s="22">
        <v>2</v>
      </c>
      <c r="J1855" s="6">
        <f>VLOOKUP(E1855,'Lista Aloj'!C:F,2,0)*I1855</f>
        <v>140</v>
      </c>
      <c r="K1855" s="6">
        <f t="shared" si="28"/>
        <v>133</v>
      </c>
    </row>
    <row r="1856" spans="2:11" ht="16.5" x14ac:dyDescent="0.25">
      <c r="B1856" s="3" t="s">
        <v>121</v>
      </c>
      <c r="C1856" s="4" t="str">
        <f>VLOOKUP(B1856,Clientes!A:B,2,0)</f>
        <v>Catarina Miguel Fonseca</v>
      </c>
      <c r="D1856" s="4" t="str">
        <f>VLOOKUP(B1856,Clientes!A:D,4,0)</f>
        <v>Braga</v>
      </c>
      <c r="E1856" s="9" t="s">
        <v>55</v>
      </c>
      <c r="F1856" s="4" t="str">
        <f>INDEX('Lista Aloj'!B:C,MATCH(E1856,'Lista Aloj'!C:C,0),1)</f>
        <v>ALOJAMENTO LOCAL M. ZÍDIA, LDA</v>
      </c>
      <c r="G1856" s="4" t="str">
        <f>VLOOKUP(E1856,'Lista Aloj'!C:F,4,0)</f>
        <v>Região Autónoma da Madeira</v>
      </c>
      <c r="H1856" s="19">
        <v>44511</v>
      </c>
      <c r="I1856" s="22">
        <v>4</v>
      </c>
      <c r="J1856" s="6">
        <f>VLOOKUP(E1856,'Lista Aloj'!C:F,2,0)*I1856</f>
        <v>200</v>
      </c>
      <c r="K1856" s="6">
        <f t="shared" si="28"/>
        <v>190</v>
      </c>
    </row>
    <row r="1857" spans="2:11" ht="16.5" x14ac:dyDescent="0.25">
      <c r="B1857" s="3" t="s">
        <v>155</v>
      </c>
      <c r="C1857" s="4" t="str">
        <f>VLOOKUP(B1857,Clientes!A:B,2,0)</f>
        <v>Pedro Eduardo Oliveira</v>
      </c>
      <c r="D1857" s="4" t="str">
        <f>VLOOKUP(B1857,Clientes!A:D,4,0)</f>
        <v>Lisboa</v>
      </c>
      <c r="E1857" s="9" t="s">
        <v>42</v>
      </c>
      <c r="F1857" s="4" t="str">
        <f>INDEX('Lista Aloj'!B:C,MATCH(E1857,'Lista Aloj'!C:C,0),1)</f>
        <v>FEELPORTO - ALOJAMENTO LOCAL E SERVIÇOS TURISTICOS, LDA</v>
      </c>
      <c r="G1857" s="4" t="str">
        <f>VLOOKUP(E1857,'Lista Aloj'!C:F,4,0)</f>
        <v>Porto</v>
      </c>
      <c r="H1857" s="19">
        <v>44511</v>
      </c>
      <c r="I1857" s="22">
        <v>8</v>
      </c>
      <c r="J1857" s="6">
        <f>VLOOKUP(E1857,'Lista Aloj'!C:F,2,0)*I1857</f>
        <v>560</v>
      </c>
      <c r="K1857" s="6">
        <f t="shared" si="28"/>
        <v>504</v>
      </c>
    </row>
    <row r="1858" spans="2:11" ht="16.5" x14ac:dyDescent="0.25">
      <c r="B1858" s="3" t="s">
        <v>90</v>
      </c>
      <c r="C1858" s="4" t="str">
        <f>VLOOKUP(B1858,Clientes!A:B,2,0)</f>
        <v>Rodrigo Marques Carvalho</v>
      </c>
      <c r="D1858" s="4" t="str">
        <f>VLOOKUP(B1858,Clientes!A:D,4,0)</f>
        <v>Évora</v>
      </c>
      <c r="E1858" s="9" t="s">
        <v>42</v>
      </c>
      <c r="F1858" s="4" t="str">
        <f>INDEX('Lista Aloj'!B:C,MATCH(E1858,'Lista Aloj'!C:C,0),1)</f>
        <v>FEELPORTO - ALOJAMENTO LOCAL E SERVIÇOS TURISTICOS, LDA</v>
      </c>
      <c r="G1858" s="4" t="str">
        <f>VLOOKUP(E1858,'Lista Aloj'!C:F,4,0)</f>
        <v>Porto</v>
      </c>
      <c r="H1858" s="19">
        <v>44513</v>
      </c>
      <c r="I1858" s="22">
        <v>8</v>
      </c>
      <c r="J1858" s="6">
        <f>VLOOKUP(E1858,'Lista Aloj'!C:F,2,0)*I1858</f>
        <v>560</v>
      </c>
      <c r="K1858" s="6">
        <f t="shared" si="28"/>
        <v>504</v>
      </c>
    </row>
    <row r="1859" spans="2:11" ht="16.5" x14ac:dyDescent="0.25">
      <c r="B1859" s="3" t="s">
        <v>185</v>
      </c>
      <c r="C1859" s="4" t="str">
        <f>VLOOKUP(B1859,Clientes!A:B,2,0)</f>
        <v>Pedro Samuel Martins</v>
      </c>
      <c r="D1859" s="4" t="str">
        <f>VLOOKUP(B1859,Clientes!A:D,4,0)</f>
        <v>Coimbra</v>
      </c>
      <c r="E1859" s="9" t="s">
        <v>34</v>
      </c>
      <c r="F1859" s="4" t="str">
        <f>INDEX('Lista Aloj'!B:C,MATCH(E1859,'Lista Aloj'!C:C,0),1)</f>
        <v>ALOJAMENTO DO ÓSCAR, UNIPESSOAL, LDA</v>
      </c>
      <c r="G1859" s="4" t="str">
        <f>VLOOKUP(E1859,'Lista Aloj'!C:F,4,0)</f>
        <v>Região Autónoma da Madeira</v>
      </c>
      <c r="H1859" s="19">
        <v>44517</v>
      </c>
      <c r="I1859" s="22">
        <v>9</v>
      </c>
      <c r="J1859" s="6">
        <f>VLOOKUP(E1859,'Lista Aloj'!C:F,2,0)*I1859</f>
        <v>630</v>
      </c>
      <c r="K1859" s="6">
        <f t="shared" si="28"/>
        <v>567</v>
      </c>
    </row>
    <row r="1860" spans="2:11" ht="16.5" x14ac:dyDescent="0.25">
      <c r="B1860" s="3" t="s">
        <v>128</v>
      </c>
      <c r="C1860" s="4" t="str">
        <f>VLOOKUP(B1860,Clientes!A:B,2,0)</f>
        <v>António Maria Coutinho</v>
      </c>
      <c r="D1860" s="4" t="str">
        <f>VLOOKUP(B1860,Clientes!A:D,4,0)</f>
        <v>Beja</v>
      </c>
      <c r="E1860" s="9" t="s">
        <v>43</v>
      </c>
      <c r="F1860" s="4" t="str">
        <f>INDEX('Lista Aloj'!B:C,MATCH(E1860,'Lista Aloj'!C:C,0),1)</f>
        <v>AZEVEDO, ANTÓNIO DA SILVA</v>
      </c>
      <c r="G1860" s="4" t="str">
        <f>VLOOKUP(E1860,'Lista Aloj'!C:F,4,0)</f>
        <v>Porto</v>
      </c>
      <c r="H1860" s="19">
        <v>44518</v>
      </c>
      <c r="I1860" s="22">
        <v>8</v>
      </c>
      <c r="J1860" s="6">
        <f>VLOOKUP(E1860,'Lista Aloj'!C:F,2,0)*I1860</f>
        <v>640</v>
      </c>
      <c r="K1860" s="6">
        <f t="shared" si="28"/>
        <v>576</v>
      </c>
    </row>
    <row r="1861" spans="2:11" ht="16.5" x14ac:dyDescent="0.25">
      <c r="B1861" s="3" t="s">
        <v>134</v>
      </c>
      <c r="C1861" s="4" t="str">
        <f>VLOOKUP(B1861,Clientes!A:B,2,0)</f>
        <v>Eduardo Leite Martins</v>
      </c>
      <c r="D1861" s="4" t="str">
        <f>VLOOKUP(B1861,Clientes!A:D,4,0)</f>
        <v>Braga</v>
      </c>
      <c r="E1861" s="9" t="s">
        <v>43</v>
      </c>
      <c r="F1861" s="4" t="str">
        <f>INDEX('Lista Aloj'!B:C,MATCH(E1861,'Lista Aloj'!C:C,0),1)</f>
        <v>AZEVEDO, ANTÓNIO DA SILVA</v>
      </c>
      <c r="G1861" s="4" t="str">
        <f>VLOOKUP(E1861,'Lista Aloj'!C:F,4,0)</f>
        <v>Porto</v>
      </c>
      <c r="H1861" s="19">
        <v>44518</v>
      </c>
      <c r="I1861" s="22">
        <v>7</v>
      </c>
      <c r="J1861" s="6">
        <f>VLOOKUP(E1861,'Lista Aloj'!C:F,2,0)*I1861</f>
        <v>560</v>
      </c>
      <c r="K1861" s="6">
        <f t="shared" si="28"/>
        <v>504</v>
      </c>
    </row>
    <row r="1862" spans="2:11" ht="16.5" x14ac:dyDescent="0.25">
      <c r="B1862" s="3" t="s">
        <v>169</v>
      </c>
      <c r="C1862" s="4" t="str">
        <f>VLOOKUP(B1862,Clientes!A:B,2,0)</f>
        <v xml:space="preserve">Inês Carvalho </v>
      </c>
      <c r="D1862" s="4" t="str">
        <f>VLOOKUP(B1862,Clientes!A:D,4,0)</f>
        <v>Porto</v>
      </c>
      <c r="E1862" s="9" t="s">
        <v>37</v>
      </c>
      <c r="F1862" s="4" t="str">
        <f>INDEX('Lista Aloj'!B:C,MATCH(E1862,'Lista Aloj'!C:C,0),1)</f>
        <v>AHSLG - SOCIEDADE DE GESTÃO DE EMPREENDIMENTOS TURÍSTICOS E DE ALOJAMENTO LOCAL, LDA</v>
      </c>
      <c r="G1862" s="4" t="str">
        <f>VLOOKUP(E1862,'Lista Aloj'!C:F,4,0)</f>
        <v>Braga</v>
      </c>
      <c r="H1862" s="19">
        <v>44521</v>
      </c>
      <c r="I1862" s="22">
        <v>6</v>
      </c>
      <c r="J1862" s="6">
        <f>VLOOKUP(E1862,'Lista Aloj'!C:F,2,0)*I1862</f>
        <v>300</v>
      </c>
      <c r="K1862" s="6">
        <f t="shared" si="28"/>
        <v>270</v>
      </c>
    </row>
    <row r="1863" spans="2:11" ht="16.5" x14ac:dyDescent="0.25">
      <c r="B1863" s="3" t="s">
        <v>135</v>
      </c>
      <c r="C1863" s="4" t="str">
        <f>VLOOKUP(B1863,Clientes!A:B,2,0)</f>
        <v>Mariana Miguel Sousa</v>
      </c>
      <c r="D1863" s="4" t="str">
        <f>VLOOKUP(B1863,Clientes!A:D,4,0)</f>
        <v>Faro</v>
      </c>
      <c r="E1863" s="9" t="s">
        <v>35</v>
      </c>
      <c r="F1863" s="4" t="str">
        <f>INDEX('Lista Aloj'!B:C,MATCH(E1863,'Lista Aloj'!C:C,0),1)</f>
        <v>ALOJAMENTO LOCAL "TUGAPLACE", UNIPESSOAL, LDA</v>
      </c>
      <c r="G1863" s="4" t="str">
        <f>VLOOKUP(E1863,'Lista Aloj'!C:F,4,0)</f>
        <v>Porto</v>
      </c>
      <c r="H1863" s="19">
        <v>44521</v>
      </c>
      <c r="I1863" s="22">
        <v>1</v>
      </c>
      <c r="J1863" s="6">
        <f>VLOOKUP(E1863,'Lista Aloj'!C:F,2,0)*I1863</f>
        <v>70</v>
      </c>
      <c r="K1863" s="6">
        <f t="shared" si="28"/>
        <v>70</v>
      </c>
    </row>
    <row r="1864" spans="2:11" ht="16.5" x14ac:dyDescent="0.25">
      <c r="B1864" s="3" t="s">
        <v>84</v>
      </c>
      <c r="C1864" s="4" t="str">
        <f>VLOOKUP(B1864,Clientes!A:B,2,0)</f>
        <v>Maria José Fernandes</v>
      </c>
      <c r="D1864" s="4" t="str">
        <f>VLOOKUP(B1864,Clientes!A:D,4,0)</f>
        <v>Beja</v>
      </c>
      <c r="E1864" s="9" t="s">
        <v>38</v>
      </c>
      <c r="F1864" s="4" t="str">
        <f>INDEX('Lista Aloj'!B:C,MATCH(E1864,'Lista Aloj'!C:C,0),1)</f>
        <v>ALOJAMENTO LOCAL - PENSIO BASTOS, LDA</v>
      </c>
      <c r="G1864" s="4" t="str">
        <f>VLOOKUP(E1864,'Lista Aloj'!C:F,4,0)</f>
        <v>Bragança</v>
      </c>
      <c r="H1864" s="19">
        <v>44522</v>
      </c>
      <c r="I1864" s="22">
        <v>6</v>
      </c>
      <c r="J1864" s="6">
        <f>VLOOKUP(E1864,'Lista Aloj'!C:F,2,0)*I1864</f>
        <v>420</v>
      </c>
      <c r="K1864" s="6">
        <f t="shared" si="28"/>
        <v>378</v>
      </c>
    </row>
    <row r="1865" spans="2:11" ht="16.5" x14ac:dyDescent="0.25">
      <c r="B1865" s="3" t="s">
        <v>94</v>
      </c>
      <c r="C1865" s="4" t="str">
        <f>VLOOKUP(B1865,Clientes!A:B,2,0)</f>
        <v xml:space="preserve">Paula Ramos </v>
      </c>
      <c r="D1865" s="4" t="str">
        <f>VLOOKUP(B1865,Clientes!A:D,4,0)</f>
        <v>Viana do Castelo</v>
      </c>
      <c r="E1865" s="9" t="s">
        <v>41</v>
      </c>
      <c r="F1865" s="4" t="str">
        <f>INDEX('Lista Aloj'!B:C,MATCH(E1865,'Lista Aloj'!C:C,0),1)</f>
        <v>CAMPO AVENTURA - PROGRAMAS DE LAZER, S.A.</v>
      </c>
      <c r="G1865" s="4" t="str">
        <f>VLOOKUP(E1865,'Lista Aloj'!C:F,4,0)</f>
        <v>Castelo Branco</v>
      </c>
      <c r="H1865" s="19">
        <v>44522</v>
      </c>
      <c r="I1865" s="22">
        <v>3</v>
      </c>
      <c r="J1865" s="6">
        <f>VLOOKUP(E1865,'Lista Aloj'!C:F,2,0)*I1865</f>
        <v>270</v>
      </c>
      <c r="K1865" s="6">
        <f t="shared" si="28"/>
        <v>256.5</v>
      </c>
    </row>
    <row r="1866" spans="2:11" ht="16.5" x14ac:dyDescent="0.25">
      <c r="B1866" s="3" t="s">
        <v>122</v>
      </c>
      <c r="C1866" s="4" t="str">
        <f>VLOOKUP(B1866,Clientes!A:B,2,0)</f>
        <v>Juliana José Ferreira</v>
      </c>
      <c r="D1866" s="4" t="str">
        <f>VLOOKUP(B1866,Clientes!A:D,4,0)</f>
        <v>Porto</v>
      </c>
      <c r="E1866" s="9" t="s">
        <v>37</v>
      </c>
      <c r="F1866" s="4" t="str">
        <f>INDEX('Lista Aloj'!B:C,MATCH(E1866,'Lista Aloj'!C:C,0),1)</f>
        <v>AHSLG - SOCIEDADE DE GESTÃO DE EMPREENDIMENTOS TURÍSTICOS E DE ALOJAMENTO LOCAL, LDA</v>
      </c>
      <c r="G1866" s="4" t="str">
        <f>VLOOKUP(E1866,'Lista Aloj'!C:F,4,0)</f>
        <v>Braga</v>
      </c>
      <c r="H1866" s="19">
        <v>44526</v>
      </c>
      <c r="I1866" s="22">
        <v>9</v>
      </c>
      <c r="J1866" s="6">
        <f>VLOOKUP(E1866,'Lista Aloj'!C:F,2,0)*I1866</f>
        <v>450</v>
      </c>
      <c r="K1866" s="6">
        <f t="shared" ref="K1866:K1929" si="29">J1866- VLOOKUP(I1866,$H$2:$J$6,3,TRUE)*J1866</f>
        <v>405</v>
      </c>
    </row>
    <row r="1867" spans="2:11" ht="16.5" x14ac:dyDescent="0.25">
      <c r="B1867" s="3" t="s">
        <v>87</v>
      </c>
      <c r="C1867" s="4" t="str">
        <f>VLOOKUP(B1867,Clientes!A:B,2,0)</f>
        <v xml:space="preserve">Rita Pedro </v>
      </c>
      <c r="D1867" s="4" t="str">
        <f>VLOOKUP(B1867,Clientes!A:D,4,0)</f>
        <v>Portalegre</v>
      </c>
      <c r="E1867" s="9" t="s">
        <v>38</v>
      </c>
      <c r="F1867" s="4" t="str">
        <f>INDEX('Lista Aloj'!B:C,MATCH(E1867,'Lista Aloj'!C:C,0),1)</f>
        <v>ALOJAMENTO LOCAL - PENSIO BASTOS, LDA</v>
      </c>
      <c r="G1867" s="4" t="str">
        <f>VLOOKUP(E1867,'Lista Aloj'!C:F,4,0)</f>
        <v>Bragança</v>
      </c>
      <c r="H1867" s="19">
        <v>44526</v>
      </c>
      <c r="I1867" s="22">
        <v>5</v>
      </c>
      <c r="J1867" s="6">
        <f>VLOOKUP(E1867,'Lista Aloj'!C:F,2,0)*I1867</f>
        <v>350</v>
      </c>
      <c r="K1867" s="6">
        <f t="shared" si="29"/>
        <v>332.5</v>
      </c>
    </row>
    <row r="1868" spans="2:11" ht="16.5" x14ac:dyDescent="0.25">
      <c r="B1868" s="3" t="s">
        <v>128</v>
      </c>
      <c r="C1868" s="4" t="str">
        <f>VLOOKUP(B1868,Clientes!A:B,2,0)</f>
        <v>António Maria Coutinho</v>
      </c>
      <c r="D1868" s="4" t="str">
        <f>VLOOKUP(B1868,Clientes!A:D,4,0)</f>
        <v>Beja</v>
      </c>
      <c r="E1868" s="9" t="s">
        <v>35</v>
      </c>
      <c r="F1868" s="4" t="str">
        <f>INDEX('Lista Aloj'!B:C,MATCH(E1868,'Lista Aloj'!C:C,0),1)</f>
        <v>ALOJAMENTO LOCAL "TUGAPLACE", UNIPESSOAL, LDA</v>
      </c>
      <c r="G1868" s="4" t="str">
        <f>VLOOKUP(E1868,'Lista Aloj'!C:F,4,0)</f>
        <v>Porto</v>
      </c>
      <c r="H1868" s="19">
        <v>44529</v>
      </c>
      <c r="I1868" s="22">
        <v>5</v>
      </c>
      <c r="J1868" s="6">
        <f>VLOOKUP(E1868,'Lista Aloj'!C:F,2,0)*I1868</f>
        <v>350</v>
      </c>
      <c r="K1868" s="6">
        <f t="shared" si="29"/>
        <v>332.5</v>
      </c>
    </row>
    <row r="1869" spans="2:11" ht="16.5" x14ac:dyDescent="0.25">
      <c r="B1869" s="3" t="s">
        <v>131</v>
      </c>
      <c r="C1869" s="4" t="str">
        <f>VLOOKUP(B1869,Clientes!A:B,2,0)</f>
        <v xml:space="preserve">João de </v>
      </c>
      <c r="D1869" s="4" t="str">
        <f>VLOOKUP(B1869,Clientes!A:D,4,0)</f>
        <v>Guarda</v>
      </c>
      <c r="E1869" s="9" t="s">
        <v>38</v>
      </c>
      <c r="F1869" s="4" t="str">
        <f>INDEX('Lista Aloj'!B:C,MATCH(E1869,'Lista Aloj'!C:C,0),1)</f>
        <v>ALOJAMENTO LOCAL - PENSIO BASTOS, LDA</v>
      </c>
      <c r="G1869" s="4" t="str">
        <f>VLOOKUP(E1869,'Lista Aloj'!C:F,4,0)</f>
        <v>Bragança</v>
      </c>
      <c r="H1869" s="19">
        <v>44529</v>
      </c>
      <c r="I1869" s="22">
        <v>6</v>
      </c>
      <c r="J1869" s="6">
        <f>VLOOKUP(E1869,'Lista Aloj'!C:F,2,0)*I1869</f>
        <v>420</v>
      </c>
      <c r="K1869" s="6">
        <f t="shared" si="29"/>
        <v>378</v>
      </c>
    </row>
    <row r="1870" spans="2:11" ht="16.5" x14ac:dyDescent="0.25">
      <c r="B1870" s="3" t="s">
        <v>129</v>
      </c>
      <c r="C1870" s="4" t="str">
        <f>VLOOKUP(B1870,Clientes!A:B,2,0)</f>
        <v xml:space="preserve">Francisco Taveira </v>
      </c>
      <c r="D1870" s="4" t="str">
        <f>VLOOKUP(B1870,Clientes!A:D,4,0)</f>
        <v>Porto</v>
      </c>
      <c r="E1870" s="9" t="s">
        <v>36</v>
      </c>
      <c r="F1870" s="4" t="str">
        <f>INDEX('Lista Aloj'!B:C,MATCH(E1870,'Lista Aloj'!C:C,0),1)</f>
        <v>A.N.E.A.L. - ASSOCIAÇÃO NACIONAL DE ESTABELECIMENTOS DE ALOJAMENTO LOCAL</v>
      </c>
      <c r="G1870" s="4" t="str">
        <f>VLOOKUP(E1870,'Lista Aloj'!C:F,4,0)</f>
        <v>Lisboa</v>
      </c>
      <c r="H1870" s="19">
        <v>44530</v>
      </c>
      <c r="I1870" s="22">
        <v>4</v>
      </c>
      <c r="J1870" s="6">
        <f>VLOOKUP(E1870,'Lista Aloj'!C:F,2,0)*I1870</f>
        <v>320</v>
      </c>
      <c r="K1870" s="6">
        <f t="shared" si="29"/>
        <v>304</v>
      </c>
    </row>
    <row r="1871" spans="2:11" ht="16.5" x14ac:dyDescent="0.25">
      <c r="B1871" s="3" t="s">
        <v>168</v>
      </c>
      <c r="C1871" s="4" t="str">
        <f>VLOOKUP(B1871,Clientes!A:B,2,0)</f>
        <v>Ana Catarina Maia</v>
      </c>
      <c r="D1871" s="4" t="str">
        <f>VLOOKUP(B1871,Clientes!A:D,4,0)</f>
        <v>Beja</v>
      </c>
      <c r="E1871" s="9" t="s">
        <v>35</v>
      </c>
      <c r="F1871" s="4" t="str">
        <f>INDEX('Lista Aloj'!B:C,MATCH(E1871,'Lista Aloj'!C:C,0),1)</f>
        <v>ALOJAMENTO LOCAL "TUGAPLACE", UNIPESSOAL, LDA</v>
      </c>
      <c r="G1871" s="4" t="str">
        <f>VLOOKUP(E1871,'Lista Aloj'!C:F,4,0)</f>
        <v>Porto</v>
      </c>
      <c r="H1871" s="19">
        <v>44531</v>
      </c>
      <c r="I1871" s="22">
        <v>5</v>
      </c>
      <c r="J1871" s="6">
        <f>VLOOKUP(E1871,'Lista Aloj'!C:F,2,0)*I1871</f>
        <v>350</v>
      </c>
      <c r="K1871" s="6">
        <f t="shared" si="29"/>
        <v>332.5</v>
      </c>
    </row>
    <row r="1872" spans="2:11" ht="16.5" x14ac:dyDescent="0.25">
      <c r="B1872" s="3" t="s">
        <v>73</v>
      </c>
      <c r="C1872" s="4" t="str">
        <f>VLOOKUP(B1872,Clientes!A:B,2,0)</f>
        <v>João Cudell Aguiar</v>
      </c>
      <c r="D1872" s="4" t="str">
        <f>VLOOKUP(B1872,Clientes!A:D,4,0)</f>
        <v>Lisboa</v>
      </c>
      <c r="E1872" s="9" t="s">
        <v>62</v>
      </c>
      <c r="F1872" s="4" t="str">
        <f>INDEX('Lista Aloj'!B:C,MATCH(E1872,'Lista Aloj'!C:C,0),1)</f>
        <v>ENTREGARSONHOS - ALOJAMENTO LOCAL, LDA</v>
      </c>
      <c r="G1872" s="4" t="str">
        <f>VLOOKUP(E1872,'Lista Aloj'!C:F,4,0)</f>
        <v>Região Autónoma dos Açores</v>
      </c>
      <c r="H1872" s="19">
        <v>44531</v>
      </c>
      <c r="I1872" s="22">
        <v>6</v>
      </c>
      <c r="J1872" s="6">
        <f>VLOOKUP(E1872,'Lista Aloj'!C:F,2,0)*I1872</f>
        <v>420</v>
      </c>
      <c r="K1872" s="6">
        <f t="shared" si="29"/>
        <v>378</v>
      </c>
    </row>
    <row r="1873" spans="2:11" ht="16.5" x14ac:dyDescent="0.25">
      <c r="B1873" s="3" t="s">
        <v>116</v>
      </c>
      <c r="C1873" s="4" t="str">
        <f>VLOOKUP(B1873,Clientes!A:B,2,0)</f>
        <v>Alice Pinto Silva</v>
      </c>
      <c r="D1873" s="4" t="str">
        <f>VLOOKUP(B1873,Clientes!A:D,4,0)</f>
        <v>Beja</v>
      </c>
      <c r="E1873" s="9" t="s">
        <v>62</v>
      </c>
      <c r="F1873" s="4" t="str">
        <f>INDEX('Lista Aloj'!B:C,MATCH(E1873,'Lista Aloj'!C:C,0),1)</f>
        <v>ENTREGARSONHOS - ALOJAMENTO LOCAL, LDA</v>
      </c>
      <c r="G1873" s="4" t="str">
        <f>VLOOKUP(E1873,'Lista Aloj'!C:F,4,0)</f>
        <v>Região Autónoma dos Açores</v>
      </c>
      <c r="H1873" s="19">
        <v>44532</v>
      </c>
      <c r="I1873" s="22">
        <v>5</v>
      </c>
      <c r="J1873" s="6">
        <f>VLOOKUP(E1873,'Lista Aloj'!C:F,2,0)*I1873</f>
        <v>350</v>
      </c>
      <c r="K1873" s="6">
        <f t="shared" si="29"/>
        <v>332.5</v>
      </c>
    </row>
    <row r="1874" spans="2:11" ht="16.5" x14ac:dyDescent="0.25">
      <c r="B1874" s="3" t="s">
        <v>102</v>
      </c>
      <c r="C1874" s="4" t="str">
        <f>VLOOKUP(B1874,Clientes!A:B,2,0)</f>
        <v>Pedro Miguel Pinto</v>
      </c>
      <c r="D1874" s="4" t="str">
        <f>VLOOKUP(B1874,Clientes!A:D,4,0)</f>
        <v>Aveiro</v>
      </c>
      <c r="E1874" s="9" t="s">
        <v>55</v>
      </c>
      <c r="F1874" s="4" t="str">
        <f>INDEX('Lista Aloj'!B:C,MATCH(E1874,'Lista Aloj'!C:C,0),1)</f>
        <v>ALOJAMENTO LOCAL M. ZÍDIA, LDA</v>
      </c>
      <c r="G1874" s="4" t="str">
        <f>VLOOKUP(E1874,'Lista Aloj'!C:F,4,0)</f>
        <v>Região Autónoma da Madeira</v>
      </c>
      <c r="H1874" s="19">
        <v>44533</v>
      </c>
      <c r="I1874" s="22">
        <v>1</v>
      </c>
      <c r="J1874" s="6">
        <f>VLOOKUP(E1874,'Lista Aloj'!C:F,2,0)*I1874</f>
        <v>50</v>
      </c>
      <c r="K1874" s="6">
        <f t="shared" si="29"/>
        <v>50</v>
      </c>
    </row>
    <row r="1875" spans="2:11" ht="16.5" x14ac:dyDescent="0.25">
      <c r="B1875" s="3" t="s">
        <v>95</v>
      </c>
      <c r="C1875" s="4" t="str">
        <f>VLOOKUP(B1875,Clientes!A:B,2,0)</f>
        <v xml:space="preserve">Diogo Teresa </v>
      </c>
      <c r="D1875" s="4" t="str">
        <f>VLOOKUP(B1875,Clientes!A:D,4,0)</f>
        <v>Setúbal</v>
      </c>
      <c r="E1875" s="9" t="s">
        <v>48</v>
      </c>
      <c r="F1875" s="4" t="str">
        <f>INDEX('Lista Aloj'!B:C,MATCH(E1875,'Lista Aloj'!C:C,0),1)</f>
        <v>BEACHCOMBER - ALOJAMENTO LOCAL, UNIPESSOAL, LDA</v>
      </c>
      <c r="G1875" s="4" t="str">
        <f>VLOOKUP(E1875,'Lista Aloj'!C:F,4,0)</f>
        <v>Beja</v>
      </c>
      <c r="H1875" s="19">
        <v>44535</v>
      </c>
      <c r="I1875" s="22">
        <v>8</v>
      </c>
      <c r="J1875" s="6">
        <f>VLOOKUP(E1875,'Lista Aloj'!C:F,2,0)*I1875</f>
        <v>400</v>
      </c>
      <c r="K1875" s="6">
        <f t="shared" si="29"/>
        <v>360</v>
      </c>
    </row>
    <row r="1876" spans="2:11" ht="16.5" x14ac:dyDescent="0.25">
      <c r="B1876" s="3" t="s">
        <v>164</v>
      </c>
      <c r="C1876" s="4" t="str">
        <f>VLOOKUP(B1876,Clientes!A:B,2,0)</f>
        <v>Ana Pinto Carvalho</v>
      </c>
      <c r="D1876" s="4" t="str">
        <f>VLOOKUP(B1876,Clientes!A:D,4,0)</f>
        <v>Coimbra</v>
      </c>
      <c r="E1876" s="9" t="s">
        <v>44</v>
      </c>
      <c r="F1876" s="4" t="str">
        <f>INDEX('Lista Aloj'!B:C,MATCH(E1876,'Lista Aloj'!C:C,0),1)</f>
        <v>DELIRECORDAÇÕES - ALOJAMENTO LOCAL, UNIPESSOAL, LDA</v>
      </c>
      <c r="G1876" s="4" t="str">
        <f>VLOOKUP(E1876,'Lista Aloj'!C:F,4,0)</f>
        <v>Porto</v>
      </c>
      <c r="H1876" s="19">
        <v>44536</v>
      </c>
      <c r="I1876" s="22">
        <v>2</v>
      </c>
      <c r="J1876" s="6">
        <f>VLOOKUP(E1876,'Lista Aloj'!C:F,2,0)*I1876</f>
        <v>160</v>
      </c>
      <c r="K1876" s="6">
        <f t="shared" si="29"/>
        <v>152</v>
      </c>
    </row>
    <row r="1877" spans="2:11" ht="16.5" x14ac:dyDescent="0.25">
      <c r="B1877" s="3" t="s">
        <v>170</v>
      </c>
      <c r="C1877" s="4" t="str">
        <f>VLOOKUP(B1877,Clientes!A:B,2,0)</f>
        <v xml:space="preserve">Caroline Gonzalez </v>
      </c>
      <c r="D1877" s="4" t="str">
        <f>VLOOKUP(B1877,Clientes!A:D,4,0)</f>
        <v>Faro</v>
      </c>
      <c r="E1877" s="9" t="s">
        <v>47</v>
      </c>
      <c r="F1877" s="4" t="str">
        <f>INDEX('Lista Aloj'!B:C,MATCH(E1877,'Lista Aloj'!C:C,0),1)</f>
        <v>ADER-SOUSA - ASSOCIAÇÃO DE DESENVOLVIMENTO RURAL DAS TERRAS DO SOUSA</v>
      </c>
      <c r="G1877" s="4" t="str">
        <f>VLOOKUP(E1877,'Lista Aloj'!C:F,4,0)</f>
        <v>Região Autónoma dos Açores</v>
      </c>
      <c r="H1877" s="19">
        <v>44536</v>
      </c>
      <c r="I1877" s="22">
        <v>6</v>
      </c>
      <c r="J1877" s="6">
        <f>VLOOKUP(E1877,'Lista Aloj'!C:F,2,0)*I1877</f>
        <v>420</v>
      </c>
      <c r="K1877" s="6">
        <f t="shared" si="29"/>
        <v>378</v>
      </c>
    </row>
    <row r="1878" spans="2:11" ht="16.5" x14ac:dyDescent="0.25">
      <c r="B1878" s="3" t="s">
        <v>125</v>
      </c>
      <c r="C1878" s="4" t="str">
        <f>VLOOKUP(B1878,Clientes!A:B,2,0)</f>
        <v>Marta Almeida Silva</v>
      </c>
      <c r="D1878" s="4" t="str">
        <f>VLOOKUP(B1878,Clientes!A:D,4,0)</f>
        <v>Lisboa</v>
      </c>
      <c r="E1878" s="9" t="s">
        <v>38</v>
      </c>
      <c r="F1878" s="4" t="str">
        <f>INDEX('Lista Aloj'!B:C,MATCH(E1878,'Lista Aloj'!C:C,0),1)</f>
        <v>ALOJAMENTO LOCAL - PENSIO BASTOS, LDA</v>
      </c>
      <c r="G1878" s="4" t="str">
        <f>VLOOKUP(E1878,'Lista Aloj'!C:F,4,0)</f>
        <v>Bragança</v>
      </c>
      <c r="H1878" s="19">
        <v>44536</v>
      </c>
      <c r="I1878" s="22">
        <v>2</v>
      </c>
      <c r="J1878" s="6">
        <f>VLOOKUP(E1878,'Lista Aloj'!C:F,2,0)*I1878</f>
        <v>140</v>
      </c>
      <c r="K1878" s="6">
        <f t="shared" si="29"/>
        <v>133</v>
      </c>
    </row>
    <row r="1879" spans="2:11" ht="16.5" x14ac:dyDescent="0.25">
      <c r="B1879" s="3" t="s">
        <v>118</v>
      </c>
      <c r="C1879" s="4" t="str">
        <f>VLOOKUP(B1879,Clientes!A:B,2,0)</f>
        <v>Daniel da Araújo</v>
      </c>
      <c r="D1879" s="4" t="str">
        <f>VLOOKUP(B1879,Clientes!A:D,4,0)</f>
        <v>Portalegre</v>
      </c>
      <c r="E1879" s="9" t="s">
        <v>37</v>
      </c>
      <c r="F1879" s="4" t="str">
        <f>INDEX('Lista Aloj'!B:C,MATCH(E1879,'Lista Aloj'!C:C,0),1)</f>
        <v>AHSLG - SOCIEDADE DE GESTÃO DE EMPREENDIMENTOS TURÍSTICOS E DE ALOJAMENTO LOCAL, LDA</v>
      </c>
      <c r="G1879" s="4" t="str">
        <f>VLOOKUP(E1879,'Lista Aloj'!C:F,4,0)</f>
        <v>Braga</v>
      </c>
      <c r="H1879" s="19">
        <v>44539</v>
      </c>
      <c r="I1879" s="22">
        <v>3</v>
      </c>
      <c r="J1879" s="6">
        <f>VLOOKUP(E1879,'Lista Aloj'!C:F,2,0)*I1879</f>
        <v>150</v>
      </c>
      <c r="K1879" s="6">
        <f t="shared" si="29"/>
        <v>142.5</v>
      </c>
    </row>
    <row r="1880" spans="2:11" ht="16.5" x14ac:dyDescent="0.25">
      <c r="B1880" s="3" t="s">
        <v>92</v>
      </c>
      <c r="C1880" s="4" t="str">
        <f>VLOOKUP(B1880,Clientes!A:B,2,0)</f>
        <v>Marina Manuel Duarte</v>
      </c>
      <c r="D1880" s="4" t="str">
        <f>VLOOKUP(B1880,Clientes!A:D,4,0)</f>
        <v>Portalegre</v>
      </c>
      <c r="E1880" s="9" t="s">
        <v>36</v>
      </c>
      <c r="F1880" s="4" t="str">
        <f>INDEX('Lista Aloj'!B:C,MATCH(E1880,'Lista Aloj'!C:C,0),1)</f>
        <v>A.N.E.A.L. - ASSOCIAÇÃO NACIONAL DE ESTABELECIMENTOS DE ALOJAMENTO LOCAL</v>
      </c>
      <c r="G1880" s="4" t="str">
        <f>VLOOKUP(E1880,'Lista Aloj'!C:F,4,0)</f>
        <v>Lisboa</v>
      </c>
      <c r="H1880" s="19">
        <v>44539</v>
      </c>
      <c r="I1880" s="22">
        <v>5</v>
      </c>
      <c r="J1880" s="6">
        <f>VLOOKUP(E1880,'Lista Aloj'!C:F,2,0)*I1880</f>
        <v>400</v>
      </c>
      <c r="K1880" s="6">
        <f t="shared" si="29"/>
        <v>380</v>
      </c>
    </row>
    <row r="1881" spans="2:11" ht="16.5" x14ac:dyDescent="0.25">
      <c r="B1881" s="3" t="s">
        <v>79</v>
      </c>
      <c r="C1881" s="4" t="str">
        <f>VLOOKUP(B1881,Clientes!A:B,2,0)</f>
        <v>Pedro Miguel Mota</v>
      </c>
      <c r="D1881" s="4" t="str">
        <f>VLOOKUP(B1881,Clientes!A:D,4,0)</f>
        <v>Coimbra</v>
      </c>
      <c r="E1881" s="9" t="s">
        <v>41</v>
      </c>
      <c r="F1881" s="4" t="str">
        <f>INDEX('Lista Aloj'!B:C,MATCH(E1881,'Lista Aloj'!C:C,0),1)</f>
        <v>CAMPO AVENTURA - PROGRAMAS DE LAZER, S.A.</v>
      </c>
      <c r="G1881" s="4" t="str">
        <f>VLOOKUP(E1881,'Lista Aloj'!C:F,4,0)</f>
        <v>Castelo Branco</v>
      </c>
      <c r="H1881" s="19">
        <v>44539</v>
      </c>
      <c r="I1881" s="22">
        <v>4</v>
      </c>
      <c r="J1881" s="6">
        <f>VLOOKUP(E1881,'Lista Aloj'!C:F,2,0)*I1881</f>
        <v>360</v>
      </c>
      <c r="K1881" s="6">
        <f t="shared" si="29"/>
        <v>342</v>
      </c>
    </row>
    <row r="1882" spans="2:11" ht="16.5" x14ac:dyDescent="0.25">
      <c r="B1882" s="3" t="s">
        <v>190</v>
      </c>
      <c r="C1882" s="4" t="str">
        <f>VLOOKUP(B1882,Clientes!A:B,2,0)</f>
        <v>Pedro Rua Levorato</v>
      </c>
      <c r="D1882" s="4" t="str">
        <f>VLOOKUP(B1882,Clientes!A:D,4,0)</f>
        <v>Faro</v>
      </c>
      <c r="E1882" s="9" t="s">
        <v>37</v>
      </c>
      <c r="F1882" s="4" t="str">
        <f>INDEX('Lista Aloj'!B:C,MATCH(E1882,'Lista Aloj'!C:C,0),1)</f>
        <v>AHSLG - SOCIEDADE DE GESTÃO DE EMPREENDIMENTOS TURÍSTICOS E DE ALOJAMENTO LOCAL, LDA</v>
      </c>
      <c r="G1882" s="4" t="str">
        <f>VLOOKUP(E1882,'Lista Aloj'!C:F,4,0)</f>
        <v>Braga</v>
      </c>
      <c r="H1882" s="19">
        <v>44541</v>
      </c>
      <c r="I1882" s="22">
        <v>7</v>
      </c>
      <c r="J1882" s="6">
        <f>VLOOKUP(E1882,'Lista Aloj'!C:F,2,0)*I1882</f>
        <v>350</v>
      </c>
      <c r="K1882" s="6">
        <f t="shared" si="29"/>
        <v>315</v>
      </c>
    </row>
    <row r="1883" spans="2:11" ht="16.5" x14ac:dyDescent="0.25">
      <c r="B1883" s="3" t="s">
        <v>104</v>
      </c>
      <c r="C1883" s="4" t="str">
        <f>VLOOKUP(B1883,Clientes!A:B,2,0)</f>
        <v>André Oliveira Santos</v>
      </c>
      <c r="D1883" s="4" t="str">
        <f>VLOOKUP(B1883,Clientes!A:D,4,0)</f>
        <v>Braga</v>
      </c>
      <c r="E1883" s="9" t="s">
        <v>49</v>
      </c>
      <c r="F1883" s="4" t="str">
        <f>INDEX('Lista Aloj'!B:C,MATCH(E1883,'Lista Aloj'!C:C,0),1)</f>
        <v>GERES ALBUFEIRA - ALDEIA TURISTICA, LDA</v>
      </c>
      <c r="G1883" s="4" t="str">
        <f>VLOOKUP(E1883,'Lista Aloj'!C:F,4,0)</f>
        <v>Aveiro</v>
      </c>
      <c r="H1883" s="19">
        <v>44543</v>
      </c>
      <c r="I1883" s="22">
        <v>3</v>
      </c>
      <c r="J1883" s="6">
        <f>VLOOKUP(E1883,'Lista Aloj'!C:F,2,0)*I1883</f>
        <v>210</v>
      </c>
      <c r="K1883" s="6">
        <f t="shared" si="29"/>
        <v>199.5</v>
      </c>
    </row>
    <row r="1884" spans="2:11" ht="16.5" x14ac:dyDescent="0.25">
      <c r="B1884" s="3" t="s">
        <v>134</v>
      </c>
      <c r="C1884" s="4" t="str">
        <f>VLOOKUP(B1884,Clientes!A:B,2,0)</f>
        <v>Eduardo Leite Martins</v>
      </c>
      <c r="D1884" s="4" t="str">
        <f>VLOOKUP(B1884,Clientes!A:D,4,0)</f>
        <v>Braga</v>
      </c>
      <c r="E1884" s="9" t="s">
        <v>35</v>
      </c>
      <c r="F1884" s="4" t="str">
        <f>INDEX('Lista Aloj'!B:C,MATCH(E1884,'Lista Aloj'!C:C,0),1)</f>
        <v>ALOJAMENTO LOCAL "TUGAPLACE", UNIPESSOAL, LDA</v>
      </c>
      <c r="G1884" s="4" t="str">
        <f>VLOOKUP(E1884,'Lista Aloj'!C:F,4,0)</f>
        <v>Porto</v>
      </c>
      <c r="H1884" s="19">
        <v>44544</v>
      </c>
      <c r="I1884" s="22">
        <v>1</v>
      </c>
      <c r="J1884" s="6">
        <f>VLOOKUP(E1884,'Lista Aloj'!C:F,2,0)*I1884</f>
        <v>70</v>
      </c>
      <c r="K1884" s="6">
        <f t="shared" si="29"/>
        <v>70</v>
      </c>
    </row>
    <row r="1885" spans="2:11" ht="16.5" x14ac:dyDescent="0.25">
      <c r="B1885" s="3" t="s">
        <v>91</v>
      </c>
      <c r="C1885" s="4" t="str">
        <f>VLOOKUP(B1885,Clientes!A:B,2,0)</f>
        <v xml:space="preserve">Rafael Romera </v>
      </c>
      <c r="D1885" s="4" t="str">
        <f>VLOOKUP(B1885,Clientes!A:D,4,0)</f>
        <v>Coimbra</v>
      </c>
      <c r="E1885" s="9" t="s">
        <v>44</v>
      </c>
      <c r="F1885" s="4" t="str">
        <f>INDEX('Lista Aloj'!B:C,MATCH(E1885,'Lista Aloj'!C:C,0),1)</f>
        <v>DELIRECORDAÇÕES - ALOJAMENTO LOCAL, UNIPESSOAL, LDA</v>
      </c>
      <c r="G1885" s="4" t="str">
        <f>VLOOKUP(E1885,'Lista Aloj'!C:F,4,0)</f>
        <v>Porto</v>
      </c>
      <c r="H1885" s="19">
        <v>44544</v>
      </c>
      <c r="I1885" s="22">
        <v>3</v>
      </c>
      <c r="J1885" s="6">
        <f>VLOOKUP(E1885,'Lista Aloj'!C:F,2,0)*I1885</f>
        <v>240</v>
      </c>
      <c r="K1885" s="6">
        <f t="shared" si="29"/>
        <v>228</v>
      </c>
    </row>
    <row r="1886" spans="2:11" ht="16.5" x14ac:dyDescent="0.25">
      <c r="B1886" s="3" t="s">
        <v>125</v>
      </c>
      <c r="C1886" s="4" t="str">
        <f>VLOOKUP(B1886,Clientes!A:B,2,0)</f>
        <v>Marta Almeida Silva</v>
      </c>
      <c r="D1886" s="4" t="str">
        <f>VLOOKUP(B1886,Clientes!A:D,4,0)</f>
        <v>Lisboa</v>
      </c>
      <c r="E1886" s="9" t="s">
        <v>47</v>
      </c>
      <c r="F1886" s="4" t="str">
        <f>INDEX('Lista Aloj'!B:C,MATCH(E1886,'Lista Aloj'!C:C,0),1)</f>
        <v>ADER-SOUSA - ASSOCIAÇÃO DE DESENVOLVIMENTO RURAL DAS TERRAS DO SOUSA</v>
      </c>
      <c r="G1886" s="4" t="str">
        <f>VLOOKUP(E1886,'Lista Aloj'!C:F,4,0)</f>
        <v>Região Autónoma dos Açores</v>
      </c>
      <c r="H1886" s="19">
        <v>44545</v>
      </c>
      <c r="I1886" s="22">
        <v>7</v>
      </c>
      <c r="J1886" s="6">
        <f>VLOOKUP(E1886,'Lista Aloj'!C:F,2,0)*I1886</f>
        <v>490</v>
      </c>
      <c r="K1886" s="6">
        <f t="shared" si="29"/>
        <v>441</v>
      </c>
    </row>
    <row r="1887" spans="2:11" ht="16.5" x14ac:dyDescent="0.25">
      <c r="B1887" s="3" t="s">
        <v>83</v>
      </c>
      <c r="C1887" s="4" t="str">
        <f>VLOOKUP(B1887,Clientes!A:B,2,0)</f>
        <v>Gonçalo Miguel Ribeiro</v>
      </c>
      <c r="D1887" s="4" t="str">
        <f>VLOOKUP(B1887,Clientes!A:D,4,0)</f>
        <v>Beja</v>
      </c>
      <c r="E1887" s="9" t="s">
        <v>62</v>
      </c>
      <c r="F1887" s="4" t="str">
        <f>INDEX('Lista Aloj'!B:C,MATCH(E1887,'Lista Aloj'!C:C,0),1)</f>
        <v>ENTREGARSONHOS - ALOJAMENTO LOCAL, LDA</v>
      </c>
      <c r="G1887" s="4" t="str">
        <f>VLOOKUP(E1887,'Lista Aloj'!C:F,4,0)</f>
        <v>Região Autónoma dos Açores</v>
      </c>
      <c r="H1887" s="19">
        <v>44547</v>
      </c>
      <c r="I1887" s="22">
        <v>9</v>
      </c>
      <c r="J1887" s="6">
        <f>VLOOKUP(E1887,'Lista Aloj'!C:F,2,0)*I1887</f>
        <v>630</v>
      </c>
      <c r="K1887" s="6">
        <f t="shared" si="29"/>
        <v>567</v>
      </c>
    </row>
    <row r="1888" spans="2:11" ht="16.5" x14ac:dyDescent="0.25">
      <c r="B1888" s="3" t="s">
        <v>82</v>
      </c>
      <c r="C1888" s="4" t="str">
        <f>VLOOKUP(B1888,Clientes!A:B,2,0)</f>
        <v>Inês Pedro Marinho</v>
      </c>
      <c r="D1888" s="4" t="str">
        <f>VLOOKUP(B1888,Clientes!A:D,4,0)</f>
        <v>Coimbra</v>
      </c>
      <c r="E1888" s="9" t="s">
        <v>35</v>
      </c>
      <c r="F1888" s="4" t="str">
        <f>INDEX('Lista Aloj'!B:C,MATCH(E1888,'Lista Aloj'!C:C,0),1)</f>
        <v>ALOJAMENTO LOCAL "TUGAPLACE", UNIPESSOAL, LDA</v>
      </c>
      <c r="G1888" s="4" t="str">
        <f>VLOOKUP(E1888,'Lista Aloj'!C:F,4,0)</f>
        <v>Porto</v>
      </c>
      <c r="H1888" s="19">
        <v>44547</v>
      </c>
      <c r="I1888" s="22">
        <v>5</v>
      </c>
      <c r="J1888" s="6">
        <f>VLOOKUP(E1888,'Lista Aloj'!C:F,2,0)*I1888</f>
        <v>350</v>
      </c>
      <c r="K1888" s="6">
        <f t="shared" si="29"/>
        <v>332.5</v>
      </c>
    </row>
    <row r="1889" spans="2:11" ht="16.5" x14ac:dyDescent="0.25">
      <c r="B1889" s="3" t="s">
        <v>187</v>
      </c>
      <c r="C1889" s="4" t="str">
        <f>VLOOKUP(B1889,Clientes!A:B,2,0)</f>
        <v>Rodrigo da Gonçalves</v>
      </c>
      <c r="D1889" s="4" t="str">
        <f>VLOOKUP(B1889,Clientes!A:D,4,0)</f>
        <v>Vila Real</v>
      </c>
      <c r="E1889" s="9" t="s">
        <v>51</v>
      </c>
      <c r="F1889" s="4" t="str">
        <f>INDEX('Lista Aloj'!B:C,MATCH(E1889,'Lista Aloj'!C:C,0),1)</f>
        <v>BIRDS &amp; BOARDS - ALOJAMENTO LOCAL, LDA</v>
      </c>
      <c r="G1889" s="4" t="str">
        <f>VLOOKUP(E1889,'Lista Aloj'!C:F,4,0)</f>
        <v>Lisboa</v>
      </c>
      <c r="H1889" s="19">
        <v>44548</v>
      </c>
      <c r="I1889" s="22">
        <v>6</v>
      </c>
      <c r="J1889" s="6">
        <f>VLOOKUP(E1889,'Lista Aloj'!C:F,2,0)*I1889</f>
        <v>540</v>
      </c>
      <c r="K1889" s="6">
        <f t="shared" si="29"/>
        <v>486</v>
      </c>
    </row>
    <row r="1890" spans="2:11" ht="16.5" x14ac:dyDescent="0.25">
      <c r="B1890" s="3" t="s">
        <v>78</v>
      </c>
      <c r="C1890" s="4" t="str">
        <f>VLOOKUP(B1890,Clientes!A:B,2,0)</f>
        <v>Ana Maria Silva</v>
      </c>
      <c r="D1890" s="4" t="str">
        <f>VLOOKUP(B1890,Clientes!A:D,4,0)</f>
        <v>Santarém</v>
      </c>
      <c r="E1890" s="9" t="s">
        <v>43</v>
      </c>
      <c r="F1890" s="4" t="str">
        <f>INDEX('Lista Aloj'!B:C,MATCH(E1890,'Lista Aloj'!C:C,0),1)</f>
        <v>AZEVEDO, ANTÓNIO DA SILVA</v>
      </c>
      <c r="G1890" s="4" t="str">
        <f>VLOOKUP(E1890,'Lista Aloj'!C:F,4,0)</f>
        <v>Porto</v>
      </c>
      <c r="H1890" s="19">
        <v>44549</v>
      </c>
      <c r="I1890" s="22">
        <v>1</v>
      </c>
      <c r="J1890" s="6">
        <f>VLOOKUP(E1890,'Lista Aloj'!C:F,2,0)*I1890</f>
        <v>80</v>
      </c>
      <c r="K1890" s="6">
        <f t="shared" si="29"/>
        <v>80</v>
      </c>
    </row>
    <row r="1891" spans="2:11" ht="16.5" x14ac:dyDescent="0.25">
      <c r="B1891" s="3" t="s">
        <v>192</v>
      </c>
      <c r="C1891" s="4" t="str">
        <f>VLOOKUP(B1891,Clientes!A:B,2,0)</f>
        <v>Inês Silva Lopes</v>
      </c>
      <c r="D1891" s="4" t="str">
        <f>VLOOKUP(B1891,Clientes!A:D,4,0)</f>
        <v>Leiria</v>
      </c>
      <c r="E1891" s="9" t="s">
        <v>37</v>
      </c>
      <c r="F1891" s="4" t="str">
        <f>INDEX('Lista Aloj'!B:C,MATCH(E1891,'Lista Aloj'!C:C,0),1)</f>
        <v>AHSLG - SOCIEDADE DE GESTÃO DE EMPREENDIMENTOS TURÍSTICOS E DE ALOJAMENTO LOCAL, LDA</v>
      </c>
      <c r="G1891" s="4" t="str">
        <f>VLOOKUP(E1891,'Lista Aloj'!C:F,4,0)</f>
        <v>Braga</v>
      </c>
      <c r="H1891" s="19">
        <v>44553</v>
      </c>
      <c r="I1891" s="22">
        <v>9</v>
      </c>
      <c r="J1891" s="6">
        <f>VLOOKUP(E1891,'Lista Aloj'!C:F,2,0)*I1891</f>
        <v>450</v>
      </c>
      <c r="K1891" s="6">
        <f t="shared" si="29"/>
        <v>405</v>
      </c>
    </row>
    <row r="1892" spans="2:11" ht="16.5" x14ac:dyDescent="0.25">
      <c r="B1892" s="3" t="s">
        <v>89</v>
      </c>
      <c r="C1892" s="4" t="str">
        <f>VLOOKUP(B1892,Clientes!A:B,2,0)</f>
        <v>Marco Pedro Suarez</v>
      </c>
      <c r="D1892" s="4" t="str">
        <f>VLOOKUP(B1892,Clientes!A:D,4,0)</f>
        <v>Porto</v>
      </c>
      <c r="E1892" s="9" t="s">
        <v>61</v>
      </c>
      <c r="F1892" s="4" t="str">
        <f>INDEX('Lista Aloj'!B:C,MATCH(E1892,'Lista Aloj'!C:C,0),1)</f>
        <v>APPEAL - ASSOCIAÇÃO PORTUGUESA DE PROPRIETÁRIOS DE ESTABELECIMENTOS DE ALOJAMENTO LOCAL</v>
      </c>
      <c r="G1892" s="4" t="str">
        <f>VLOOKUP(E1892,'Lista Aloj'!C:F,4,0)</f>
        <v>Região Autónoma dos Açores</v>
      </c>
      <c r="H1892" s="19">
        <v>44553</v>
      </c>
      <c r="I1892" s="22">
        <v>3</v>
      </c>
      <c r="J1892" s="6">
        <f>VLOOKUP(E1892,'Lista Aloj'!C:F,2,0)*I1892</f>
        <v>210</v>
      </c>
      <c r="K1892" s="6">
        <f t="shared" si="29"/>
        <v>199.5</v>
      </c>
    </row>
    <row r="1893" spans="2:11" ht="16.5" x14ac:dyDescent="0.25">
      <c r="B1893" s="3" t="s">
        <v>100</v>
      </c>
      <c r="C1893" s="4" t="str">
        <f>VLOOKUP(B1893,Clientes!A:B,2,0)</f>
        <v>Vasco Miguel Alves</v>
      </c>
      <c r="D1893" s="4" t="str">
        <f>VLOOKUP(B1893,Clientes!A:D,4,0)</f>
        <v>Viseu</v>
      </c>
      <c r="E1893" s="9" t="s">
        <v>51</v>
      </c>
      <c r="F1893" s="4" t="str">
        <f>INDEX('Lista Aloj'!B:C,MATCH(E1893,'Lista Aloj'!C:C,0),1)</f>
        <v>BIRDS &amp; BOARDS - ALOJAMENTO LOCAL, LDA</v>
      </c>
      <c r="G1893" s="4" t="str">
        <f>VLOOKUP(E1893,'Lista Aloj'!C:F,4,0)</f>
        <v>Lisboa</v>
      </c>
      <c r="H1893" s="19">
        <v>44553</v>
      </c>
      <c r="I1893" s="22">
        <v>9</v>
      </c>
      <c r="J1893" s="6">
        <f>VLOOKUP(E1893,'Lista Aloj'!C:F,2,0)*I1893</f>
        <v>810</v>
      </c>
      <c r="K1893" s="6">
        <f t="shared" si="29"/>
        <v>729</v>
      </c>
    </row>
    <row r="1894" spans="2:11" ht="16.5" x14ac:dyDescent="0.25">
      <c r="B1894" s="3" t="s">
        <v>139</v>
      </c>
      <c r="C1894" s="4" t="str">
        <f>VLOOKUP(B1894,Clientes!A:B,2,0)</f>
        <v>Daniel Filipe Sousa</v>
      </c>
      <c r="D1894" s="4" t="str">
        <f>VLOOKUP(B1894,Clientes!A:D,4,0)</f>
        <v>Beja</v>
      </c>
      <c r="E1894" s="9" t="s">
        <v>43</v>
      </c>
      <c r="F1894" s="4" t="str">
        <f>INDEX('Lista Aloj'!B:C,MATCH(E1894,'Lista Aloj'!C:C,0),1)</f>
        <v>AZEVEDO, ANTÓNIO DA SILVA</v>
      </c>
      <c r="G1894" s="4" t="str">
        <f>VLOOKUP(E1894,'Lista Aloj'!C:F,4,0)</f>
        <v>Porto</v>
      </c>
      <c r="H1894" s="19">
        <v>44556</v>
      </c>
      <c r="I1894" s="22">
        <v>9</v>
      </c>
      <c r="J1894" s="6">
        <f>VLOOKUP(E1894,'Lista Aloj'!C:F,2,0)*I1894</f>
        <v>720</v>
      </c>
      <c r="K1894" s="6">
        <f t="shared" si="29"/>
        <v>648</v>
      </c>
    </row>
    <row r="1895" spans="2:11" ht="16.5" x14ac:dyDescent="0.25">
      <c r="B1895" s="3" t="s">
        <v>126</v>
      </c>
      <c r="C1895" s="4" t="str">
        <f>VLOOKUP(B1895,Clientes!A:B,2,0)</f>
        <v>José Miguel Amorim</v>
      </c>
      <c r="D1895" s="4" t="str">
        <f>VLOOKUP(B1895,Clientes!A:D,4,0)</f>
        <v>Guarda</v>
      </c>
      <c r="E1895" s="9" t="s">
        <v>34</v>
      </c>
      <c r="F1895" s="4" t="str">
        <f>INDEX('Lista Aloj'!B:C,MATCH(E1895,'Lista Aloj'!C:C,0),1)</f>
        <v>ALOJAMENTO DO ÓSCAR, UNIPESSOAL, LDA</v>
      </c>
      <c r="G1895" s="4" t="str">
        <f>VLOOKUP(E1895,'Lista Aloj'!C:F,4,0)</f>
        <v>Região Autónoma da Madeira</v>
      </c>
      <c r="H1895" s="19">
        <v>44556</v>
      </c>
      <c r="I1895" s="22">
        <v>8</v>
      </c>
      <c r="J1895" s="6">
        <f>VLOOKUP(E1895,'Lista Aloj'!C:F,2,0)*I1895</f>
        <v>560</v>
      </c>
      <c r="K1895" s="6">
        <f t="shared" si="29"/>
        <v>504</v>
      </c>
    </row>
    <row r="1896" spans="2:11" ht="16.5" x14ac:dyDescent="0.25">
      <c r="B1896" s="3" t="s">
        <v>167</v>
      </c>
      <c r="C1896" s="4" t="str">
        <f>VLOOKUP(B1896,Clientes!A:B,2,0)</f>
        <v xml:space="preserve">Viktoriia Xavier </v>
      </c>
      <c r="D1896" s="4" t="str">
        <f>VLOOKUP(B1896,Clientes!A:D,4,0)</f>
        <v>Viana do Castelo</v>
      </c>
      <c r="E1896" s="9" t="s">
        <v>51</v>
      </c>
      <c r="F1896" s="4" t="str">
        <f>INDEX('Lista Aloj'!B:C,MATCH(E1896,'Lista Aloj'!C:C,0),1)</f>
        <v>BIRDS &amp; BOARDS - ALOJAMENTO LOCAL, LDA</v>
      </c>
      <c r="G1896" s="4" t="str">
        <f>VLOOKUP(E1896,'Lista Aloj'!C:F,4,0)</f>
        <v>Lisboa</v>
      </c>
      <c r="H1896" s="19">
        <v>44557</v>
      </c>
      <c r="I1896" s="22">
        <v>5</v>
      </c>
      <c r="J1896" s="6">
        <f>VLOOKUP(E1896,'Lista Aloj'!C:F,2,0)*I1896</f>
        <v>450</v>
      </c>
      <c r="K1896" s="6">
        <f t="shared" si="29"/>
        <v>427.5</v>
      </c>
    </row>
    <row r="1897" spans="2:11" ht="16.5" x14ac:dyDescent="0.25">
      <c r="B1897" s="3" t="s">
        <v>116</v>
      </c>
      <c r="C1897" s="4" t="str">
        <f>VLOOKUP(B1897,Clientes!A:B,2,0)</f>
        <v>Alice Pinto Silva</v>
      </c>
      <c r="D1897" s="4" t="str">
        <f>VLOOKUP(B1897,Clientes!A:D,4,0)</f>
        <v>Beja</v>
      </c>
      <c r="E1897" s="9" t="s">
        <v>44</v>
      </c>
      <c r="F1897" s="4" t="str">
        <f>INDEX('Lista Aloj'!B:C,MATCH(E1897,'Lista Aloj'!C:C,0),1)</f>
        <v>DELIRECORDAÇÕES - ALOJAMENTO LOCAL, UNIPESSOAL, LDA</v>
      </c>
      <c r="G1897" s="4" t="str">
        <f>VLOOKUP(E1897,'Lista Aloj'!C:F,4,0)</f>
        <v>Porto</v>
      </c>
      <c r="H1897" s="19">
        <v>44558</v>
      </c>
      <c r="I1897" s="22">
        <v>9</v>
      </c>
      <c r="J1897" s="6">
        <f>VLOOKUP(E1897,'Lista Aloj'!C:F,2,0)*I1897</f>
        <v>720</v>
      </c>
      <c r="K1897" s="6">
        <f t="shared" si="29"/>
        <v>648</v>
      </c>
    </row>
    <row r="1898" spans="2:11" ht="16.5" x14ac:dyDescent="0.25">
      <c r="B1898" s="3" t="s">
        <v>109</v>
      </c>
      <c r="C1898" s="4" t="str">
        <f>VLOOKUP(B1898,Clientes!A:B,2,0)</f>
        <v>Leonor Pedro Santos</v>
      </c>
      <c r="D1898" s="4" t="str">
        <f>VLOOKUP(B1898,Clientes!A:D,4,0)</f>
        <v>Beja</v>
      </c>
      <c r="E1898" s="9" t="s">
        <v>51</v>
      </c>
      <c r="F1898" s="4" t="str">
        <f>INDEX('Lista Aloj'!B:C,MATCH(E1898,'Lista Aloj'!C:C,0),1)</f>
        <v>BIRDS &amp; BOARDS - ALOJAMENTO LOCAL, LDA</v>
      </c>
      <c r="G1898" s="4" t="str">
        <f>VLOOKUP(E1898,'Lista Aloj'!C:F,4,0)</f>
        <v>Lisboa</v>
      </c>
      <c r="H1898" s="19">
        <v>44558</v>
      </c>
      <c r="I1898" s="22">
        <v>8</v>
      </c>
      <c r="J1898" s="6">
        <f>VLOOKUP(E1898,'Lista Aloj'!C:F,2,0)*I1898</f>
        <v>720</v>
      </c>
      <c r="K1898" s="6">
        <f t="shared" si="29"/>
        <v>648</v>
      </c>
    </row>
    <row r="1899" spans="2:11" ht="16.5" x14ac:dyDescent="0.25">
      <c r="B1899" s="3" t="s">
        <v>101</v>
      </c>
      <c r="C1899" s="4" t="str">
        <f>VLOOKUP(B1899,Clientes!A:B,2,0)</f>
        <v>Raquel Tomas Grilo</v>
      </c>
      <c r="D1899" s="4" t="str">
        <f>VLOOKUP(B1899,Clientes!A:D,4,0)</f>
        <v>Viana do Castelo</v>
      </c>
      <c r="E1899" s="9" t="s">
        <v>56</v>
      </c>
      <c r="F1899" s="4" t="str">
        <f>INDEX('Lista Aloj'!B:C,MATCH(E1899,'Lista Aloj'!C:C,0),1)</f>
        <v>CONVERSA SIMÉTRICA ALOJAMENTO LOCAL, LDA</v>
      </c>
      <c r="G1899" s="4" t="str">
        <f>VLOOKUP(E1899,'Lista Aloj'!C:F,4,0)</f>
        <v>Viana do Castelo</v>
      </c>
      <c r="H1899" s="19">
        <v>44559</v>
      </c>
      <c r="I1899" s="22">
        <v>1</v>
      </c>
      <c r="J1899" s="6">
        <f>VLOOKUP(E1899,'Lista Aloj'!C:F,2,0)*I1899</f>
        <v>90</v>
      </c>
      <c r="K1899" s="6">
        <f t="shared" si="29"/>
        <v>90</v>
      </c>
    </row>
    <row r="1900" spans="2:11" ht="16.5" x14ac:dyDescent="0.25">
      <c r="B1900" s="3" t="s">
        <v>164</v>
      </c>
      <c r="C1900" s="4" t="str">
        <f>VLOOKUP(B1900,Clientes!A:B,2,0)</f>
        <v>Ana Pinto Carvalho</v>
      </c>
      <c r="D1900" s="4" t="str">
        <f>VLOOKUP(B1900,Clientes!A:D,4,0)</f>
        <v>Coimbra</v>
      </c>
      <c r="E1900" s="9" t="s">
        <v>37</v>
      </c>
      <c r="F1900" s="4" t="str">
        <f>INDEX('Lista Aloj'!B:C,MATCH(E1900,'Lista Aloj'!C:C,0),1)</f>
        <v>AHSLG - SOCIEDADE DE GESTÃO DE EMPREENDIMENTOS TURÍSTICOS E DE ALOJAMENTO LOCAL, LDA</v>
      </c>
      <c r="G1900" s="4" t="str">
        <f>VLOOKUP(E1900,'Lista Aloj'!C:F,4,0)</f>
        <v>Braga</v>
      </c>
      <c r="H1900" s="19">
        <v>44561</v>
      </c>
      <c r="I1900" s="22">
        <v>6</v>
      </c>
      <c r="J1900" s="6">
        <f>VLOOKUP(E1900,'Lista Aloj'!C:F,2,0)*I1900</f>
        <v>300</v>
      </c>
      <c r="K1900" s="6">
        <f t="shared" si="29"/>
        <v>270</v>
      </c>
    </row>
    <row r="1901" spans="2:11" ht="16.5" x14ac:dyDescent="0.25">
      <c r="B1901" s="3" t="s">
        <v>194</v>
      </c>
      <c r="C1901" s="4" t="str">
        <f>VLOOKUP(B1901,Clientes!A:B,2,0)</f>
        <v>João Gonçalo Meireles</v>
      </c>
      <c r="D1901" s="4" t="str">
        <f>VLOOKUP(B1901,Clientes!A:D,4,0)</f>
        <v>Faro</v>
      </c>
      <c r="E1901" s="9" t="s">
        <v>41</v>
      </c>
      <c r="F1901" s="4" t="str">
        <f>INDEX('Lista Aloj'!B:C,MATCH(E1901,'Lista Aloj'!C:C,0),1)</f>
        <v>CAMPO AVENTURA - PROGRAMAS DE LAZER, S.A.</v>
      </c>
      <c r="G1901" s="4" t="str">
        <f>VLOOKUP(E1901,'Lista Aloj'!C:F,4,0)</f>
        <v>Castelo Branco</v>
      </c>
      <c r="H1901" s="19">
        <v>44564</v>
      </c>
      <c r="I1901" s="22">
        <v>7</v>
      </c>
      <c r="J1901" s="6">
        <f>VLOOKUP(E1901,'Lista Aloj'!C:F,2,0)*I1901</f>
        <v>630</v>
      </c>
      <c r="K1901" s="6">
        <f t="shared" si="29"/>
        <v>567</v>
      </c>
    </row>
    <row r="1902" spans="2:11" ht="16.5" x14ac:dyDescent="0.25">
      <c r="B1902" s="3" t="s">
        <v>90</v>
      </c>
      <c r="C1902" s="4" t="str">
        <f>VLOOKUP(B1902,Clientes!A:B,2,0)</f>
        <v>Rodrigo Marques Carvalho</v>
      </c>
      <c r="D1902" s="4" t="str">
        <f>VLOOKUP(B1902,Clientes!A:D,4,0)</f>
        <v>Évora</v>
      </c>
      <c r="E1902" s="9" t="s">
        <v>44</v>
      </c>
      <c r="F1902" s="4" t="str">
        <f>INDEX('Lista Aloj'!B:C,MATCH(E1902,'Lista Aloj'!C:C,0),1)</f>
        <v>DELIRECORDAÇÕES - ALOJAMENTO LOCAL, UNIPESSOAL, LDA</v>
      </c>
      <c r="G1902" s="4" t="str">
        <f>VLOOKUP(E1902,'Lista Aloj'!C:F,4,0)</f>
        <v>Porto</v>
      </c>
      <c r="H1902" s="19">
        <v>44566</v>
      </c>
      <c r="I1902" s="22">
        <v>3</v>
      </c>
      <c r="J1902" s="6">
        <f>VLOOKUP(E1902,'Lista Aloj'!C:F,2,0)*I1902</f>
        <v>240</v>
      </c>
      <c r="K1902" s="6">
        <f t="shared" si="29"/>
        <v>228</v>
      </c>
    </row>
    <row r="1903" spans="2:11" ht="16.5" x14ac:dyDescent="0.25">
      <c r="B1903" s="3" t="s">
        <v>111</v>
      </c>
      <c r="C1903" s="4" t="str">
        <f>VLOOKUP(B1903,Clientes!A:B,2,0)</f>
        <v xml:space="preserve">Antonio Pinto </v>
      </c>
      <c r="D1903" s="4" t="str">
        <f>VLOOKUP(B1903,Clientes!A:D,4,0)</f>
        <v>Região Autónoma dos Açores</v>
      </c>
      <c r="E1903" s="9" t="s">
        <v>61</v>
      </c>
      <c r="F1903" s="4" t="str">
        <f>INDEX('Lista Aloj'!B:C,MATCH(E1903,'Lista Aloj'!C:C,0),1)</f>
        <v>APPEAL - ASSOCIAÇÃO PORTUGUESA DE PROPRIETÁRIOS DE ESTABELECIMENTOS DE ALOJAMENTO LOCAL</v>
      </c>
      <c r="G1903" s="4" t="str">
        <f>VLOOKUP(E1903,'Lista Aloj'!C:F,4,0)</f>
        <v>Região Autónoma dos Açores</v>
      </c>
      <c r="H1903" s="19">
        <v>44567</v>
      </c>
      <c r="I1903" s="22">
        <v>3</v>
      </c>
      <c r="J1903" s="6">
        <f>VLOOKUP(E1903,'Lista Aloj'!C:F,2,0)*I1903</f>
        <v>210</v>
      </c>
      <c r="K1903" s="6">
        <f t="shared" si="29"/>
        <v>199.5</v>
      </c>
    </row>
    <row r="1904" spans="2:11" ht="16.5" x14ac:dyDescent="0.25">
      <c r="B1904" s="3" t="s">
        <v>137</v>
      </c>
      <c r="C1904" s="4" t="str">
        <f>VLOOKUP(B1904,Clientes!A:B,2,0)</f>
        <v xml:space="preserve">Tomás Raquel </v>
      </c>
      <c r="D1904" s="4" t="str">
        <f>VLOOKUP(B1904,Clientes!A:D,4,0)</f>
        <v>Coimbra</v>
      </c>
      <c r="E1904" s="9" t="s">
        <v>44</v>
      </c>
      <c r="F1904" s="4" t="str">
        <f>INDEX('Lista Aloj'!B:C,MATCH(E1904,'Lista Aloj'!C:C,0),1)</f>
        <v>DELIRECORDAÇÕES - ALOJAMENTO LOCAL, UNIPESSOAL, LDA</v>
      </c>
      <c r="G1904" s="4" t="str">
        <f>VLOOKUP(E1904,'Lista Aloj'!C:F,4,0)</f>
        <v>Porto</v>
      </c>
      <c r="H1904" s="19">
        <v>44567</v>
      </c>
      <c r="I1904" s="22">
        <v>5</v>
      </c>
      <c r="J1904" s="6">
        <f>VLOOKUP(E1904,'Lista Aloj'!C:F,2,0)*I1904</f>
        <v>400</v>
      </c>
      <c r="K1904" s="6">
        <f t="shared" si="29"/>
        <v>380</v>
      </c>
    </row>
    <row r="1905" spans="2:11" ht="16.5" x14ac:dyDescent="0.25">
      <c r="B1905" s="3" t="s">
        <v>156</v>
      </c>
      <c r="C1905" s="4" t="str">
        <f>VLOOKUP(B1905,Clientes!A:B,2,0)</f>
        <v>Ana Francisca Ferreira</v>
      </c>
      <c r="D1905" s="4" t="str">
        <f>VLOOKUP(B1905,Clientes!A:D,4,0)</f>
        <v>Região Autónoma da Madeira</v>
      </c>
      <c r="E1905" s="9" t="s">
        <v>51</v>
      </c>
      <c r="F1905" s="4" t="str">
        <f>INDEX('Lista Aloj'!B:C,MATCH(E1905,'Lista Aloj'!C:C,0),1)</f>
        <v>BIRDS &amp; BOARDS - ALOJAMENTO LOCAL, LDA</v>
      </c>
      <c r="G1905" s="4" t="str">
        <f>VLOOKUP(E1905,'Lista Aloj'!C:F,4,0)</f>
        <v>Lisboa</v>
      </c>
      <c r="H1905" s="19">
        <v>44568</v>
      </c>
      <c r="I1905" s="22">
        <v>3</v>
      </c>
      <c r="J1905" s="6">
        <f>VLOOKUP(E1905,'Lista Aloj'!C:F,2,0)*I1905</f>
        <v>270</v>
      </c>
      <c r="K1905" s="6">
        <f t="shared" si="29"/>
        <v>256.5</v>
      </c>
    </row>
    <row r="1906" spans="2:11" ht="16.5" x14ac:dyDescent="0.25">
      <c r="B1906" s="3" t="s">
        <v>103</v>
      </c>
      <c r="C1906" s="4" t="str">
        <f>VLOOKUP(B1906,Clientes!A:B,2,0)</f>
        <v>Hugo Luísa Lagoá</v>
      </c>
      <c r="D1906" s="4" t="str">
        <f>VLOOKUP(B1906,Clientes!A:D,4,0)</f>
        <v>Leiria</v>
      </c>
      <c r="E1906" s="9" t="s">
        <v>56</v>
      </c>
      <c r="F1906" s="4" t="str">
        <f>INDEX('Lista Aloj'!B:C,MATCH(E1906,'Lista Aloj'!C:C,0),1)</f>
        <v>CONVERSA SIMÉTRICA ALOJAMENTO LOCAL, LDA</v>
      </c>
      <c r="G1906" s="4" t="str">
        <f>VLOOKUP(E1906,'Lista Aloj'!C:F,4,0)</f>
        <v>Viana do Castelo</v>
      </c>
      <c r="H1906" s="19">
        <v>44569</v>
      </c>
      <c r="I1906" s="22">
        <v>8</v>
      </c>
      <c r="J1906" s="6">
        <f>VLOOKUP(E1906,'Lista Aloj'!C:F,2,0)*I1906</f>
        <v>720</v>
      </c>
      <c r="K1906" s="6">
        <f t="shared" si="29"/>
        <v>648</v>
      </c>
    </row>
    <row r="1907" spans="2:11" ht="16.5" x14ac:dyDescent="0.25">
      <c r="B1907" s="3" t="s">
        <v>171</v>
      </c>
      <c r="C1907" s="4" t="str">
        <f>VLOOKUP(B1907,Clientes!A:B,2,0)</f>
        <v xml:space="preserve">Tomás Esteves </v>
      </c>
      <c r="D1907" s="4" t="str">
        <f>VLOOKUP(B1907,Clientes!A:D,4,0)</f>
        <v>Leiria</v>
      </c>
      <c r="E1907" s="9" t="s">
        <v>34</v>
      </c>
      <c r="F1907" s="4" t="str">
        <f>INDEX('Lista Aloj'!B:C,MATCH(E1907,'Lista Aloj'!C:C,0),1)</f>
        <v>ALOJAMENTO DO ÓSCAR, UNIPESSOAL, LDA</v>
      </c>
      <c r="G1907" s="4" t="str">
        <f>VLOOKUP(E1907,'Lista Aloj'!C:F,4,0)</f>
        <v>Região Autónoma da Madeira</v>
      </c>
      <c r="H1907" s="19">
        <v>44569</v>
      </c>
      <c r="I1907" s="22">
        <v>8</v>
      </c>
      <c r="J1907" s="6">
        <f>VLOOKUP(E1907,'Lista Aloj'!C:F,2,0)*I1907</f>
        <v>560</v>
      </c>
      <c r="K1907" s="6">
        <f t="shared" si="29"/>
        <v>504</v>
      </c>
    </row>
    <row r="1908" spans="2:11" ht="16.5" x14ac:dyDescent="0.25">
      <c r="B1908" s="3" t="s">
        <v>132</v>
      </c>
      <c r="C1908" s="4" t="str">
        <f>VLOOKUP(B1908,Clientes!A:B,2,0)</f>
        <v>José Brandão Fernandes</v>
      </c>
      <c r="D1908" s="4" t="str">
        <f>VLOOKUP(B1908,Clientes!A:D,4,0)</f>
        <v>Região Autónoma dos Açores</v>
      </c>
      <c r="E1908" s="9" t="s">
        <v>51</v>
      </c>
      <c r="F1908" s="4" t="str">
        <f>INDEX('Lista Aloj'!B:C,MATCH(E1908,'Lista Aloj'!C:C,0),1)</f>
        <v>BIRDS &amp; BOARDS - ALOJAMENTO LOCAL, LDA</v>
      </c>
      <c r="G1908" s="4" t="str">
        <f>VLOOKUP(E1908,'Lista Aloj'!C:F,4,0)</f>
        <v>Lisboa</v>
      </c>
      <c r="H1908" s="19">
        <v>44570</v>
      </c>
      <c r="I1908" s="22">
        <v>1</v>
      </c>
      <c r="J1908" s="6">
        <f>VLOOKUP(E1908,'Lista Aloj'!C:F,2,0)*I1908</f>
        <v>90</v>
      </c>
      <c r="K1908" s="6">
        <f t="shared" si="29"/>
        <v>90</v>
      </c>
    </row>
    <row r="1909" spans="2:11" ht="16.5" x14ac:dyDescent="0.25">
      <c r="B1909" s="3" t="s">
        <v>93</v>
      </c>
      <c r="C1909" s="4" t="str">
        <f>VLOOKUP(B1909,Clientes!A:B,2,0)</f>
        <v>Tomás Catarina Ferreira</v>
      </c>
      <c r="D1909" s="4" t="str">
        <f>VLOOKUP(B1909,Clientes!A:D,4,0)</f>
        <v>Vila Real</v>
      </c>
      <c r="E1909" s="9" t="s">
        <v>37</v>
      </c>
      <c r="F1909" s="4" t="str">
        <f>INDEX('Lista Aloj'!B:C,MATCH(E1909,'Lista Aloj'!C:C,0),1)</f>
        <v>AHSLG - SOCIEDADE DE GESTÃO DE EMPREENDIMENTOS TURÍSTICOS E DE ALOJAMENTO LOCAL, LDA</v>
      </c>
      <c r="G1909" s="4" t="str">
        <f>VLOOKUP(E1909,'Lista Aloj'!C:F,4,0)</f>
        <v>Braga</v>
      </c>
      <c r="H1909" s="19">
        <v>44571</v>
      </c>
      <c r="I1909" s="22">
        <v>3</v>
      </c>
      <c r="J1909" s="6">
        <f>VLOOKUP(E1909,'Lista Aloj'!C:F,2,0)*I1909</f>
        <v>150</v>
      </c>
      <c r="K1909" s="6">
        <f t="shared" si="29"/>
        <v>142.5</v>
      </c>
    </row>
    <row r="1910" spans="2:11" ht="16.5" x14ac:dyDescent="0.25">
      <c r="B1910" s="3" t="s">
        <v>141</v>
      </c>
      <c r="C1910" s="4" t="str">
        <f>VLOOKUP(B1910,Clientes!A:B,2,0)</f>
        <v>Mariana Nuno Faustino</v>
      </c>
      <c r="D1910" s="4" t="str">
        <f>VLOOKUP(B1910,Clientes!A:D,4,0)</f>
        <v>Coimbra</v>
      </c>
      <c r="E1910" s="9" t="s">
        <v>44</v>
      </c>
      <c r="F1910" s="4" t="str">
        <f>INDEX('Lista Aloj'!B:C,MATCH(E1910,'Lista Aloj'!C:C,0),1)</f>
        <v>DELIRECORDAÇÕES - ALOJAMENTO LOCAL, UNIPESSOAL, LDA</v>
      </c>
      <c r="G1910" s="4" t="str">
        <f>VLOOKUP(E1910,'Lista Aloj'!C:F,4,0)</f>
        <v>Porto</v>
      </c>
      <c r="H1910" s="19">
        <v>44572</v>
      </c>
      <c r="I1910" s="22">
        <v>9</v>
      </c>
      <c r="J1910" s="6">
        <f>VLOOKUP(E1910,'Lista Aloj'!C:F,2,0)*I1910</f>
        <v>720</v>
      </c>
      <c r="K1910" s="6">
        <f t="shared" si="29"/>
        <v>648</v>
      </c>
    </row>
    <row r="1911" spans="2:11" ht="16.5" x14ac:dyDescent="0.25">
      <c r="B1911" s="3" t="s">
        <v>149</v>
      </c>
      <c r="C1911" s="4" t="str">
        <f>VLOOKUP(B1911,Clientes!A:B,2,0)</f>
        <v>Tânia João Dias</v>
      </c>
      <c r="D1911" s="4" t="str">
        <f>VLOOKUP(B1911,Clientes!A:D,4,0)</f>
        <v>Bragança</v>
      </c>
      <c r="E1911" s="9" t="s">
        <v>43</v>
      </c>
      <c r="F1911" s="4" t="str">
        <f>INDEX('Lista Aloj'!B:C,MATCH(E1911,'Lista Aloj'!C:C,0),1)</f>
        <v>AZEVEDO, ANTÓNIO DA SILVA</v>
      </c>
      <c r="G1911" s="4" t="str">
        <f>VLOOKUP(E1911,'Lista Aloj'!C:F,4,0)</f>
        <v>Porto</v>
      </c>
      <c r="H1911" s="19">
        <v>44573</v>
      </c>
      <c r="I1911" s="22">
        <v>1</v>
      </c>
      <c r="J1911" s="6">
        <f>VLOOKUP(E1911,'Lista Aloj'!C:F,2,0)*I1911</f>
        <v>80</v>
      </c>
      <c r="K1911" s="6">
        <f t="shared" si="29"/>
        <v>80</v>
      </c>
    </row>
    <row r="1912" spans="2:11" ht="16.5" x14ac:dyDescent="0.25">
      <c r="B1912" s="3" t="s">
        <v>85</v>
      </c>
      <c r="C1912" s="4" t="str">
        <f>VLOOKUP(B1912,Clientes!A:B,2,0)</f>
        <v>Tiago Fernando Pereira</v>
      </c>
      <c r="D1912" s="4" t="str">
        <f>VLOOKUP(B1912,Clientes!A:D,4,0)</f>
        <v>Leiria</v>
      </c>
      <c r="E1912" s="9" t="s">
        <v>48</v>
      </c>
      <c r="F1912" s="4" t="str">
        <f>INDEX('Lista Aloj'!B:C,MATCH(E1912,'Lista Aloj'!C:C,0),1)</f>
        <v>BEACHCOMBER - ALOJAMENTO LOCAL, UNIPESSOAL, LDA</v>
      </c>
      <c r="G1912" s="4" t="str">
        <f>VLOOKUP(E1912,'Lista Aloj'!C:F,4,0)</f>
        <v>Beja</v>
      </c>
      <c r="H1912" s="19">
        <v>44573</v>
      </c>
      <c r="I1912" s="22">
        <v>9</v>
      </c>
      <c r="J1912" s="6">
        <f>VLOOKUP(E1912,'Lista Aloj'!C:F,2,0)*I1912</f>
        <v>450</v>
      </c>
      <c r="K1912" s="6">
        <f t="shared" si="29"/>
        <v>405</v>
      </c>
    </row>
    <row r="1913" spans="2:11" ht="16.5" x14ac:dyDescent="0.25">
      <c r="B1913" s="3" t="s">
        <v>220</v>
      </c>
      <c r="C1913" s="4" t="str">
        <f>VLOOKUP(B1913,Clientes!A:B,2,0)</f>
        <v xml:space="preserve">Bruna Cruz </v>
      </c>
      <c r="D1913" s="4" t="str">
        <f>VLOOKUP(B1913,Clientes!A:D,4,0)</f>
        <v>Região Autónoma dos Açores</v>
      </c>
      <c r="E1913" s="9" t="s">
        <v>47</v>
      </c>
      <c r="F1913" s="4" t="str">
        <f>INDEX('Lista Aloj'!B:C,MATCH(E1913,'Lista Aloj'!C:C,0),1)</f>
        <v>ADER-SOUSA - ASSOCIAÇÃO DE DESENVOLVIMENTO RURAL DAS TERRAS DO SOUSA</v>
      </c>
      <c r="G1913" s="4" t="str">
        <f>VLOOKUP(E1913,'Lista Aloj'!C:F,4,0)</f>
        <v>Região Autónoma dos Açores</v>
      </c>
      <c r="H1913" s="19">
        <v>44576</v>
      </c>
      <c r="I1913" s="22">
        <v>1</v>
      </c>
      <c r="J1913" s="6">
        <f>VLOOKUP(E1913,'Lista Aloj'!C:F,2,0)*I1913</f>
        <v>70</v>
      </c>
      <c r="K1913" s="6">
        <f t="shared" si="29"/>
        <v>70</v>
      </c>
    </row>
    <row r="1914" spans="2:11" ht="16.5" x14ac:dyDescent="0.25">
      <c r="B1914" s="3" t="s">
        <v>110</v>
      </c>
      <c r="C1914" s="4" t="str">
        <f>VLOOKUP(B1914,Clientes!A:B,2,0)</f>
        <v>Luís Filipe Carvalho</v>
      </c>
      <c r="D1914" s="4" t="str">
        <f>VLOOKUP(B1914,Clientes!A:D,4,0)</f>
        <v>Porto</v>
      </c>
      <c r="E1914" s="9" t="s">
        <v>41</v>
      </c>
      <c r="F1914" s="4" t="str">
        <f>INDEX('Lista Aloj'!B:C,MATCH(E1914,'Lista Aloj'!C:C,0),1)</f>
        <v>CAMPO AVENTURA - PROGRAMAS DE LAZER, S.A.</v>
      </c>
      <c r="G1914" s="4" t="str">
        <f>VLOOKUP(E1914,'Lista Aloj'!C:F,4,0)</f>
        <v>Castelo Branco</v>
      </c>
      <c r="H1914" s="19">
        <v>44576</v>
      </c>
      <c r="I1914" s="22">
        <v>7</v>
      </c>
      <c r="J1914" s="6">
        <f>VLOOKUP(E1914,'Lista Aloj'!C:F,2,0)*I1914</f>
        <v>630</v>
      </c>
      <c r="K1914" s="6">
        <f t="shared" si="29"/>
        <v>567</v>
      </c>
    </row>
    <row r="1915" spans="2:11" ht="16.5" x14ac:dyDescent="0.25">
      <c r="B1915" s="3" t="s">
        <v>176</v>
      </c>
      <c r="C1915" s="4" t="str">
        <f>VLOOKUP(B1915,Clientes!A:B,2,0)</f>
        <v>João Filipe Costa</v>
      </c>
      <c r="D1915" s="4" t="str">
        <f>VLOOKUP(B1915,Clientes!A:D,4,0)</f>
        <v>Região Autónoma da Madeira</v>
      </c>
      <c r="E1915" s="9" t="s">
        <v>34</v>
      </c>
      <c r="F1915" s="4" t="str">
        <f>INDEX('Lista Aloj'!B:C,MATCH(E1915,'Lista Aloj'!C:C,0),1)</f>
        <v>ALOJAMENTO DO ÓSCAR, UNIPESSOAL, LDA</v>
      </c>
      <c r="G1915" s="4" t="str">
        <f>VLOOKUP(E1915,'Lista Aloj'!C:F,4,0)</f>
        <v>Região Autónoma da Madeira</v>
      </c>
      <c r="H1915" s="19">
        <v>44578</v>
      </c>
      <c r="I1915" s="22">
        <v>6</v>
      </c>
      <c r="J1915" s="6">
        <f>VLOOKUP(E1915,'Lista Aloj'!C:F,2,0)*I1915</f>
        <v>420</v>
      </c>
      <c r="K1915" s="6">
        <f t="shared" si="29"/>
        <v>378</v>
      </c>
    </row>
    <row r="1916" spans="2:11" ht="16.5" x14ac:dyDescent="0.25">
      <c r="B1916" s="3" t="s">
        <v>185</v>
      </c>
      <c r="C1916" s="4" t="str">
        <f>VLOOKUP(B1916,Clientes!A:B,2,0)</f>
        <v>Pedro Samuel Martins</v>
      </c>
      <c r="D1916" s="4" t="str">
        <f>VLOOKUP(B1916,Clientes!A:D,4,0)</f>
        <v>Coimbra</v>
      </c>
      <c r="E1916" s="9" t="s">
        <v>37</v>
      </c>
      <c r="F1916" s="4" t="str">
        <f>INDEX('Lista Aloj'!B:C,MATCH(E1916,'Lista Aloj'!C:C,0),1)</f>
        <v>AHSLG - SOCIEDADE DE GESTÃO DE EMPREENDIMENTOS TURÍSTICOS E DE ALOJAMENTO LOCAL, LDA</v>
      </c>
      <c r="G1916" s="4" t="str">
        <f>VLOOKUP(E1916,'Lista Aloj'!C:F,4,0)</f>
        <v>Braga</v>
      </c>
      <c r="H1916" s="19">
        <v>44578</v>
      </c>
      <c r="I1916" s="22">
        <v>2</v>
      </c>
      <c r="J1916" s="6">
        <f>VLOOKUP(E1916,'Lista Aloj'!C:F,2,0)*I1916</f>
        <v>100</v>
      </c>
      <c r="K1916" s="6">
        <f t="shared" si="29"/>
        <v>95</v>
      </c>
    </row>
    <row r="1917" spans="2:11" ht="16.5" x14ac:dyDescent="0.25">
      <c r="B1917" s="3" t="s">
        <v>153</v>
      </c>
      <c r="C1917" s="4" t="str">
        <f>VLOOKUP(B1917,Clientes!A:B,2,0)</f>
        <v>Henrique Coelho Branco</v>
      </c>
      <c r="D1917" s="4" t="str">
        <f>VLOOKUP(B1917,Clientes!A:D,4,0)</f>
        <v>Região Autónoma dos Açores</v>
      </c>
      <c r="E1917" s="9" t="s">
        <v>48</v>
      </c>
      <c r="F1917" s="4" t="str">
        <f>INDEX('Lista Aloj'!B:C,MATCH(E1917,'Lista Aloj'!C:C,0),1)</f>
        <v>BEACHCOMBER - ALOJAMENTO LOCAL, UNIPESSOAL, LDA</v>
      </c>
      <c r="G1917" s="4" t="str">
        <f>VLOOKUP(E1917,'Lista Aloj'!C:F,4,0)</f>
        <v>Beja</v>
      </c>
      <c r="H1917" s="19">
        <v>44579</v>
      </c>
      <c r="I1917" s="22">
        <v>8</v>
      </c>
      <c r="J1917" s="6">
        <f>VLOOKUP(E1917,'Lista Aloj'!C:F,2,0)*I1917</f>
        <v>400</v>
      </c>
      <c r="K1917" s="6">
        <f t="shared" si="29"/>
        <v>360</v>
      </c>
    </row>
    <row r="1918" spans="2:11" ht="16.5" x14ac:dyDescent="0.25">
      <c r="B1918" s="3" t="s">
        <v>98</v>
      </c>
      <c r="C1918" s="4" t="str">
        <f>VLOOKUP(B1918,Clientes!A:B,2,0)</f>
        <v>Laura Daniel Mendes</v>
      </c>
      <c r="D1918" s="4" t="str">
        <f>VLOOKUP(B1918,Clientes!A:D,4,0)</f>
        <v>Beja</v>
      </c>
      <c r="E1918" s="9" t="s">
        <v>43</v>
      </c>
      <c r="F1918" s="4" t="str">
        <f>INDEX('Lista Aloj'!B:C,MATCH(E1918,'Lista Aloj'!C:C,0),1)</f>
        <v>AZEVEDO, ANTÓNIO DA SILVA</v>
      </c>
      <c r="G1918" s="4" t="str">
        <f>VLOOKUP(E1918,'Lista Aloj'!C:F,4,0)</f>
        <v>Porto</v>
      </c>
      <c r="H1918" s="19">
        <v>44579</v>
      </c>
      <c r="I1918" s="22">
        <v>4</v>
      </c>
      <c r="J1918" s="6">
        <f>VLOOKUP(E1918,'Lista Aloj'!C:F,2,0)*I1918</f>
        <v>320</v>
      </c>
      <c r="K1918" s="6">
        <f t="shared" si="29"/>
        <v>304</v>
      </c>
    </row>
    <row r="1919" spans="2:11" ht="16.5" x14ac:dyDescent="0.25">
      <c r="B1919" s="3" t="s">
        <v>187</v>
      </c>
      <c r="C1919" s="4" t="str">
        <f>VLOOKUP(B1919,Clientes!A:B,2,0)</f>
        <v>Rodrigo da Gonçalves</v>
      </c>
      <c r="D1919" s="4" t="str">
        <f>VLOOKUP(B1919,Clientes!A:D,4,0)</f>
        <v>Vila Real</v>
      </c>
      <c r="E1919" s="9" t="s">
        <v>37</v>
      </c>
      <c r="F1919" s="4" t="str">
        <f>INDEX('Lista Aloj'!B:C,MATCH(E1919,'Lista Aloj'!C:C,0),1)</f>
        <v>AHSLG - SOCIEDADE DE GESTÃO DE EMPREENDIMENTOS TURÍSTICOS E DE ALOJAMENTO LOCAL, LDA</v>
      </c>
      <c r="G1919" s="4" t="str">
        <f>VLOOKUP(E1919,'Lista Aloj'!C:F,4,0)</f>
        <v>Braga</v>
      </c>
      <c r="H1919" s="19">
        <v>44579</v>
      </c>
      <c r="I1919" s="22">
        <v>1</v>
      </c>
      <c r="J1919" s="6">
        <f>VLOOKUP(E1919,'Lista Aloj'!C:F,2,0)*I1919</f>
        <v>50</v>
      </c>
      <c r="K1919" s="6">
        <f t="shared" si="29"/>
        <v>50</v>
      </c>
    </row>
    <row r="1920" spans="2:11" ht="16.5" x14ac:dyDescent="0.25">
      <c r="B1920" s="3" t="s">
        <v>223</v>
      </c>
      <c r="C1920" s="4" t="str">
        <f>VLOOKUP(B1920,Clientes!A:B,2,0)</f>
        <v>Alexandra Catarina Sousa</v>
      </c>
      <c r="D1920" s="4" t="str">
        <f>VLOOKUP(B1920,Clientes!A:D,4,0)</f>
        <v>Coimbra</v>
      </c>
      <c r="E1920" s="9" t="s">
        <v>36</v>
      </c>
      <c r="F1920" s="4" t="str">
        <f>INDEX('Lista Aloj'!B:C,MATCH(E1920,'Lista Aloj'!C:C,0),1)</f>
        <v>A.N.E.A.L. - ASSOCIAÇÃO NACIONAL DE ESTABELECIMENTOS DE ALOJAMENTO LOCAL</v>
      </c>
      <c r="G1920" s="4" t="str">
        <f>VLOOKUP(E1920,'Lista Aloj'!C:F,4,0)</f>
        <v>Lisboa</v>
      </c>
      <c r="H1920" s="19">
        <v>44580</v>
      </c>
      <c r="I1920" s="22">
        <v>4</v>
      </c>
      <c r="J1920" s="6">
        <f>VLOOKUP(E1920,'Lista Aloj'!C:F,2,0)*I1920</f>
        <v>320</v>
      </c>
      <c r="K1920" s="6">
        <f t="shared" si="29"/>
        <v>304</v>
      </c>
    </row>
    <row r="1921" spans="2:11" ht="16.5" x14ac:dyDescent="0.25">
      <c r="B1921" s="3" t="s">
        <v>148</v>
      </c>
      <c r="C1921" s="4" t="str">
        <f>VLOOKUP(B1921,Clientes!A:B,2,0)</f>
        <v>Bruno Baía Silva</v>
      </c>
      <c r="D1921" s="4" t="str">
        <f>VLOOKUP(B1921,Clientes!A:D,4,0)</f>
        <v>Região Autónoma dos Açores</v>
      </c>
      <c r="E1921" s="9" t="s">
        <v>34</v>
      </c>
      <c r="F1921" s="4" t="str">
        <f>INDEX('Lista Aloj'!B:C,MATCH(E1921,'Lista Aloj'!C:C,0),1)</f>
        <v>ALOJAMENTO DO ÓSCAR, UNIPESSOAL, LDA</v>
      </c>
      <c r="G1921" s="4" t="str">
        <f>VLOOKUP(E1921,'Lista Aloj'!C:F,4,0)</f>
        <v>Região Autónoma da Madeira</v>
      </c>
      <c r="H1921" s="19">
        <v>44580</v>
      </c>
      <c r="I1921" s="22">
        <v>8</v>
      </c>
      <c r="J1921" s="6">
        <f>VLOOKUP(E1921,'Lista Aloj'!C:F,2,0)*I1921</f>
        <v>560</v>
      </c>
      <c r="K1921" s="6">
        <f t="shared" si="29"/>
        <v>504</v>
      </c>
    </row>
    <row r="1922" spans="2:11" ht="16.5" x14ac:dyDescent="0.25">
      <c r="B1922" s="3" t="s">
        <v>193</v>
      </c>
      <c r="C1922" s="4" t="str">
        <f>VLOOKUP(B1922,Clientes!A:B,2,0)</f>
        <v>Paulo Pedro Pereira</v>
      </c>
      <c r="D1922" s="4" t="str">
        <f>VLOOKUP(B1922,Clientes!A:D,4,0)</f>
        <v>Beja</v>
      </c>
      <c r="E1922" s="9" t="s">
        <v>38</v>
      </c>
      <c r="F1922" s="4" t="str">
        <f>INDEX('Lista Aloj'!B:C,MATCH(E1922,'Lista Aloj'!C:C,0),1)</f>
        <v>ALOJAMENTO LOCAL - PENSIO BASTOS, LDA</v>
      </c>
      <c r="G1922" s="4" t="str">
        <f>VLOOKUP(E1922,'Lista Aloj'!C:F,4,0)</f>
        <v>Bragança</v>
      </c>
      <c r="H1922" s="19">
        <v>44580</v>
      </c>
      <c r="I1922" s="22">
        <v>6</v>
      </c>
      <c r="J1922" s="6">
        <f>VLOOKUP(E1922,'Lista Aloj'!C:F,2,0)*I1922</f>
        <v>420</v>
      </c>
      <c r="K1922" s="6">
        <f t="shared" si="29"/>
        <v>378</v>
      </c>
    </row>
    <row r="1923" spans="2:11" ht="16.5" x14ac:dyDescent="0.25">
      <c r="B1923" s="3" t="s">
        <v>82</v>
      </c>
      <c r="C1923" s="4" t="str">
        <f>VLOOKUP(B1923,Clientes!A:B,2,0)</f>
        <v>Inês Pedro Marinho</v>
      </c>
      <c r="D1923" s="4" t="str">
        <f>VLOOKUP(B1923,Clientes!A:D,4,0)</f>
        <v>Coimbra</v>
      </c>
      <c r="E1923" s="9" t="s">
        <v>35</v>
      </c>
      <c r="F1923" s="4" t="str">
        <f>INDEX('Lista Aloj'!B:C,MATCH(E1923,'Lista Aloj'!C:C,0),1)</f>
        <v>ALOJAMENTO LOCAL "TUGAPLACE", UNIPESSOAL, LDA</v>
      </c>
      <c r="G1923" s="4" t="str">
        <f>VLOOKUP(E1923,'Lista Aloj'!C:F,4,0)</f>
        <v>Porto</v>
      </c>
      <c r="H1923" s="19">
        <v>44581</v>
      </c>
      <c r="I1923" s="22">
        <v>6</v>
      </c>
      <c r="J1923" s="6">
        <f>VLOOKUP(E1923,'Lista Aloj'!C:F,2,0)*I1923</f>
        <v>420</v>
      </c>
      <c r="K1923" s="6">
        <f t="shared" si="29"/>
        <v>378</v>
      </c>
    </row>
    <row r="1924" spans="2:11" ht="16.5" x14ac:dyDescent="0.25">
      <c r="B1924" s="3" t="s">
        <v>196</v>
      </c>
      <c r="C1924" s="4" t="str">
        <f>VLOOKUP(B1924,Clientes!A:B,2,0)</f>
        <v>Maria Carinhas Ribeiro</v>
      </c>
      <c r="D1924" s="4" t="str">
        <f>VLOOKUP(B1924,Clientes!A:D,4,0)</f>
        <v>Setúbal</v>
      </c>
      <c r="E1924" s="9" t="s">
        <v>37</v>
      </c>
      <c r="F1924" s="4" t="str">
        <f>INDEX('Lista Aloj'!B:C,MATCH(E1924,'Lista Aloj'!C:C,0),1)</f>
        <v>AHSLG - SOCIEDADE DE GESTÃO DE EMPREENDIMENTOS TURÍSTICOS E DE ALOJAMENTO LOCAL, LDA</v>
      </c>
      <c r="G1924" s="4" t="str">
        <f>VLOOKUP(E1924,'Lista Aloj'!C:F,4,0)</f>
        <v>Braga</v>
      </c>
      <c r="H1924" s="19">
        <v>44581</v>
      </c>
      <c r="I1924" s="22">
        <v>7</v>
      </c>
      <c r="J1924" s="6">
        <f>VLOOKUP(E1924,'Lista Aloj'!C:F,2,0)*I1924</f>
        <v>350</v>
      </c>
      <c r="K1924" s="6">
        <f t="shared" si="29"/>
        <v>315</v>
      </c>
    </row>
    <row r="1925" spans="2:11" ht="16.5" x14ac:dyDescent="0.25">
      <c r="B1925" s="3" t="s">
        <v>113</v>
      </c>
      <c r="C1925" s="4" t="str">
        <f>VLOOKUP(B1925,Clientes!A:B,2,0)</f>
        <v>Ana Camões Alves</v>
      </c>
      <c r="D1925" s="4" t="str">
        <f>VLOOKUP(B1925,Clientes!A:D,4,0)</f>
        <v>Beja</v>
      </c>
      <c r="E1925" s="9" t="s">
        <v>56</v>
      </c>
      <c r="F1925" s="4" t="str">
        <f>INDEX('Lista Aloj'!B:C,MATCH(E1925,'Lista Aloj'!C:C,0),1)</f>
        <v>CONVERSA SIMÉTRICA ALOJAMENTO LOCAL, LDA</v>
      </c>
      <c r="G1925" s="4" t="str">
        <f>VLOOKUP(E1925,'Lista Aloj'!C:F,4,0)</f>
        <v>Viana do Castelo</v>
      </c>
      <c r="H1925" s="19">
        <v>44582</v>
      </c>
      <c r="I1925" s="22">
        <v>2</v>
      </c>
      <c r="J1925" s="6">
        <f>VLOOKUP(E1925,'Lista Aloj'!C:F,2,0)*I1925</f>
        <v>180</v>
      </c>
      <c r="K1925" s="6">
        <f t="shared" si="29"/>
        <v>171</v>
      </c>
    </row>
    <row r="1926" spans="2:11" ht="16.5" x14ac:dyDescent="0.25">
      <c r="B1926" s="3" t="s">
        <v>135</v>
      </c>
      <c r="C1926" s="4" t="str">
        <f>VLOOKUP(B1926,Clientes!A:B,2,0)</f>
        <v>Mariana Miguel Sousa</v>
      </c>
      <c r="D1926" s="4" t="str">
        <f>VLOOKUP(B1926,Clientes!A:D,4,0)</f>
        <v>Faro</v>
      </c>
      <c r="E1926" s="9" t="s">
        <v>35</v>
      </c>
      <c r="F1926" s="4" t="str">
        <f>INDEX('Lista Aloj'!B:C,MATCH(E1926,'Lista Aloj'!C:C,0),1)</f>
        <v>ALOJAMENTO LOCAL "TUGAPLACE", UNIPESSOAL, LDA</v>
      </c>
      <c r="G1926" s="4" t="str">
        <f>VLOOKUP(E1926,'Lista Aloj'!C:F,4,0)</f>
        <v>Porto</v>
      </c>
      <c r="H1926" s="19">
        <v>44584</v>
      </c>
      <c r="I1926" s="22">
        <v>5</v>
      </c>
      <c r="J1926" s="6">
        <f>VLOOKUP(E1926,'Lista Aloj'!C:F,2,0)*I1926</f>
        <v>350</v>
      </c>
      <c r="K1926" s="6">
        <f t="shared" si="29"/>
        <v>332.5</v>
      </c>
    </row>
    <row r="1927" spans="2:11" ht="16.5" x14ac:dyDescent="0.25">
      <c r="B1927" s="3" t="s">
        <v>96</v>
      </c>
      <c r="C1927" s="4" t="str">
        <f>VLOOKUP(B1927,Clientes!A:B,2,0)</f>
        <v>João Catarina Mendes</v>
      </c>
      <c r="D1927" s="4" t="str">
        <f>VLOOKUP(B1927,Clientes!A:D,4,0)</f>
        <v>Lisboa</v>
      </c>
      <c r="E1927" s="9" t="s">
        <v>56</v>
      </c>
      <c r="F1927" s="4" t="str">
        <f>INDEX('Lista Aloj'!B:C,MATCH(E1927,'Lista Aloj'!C:C,0),1)</f>
        <v>CONVERSA SIMÉTRICA ALOJAMENTO LOCAL, LDA</v>
      </c>
      <c r="G1927" s="4" t="str">
        <f>VLOOKUP(E1927,'Lista Aloj'!C:F,4,0)</f>
        <v>Viana do Castelo</v>
      </c>
      <c r="H1927" s="19">
        <v>44585</v>
      </c>
      <c r="I1927" s="22">
        <v>7</v>
      </c>
      <c r="J1927" s="6">
        <f>VLOOKUP(E1927,'Lista Aloj'!C:F,2,0)*I1927</f>
        <v>630</v>
      </c>
      <c r="K1927" s="6">
        <f t="shared" si="29"/>
        <v>567</v>
      </c>
    </row>
    <row r="1928" spans="2:11" ht="16.5" x14ac:dyDescent="0.25">
      <c r="B1928" s="3" t="s">
        <v>81</v>
      </c>
      <c r="C1928" s="4" t="str">
        <f>VLOOKUP(B1928,Clientes!A:B,2,0)</f>
        <v>Carlos Ramalho Fonseca</v>
      </c>
      <c r="D1928" s="4" t="str">
        <f>VLOOKUP(B1928,Clientes!A:D,4,0)</f>
        <v>Coimbra</v>
      </c>
      <c r="E1928" s="9" t="s">
        <v>43</v>
      </c>
      <c r="F1928" s="4" t="str">
        <f>INDEX('Lista Aloj'!B:C,MATCH(E1928,'Lista Aloj'!C:C,0),1)</f>
        <v>AZEVEDO, ANTÓNIO DA SILVA</v>
      </c>
      <c r="G1928" s="4" t="str">
        <f>VLOOKUP(E1928,'Lista Aloj'!C:F,4,0)</f>
        <v>Porto</v>
      </c>
      <c r="H1928" s="19">
        <v>44588</v>
      </c>
      <c r="I1928" s="22">
        <v>7</v>
      </c>
      <c r="J1928" s="6">
        <f>VLOOKUP(E1928,'Lista Aloj'!C:F,2,0)*I1928</f>
        <v>560</v>
      </c>
      <c r="K1928" s="6">
        <f t="shared" si="29"/>
        <v>504</v>
      </c>
    </row>
    <row r="1929" spans="2:11" ht="16.5" x14ac:dyDescent="0.25">
      <c r="B1929" s="3" t="s">
        <v>153</v>
      </c>
      <c r="C1929" s="4" t="str">
        <f>VLOOKUP(B1929,Clientes!A:B,2,0)</f>
        <v>Henrique Coelho Branco</v>
      </c>
      <c r="D1929" s="4" t="str">
        <f>VLOOKUP(B1929,Clientes!A:D,4,0)</f>
        <v>Região Autónoma dos Açores</v>
      </c>
      <c r="E1929" s="9" t="s">
        <v>48</v>
      </c>
      <c r="F1929" s="4" t="str">
        <f>INDEX('Lista Aloj'!B:C,MATCH(E1929,'Lista Aloj'!C:C,0),1)</f>
        <v>BEACHCOMBER - ALOJAMENTO LOCAL, UNIPESSOAL, LDA</v>
      </c>
      <c r="G1929" s="4" t="str">
        <f>VLOOKUP(E1929,'Lista Aloj'!C:F,4,0)</f>
        <v>Beja</v>
      </c>
      <c r="H1929" s="19">
        <v>44588</v>
      </c>
      <c r="I1929" s="22">
        <v>4</v>
      </c>
      <c r="J1929" s="6">
        <f>VLOOKUP(E1929,'Lista Aloj'!C:F,2,0)*I1929</f>
        <v>200</v>
      </c>
      <c r="K1929" s="6">
        <f t="shared" si="29"/>
        <v>190</v>
      </c>
    </row>
    <row r="1930" spans="2:11" ht="16.5" x14ac:dyDescent="0.25">
      <c r="B1930" s="3" t="s">
        <v>117</v>
      </c>
      <c r="C1930" s="4" t="str">
        <f>VLOOKUP(B1930,Clientes!A:B,2,0)</f>
        <v>Ana Costa Neves</v>
      </c>
      <c r="D1930" s="4" t="str">
        <f>VLOOKUP(B1930,Clientes!A:D,4,0)</f>
        <v>Guarda</v>
      </c>
      <c r="E1930" s="9" t="s">
        <v>38</v>
      </c>
      <c r="F1930" s="4" t="str">
        <f>INDEX('Lista Aloj'!B:C,MATCH(E1930,'Lista Aloj'!C:C,0),1)</f>
        <v>ALOJAMENTO LOCAL - PENSIO BASTOS, LDA</v>
      </c>
      <c r="G1930" s="4" t="str">
        <f>VLOOKUP(E1930,'Lista Aloj'!C:F,4,0)</f>
        <v>Bragança</v>
      </c>
      <c r="H1930" s="19">
        <v>44589</v>
      </c>
      <c r="I1930" s="22">
        <v>2</v>
      </c>
      <c r="J1930" s="6">
        <f>VLOOKUP(E1930,'Lista Aloj'!C:F,2,0)*I1930</f>
        <v>140</v>
      </c>
      <c r="K1930" s="6">
        <f t="shared" ref="K1930:K1993" si="30">J1930- VLOOKUP(I1930,$H$2:$J$6,3,TRUE)*J1930</f>
        <v>133</v>
      </c>
    </row>
    <row r="1931" spans="2:11" ht="16.5" x14ac:dyDescent="0.25">
      <c r="B1931" s="3" t="s">
        <v>152</v>
      </c>
      <c r="C1931" s="4" t="str">
        <f>VLOOKUP(B1931,Clientes!A:B,2,0)</f>
        <v>Ricardo Bronze Ribeiro</v>
      </c>
      <c r="D1931" s="4" t="str">
        <f>VLOOKUP(B1931,Clientes!A:D,4,0)</f>
        <v>Região Autónoma dos Açores</v>
      </c>
      <c r="E1931" s="9" t="s">
        <v>43</v>
      </c>
      <c r="F1931" s="4" t="str">
        <f>INDEX('Lista Aloj'!B:C,MATCH(E1931,'Lista Aloj'!C:C,0),1)</f>
        <v>AZEVEDO, ANTÓNIO DA SILVA</v>
      </c>
      <c r="G1931" s="4" t="str">
        <f>VLOOKUP(E1931,'Lista Aloj'!C:F,4,0)</f>
        <v>Porto</v>
      </c>
      <c r="H1931" s="19">
        <v>44589</v>
      </c>
      <c r="I1931" s="22">
        <v>2</v>
      </c>
      <c r="J1931" s="6">
        <f>VLOOKUP(E1931,'Lista Aloj'!C:F,2,0)*I1931</f>
        <v>160</v>
      </c>
      <c r="K1931" s="6">
        <f t="shared" si="30"/>
        <v>152</v>
      </c>
    </row>
    <row r="1932" spans="2:11" ht="16.5" x14ac:dyDescent="0.25">
      <c r="B1932" s="3" t="s">
        <v>89</v>
      </c>
      <c r="C1932" s="4" t="str">
        <f>VLOOKUP(B1932,Clientes!A:B,2,0)</f>
        <v>Marco Pedro Suarez</v>
      </c>
      <c r="D1932" s="4" t="str">
        <f>VLOOKUP(B1932,Clientes!A:D,4,0)</f>
        <v>Porto</v>
      </c>
      <c r="E1932" s="9" t="s">
        <v>55</v>
      </c>
      <c r="F1932" s="4" t="str">
        <f>INDEX('Lista Aloj'!B:C,MATCH(E1932,'Lista Aloj'!C:C,0),1)</f>
        <v>ALOJAMENTO LOCAL M. ZÍDIA, LDA</v>
      </c>
      <c r="G1932" s="4" t="str">
        <f>VLOOKUP(E1932,'Lista Aloj'!C:F,4,0)</f>
        <v>Região Autónoma da Madeira</v>
      </c>
      <c r="H1932" s="19">
        <v>44591</v>
      </c>
      <c r="I1932" s="22">
        <v>5</v>
      </c>
      <c r="J1932" s="6">
        <f>VLOOKUP(E1932,'Lista Aloj'!C:F,2,0)*I1932</f>
        <v>250</v>
      </c>
      <c r="K1932" s="6">
        <f t="shared" si="30"/>
        <v>237.5</v>
      </c>
    </row>
    <row r="1933" spans="2:11" ht="16.5" x14ac:dyDescent="0.25">
      <c r="B1933" s="3" t="s">
        <v>84</v>
      </c>
      <c r="C1933" s="4" t="str">
        <f>VLOOKUP(B1933,Clientes!A:B,2,0)</f>
        <v>Maria José Fernandes</v>
      </c>
      <c r="D1933" s="4" t="str">
        <f>VLOOKUP(B1933,Clientes!A:D,4,0)</f>
        <v>Beja</v>
      </c>
      <c r="E1933" s="9" t="s">
        <v>38</v>
      </c>
      <c r="F1933" s="4" t="str">
        <f>INDEX('Lista Aloj'!B:C,MATCH(E1933,'Lista Aloj'!C:C,0),1)</f>
        <v>ALOJAMENTO LOCAL - PENSIO BASTOS, LDA</v>
      </c>
      <c r="G1933" s="4" t="str">
        <f>VLOOKUP(E1933,'Lista Aloj'!C:F,4,0)</f>
        <v>Bragança</v>
      </c>
      <c r="H1933" s="19">
        <v>44591</v>
      </c>
      <c r="I1933" s="22">
        <v>9</v>
      </c>
      <c r="J1933" s="6">
        <f>VLOOKUP(E1933,'Lista Aloj'!C:F,2,0)*I1933</f>
        <v>630</v>
      </c>
      <c r="K1933" s="6">
        <f t="shared" si="30"/>
        <v>567</v>
      </c>
    </row>
    <row r="1934" spans="2:11" ht="16.5" x14ac:dyDescent="0.25">
      <c r="B1934" s="3" t="s">
        <v>88</v>
      </c>
      <c r="C1934" s="4" t="str">
        <f>VLOOKUP(B1934,Clientes!A:B,2,0)</f>
        <v>José Daniel Rodrigues</v>
      </c>
      <c r="D1934" s="4" t="str">
        <f>VLOOKUP(B1934,Clientes!A:D,4,0)</f>
        <v>Vila Real</v>
      </c>
      <c r="E1934" s="9" t="s">
        <v>38</v>
      </c>
      <c r="F1934" s="4" t="str">
        <f>INDEX('Lista Aloj'!B:C,MATCH(E1934,'Lista Aloj'!C:C,0),1)</f>
        <v>ALOJAMENTO LOCAL - PENSIO BASTOS, LDA</v>
      </c>
      <c r="G1934" s="4" t="str">
        <f>VLOOKUP(E1934,'Lista Aloj'!C:F,4,0)</f>
        <v>Bragança</v>
      </c>
      <c r="H1934" s="19">
        <v>44592</v>
      </c>
      <c r="I1934" s="22">
        <v>9</v>
      </c>
      <c r="J1934" s="6">
        <f>VLOOKUP(E1934,'Lista Aloj'!C:F,2,0)*I1934</f>
        <v>630</v>
      </c>
      <c r="K1934" s="6">
        <f t="shared" si="30"/>
        <v>567</v>
      </c>
    </row>
    <row r="1935" spans="2:11" ht="16.5" x14ac:dyDescent="0.25">
      <c r="B1935" s="3" t="s">
        <v>156</v>
      </c>
      <c r="C1935" s="4" t="str">
        <f>VLOOKUP(B1935,Clientes!A:B,2,0)</f>
        <v>Ana Francisca Ferreira</v>
      </c>
      <c r="D1935" s="4" t="str">
        <f>VLOOKUP(B1935,Clientes!A:D,4,0)</f>
        <v>Região Autónoma da Madeira</v>
      </c>
      <c r="E1935" s="9" t="s">
        <v>43</v>
      </c>
      <c r="F1935" s="4" t="str">
        <f>INDEX('Lista Aloj'!B:C,MATCH(E1935,'Lista Aloj'!C:C,0),1)</f>
        <v>AZEVEDO, ANTÓNIO DA SILVA</v>
      </c>
      <c r="G1935" s="4" t="str">
        <f>VLOOKUP(E1935,'Lista Aloj'!C:F,4,0)</f>
        <v>Porto</v>
      </c>
      <c r="H1935" s="19">
        <v>44594</v>
      </c>
      <c r="I1935" s="22">
        <v>5</v>
      </c>
      <c r="J1935" s="6">
        <f>VLOOKUP(E1935,'Lista Aloj'!C:F,2,0)*I1935</f>
        <v>400</v>
      </c>
      <c r="K1935" s="6">
        <f t="shared" si="30"/>
        <v>380</v>
      </c>
    </row>
    <row r="1936" spans="2:11" ht="16.5" x14ac:dyDescent="0.25">
      <c r="B1936" s="3" t="s">
        <v>108</v>
      </c>
      <c r="C1936" s="4" t="str">
        <f>VLOOKUP(B1936,Clientes!A:B,2,0)</f>
        <v>Catarina Mendes Fernandes</v>
      </c>
      <c r="D1936" s="4" t="str">
        <f>VLOOKUP(B1936,Clientes!A:D,4,0)</f>
        <v>Guarda</v>
      </c>
      <c r="E1936" s="9" t="s">
        <v>41</v>
      </c>
      <c r="F1936" s="4" t="str">
        <f>INDEX('Lista Aloj'!B:C,MATCH(E1936,'Lista Aloj'!C:C,0),1)</f>
        <v>CAMPO AVENTURA - PROGRAMAS DE LAZER, S.A.</v>
      </c>
      <c r="G1936" s="4" t="str">
        <f>VLOOKUP(E1936,'Lista Aloj'!C:F,4,0)</f>
        <v>Castelo Branco</v>
      </c>
      <c r="H1936" s="19">
        <v>44594</v>
      </c>
      <c r="I1936" s="22">
        <v>8</v>
      </c>
      <c r="J1936" s="6">
        <f>VLOOKUP(E1936,'Lista Aloj'!C:F,2,0)*I1936</f>
        <v>720</v>
      </c>
      <c r="K1936" s="6">
        <f t="shared" si="30"/>
        <v>648</v>
      </c>
    </row>
    <row r="1937" spans="2:11" ht="16.5" x14ac:dyDescent="0.25">
      <c r="B1937" s="3" t="s">
        <v>94</v>
      </c>
      <c r="C1937" s="4" t="str">
        <f>VLOOKUP(B1937,Clientes!A:B,2,0)</f>
        <v xml:space="preserve">Paula Ramos </v>
      </c>
      <c r="D1937" s="4" t="str">
        <f>VLOOKUP(B1937,Clientes!A:D,4,0)</f>
        <v>Viana do Castelo</v>
      </c>
      <c r="E1937" s="9" t="s">
        <v>51</v>
      </c>
      <c r="F1937" s="4" t="str">
        <f>INDEX('Lista Aloj'!B:C,MATCH(E1937,'Lista Aloj'!C:C,0),1)</f>
        <v>BIRDS &amp; BOARDS - ALOJAMENTO LOCAL, LDA</v>
      </c>
      <c r="G1937" s="4" t="str">
        <f>VLOOKUP(E1937,'Lista Aloj'!C:F,4,0)</f>
        <v>Lisboa</v>
      </c>
      <c r="H1937" s="19">
        <v>44594</v>
      </c>
      <c r="I1937" s="22">
        <v>5</v>
      </c>
      <c r="J1937" s="6">
        <f>VLOOKUP(E1937,'Lista Aloj'!C:F,2,0)*I1937</f>
        <v>450</v>
      </c>
      <c r="K1937" s="6">
        <f t="shared" si="30"/>
        <v>427.5</v>
      </c>
    </row>
    <row r="1938" spans="2:11" ht="16.5" x14ac:dyDescent="0.25">
      <c r="B1938" s="3" t="s">
        <v>183</v>
      </c>
      <c r="C1938" s="4" t="str">
        <f>VLOOKUP(B1938,Clientes!A:B,2,0)</f>
        <v>Pedro Diana Fonseca</v>
      </c>
      <c r="D1938" s="4" t="str">
        <f>VLOOKUP(B1938,Clientes!A:D,4,0)</f>
        <v>Portalegre</v>
      </c>
      <c r="E1938" s="9" t="s">
        <v>47</v>
      </c>
      <c r="F1938" s="4" t="str">
        <f>INDEX('Lista Aloj'!B:C,MATCH(E1938,'Lista Aloj'!C:C,0),1)</f>
        <v>ADER-SOUSA - ASSOCIAÇÃO DE DESENVOLVIMENTO RURAL DAS TERRAS DO SOUSA</v>
      </c>
      <c r="G1938" s="4" t="str">
        <f>VLOOKUP(E1938,'Lista Aloj'!C:F,4,0)</f>
        <v>Região Autónoma dos Açores</v>
      </c>
      <c r="H1938" s="19">
        <v>44595</v>
      </c>
      <c r="I1938" s="22">
        <v>2</v>
      </c>
      <c r="J1938" s="6">
        <f>VLOOKUP(E1938,'Lista Aloj'!C:F,2,0)*I1938</f>
        <v>140</v>
      </c>
      <c r="K1938" s="6">
        <f t="shared" si="30"/>
        <v>133</v>
      </c>
    </row>
    <row r="1939" spans="2:11" ht="16.5" x14ac:dyDescent="0.25">
      <c r="B1939" s="3" t="s">
        <v>188</v>
      </c>
      <c r="C1939" s="4" t="str">
        <f>VLOOKUP(B1939,Clientes!A:B,2,0)</f>
        <v>Tiago Afonso Santos</v>
      </c>
      <c r="D1939" s="4" t="str">
        <f>VLOOKUP(B1939,Clientes!A:D,4,0)</f>
        <v>Vila Real</v>
      </c>
      <c r="E1939" s="9" t="s">
        <v>38</v>
      </c>
      <c r="F1939" s="4" t="str">
        <f>INDEX('Lista Aloj'!B:C,MATCH(E1939,'Lista Aloj'!C:C,0),1)</f>
        <v>ALOJAMENTO LOCAL - PENSIO BASTOS, LDA</v>
      </c>
      <c r="G1939" s="4" t="str">
        <f>VLOOKUP(E1939,'Lista Aloj'!C:F,4,0)</f>
        <v>Bragança</v>
      </c>
      <c r="H1939" s="19">
        <v>44595</v>
      </c>
      <c r="I1939" s="22">
        <v>4</v>
      </c>
      <c r="J1939" s="6">
        <f>VLOOKUP(E1939,'Lista Aloj'!C:F,2,0)*I1939</f>
        <v>280</v>
      </c>
      <c r="K1939" s="6">
        <f t="shared" si="30"/>
        <v>266</v>
      </c>
    </row>
    <row r="1940" spans="2:11" ht="16.5" x14ac:dyDescent="0.25">
      <c r="B1940" s="3" t="s">
        <v>175</v>
      </c>
      <c r="C1940" s="4" t="str">
        <f>VLOOKUP(B1940,Clientes!A:B,2,0)</f>
        <v>Beatriz Miguel Silva</v>
      </c>
      <c r="D1940" s="4" t="str">
        <f>VLOOKUP(B1940,Clientes!A:D,4,0)</f>
        <v>Setúbal</v>
      </c>
      <c r="E1940" s="9" t="s">
        <v>35</v>
      </c>
      <c r="F1940" s="4" t="str">
        <f>INDEX('Lista Aloj'!B:C,MATCH(E1940,'Lista Aloj'!C:C,0),1)</f>
        <v>ALOJAMENTO LOCAL "TUGAPLACE", UNIPESSOAL, LDA</v>
      </c>
      <c r="G1940" s="4" t="str">
        <f>VLOOKUP(E1940,'Lista Aloj'!C:F,4,0)</f>
        <v>Porto</v>
      </c>
      <c r="H1940" s="19">
        <v>44596</v>
      </c>
      <c r="I1940" s="22">
        <v>9</v>
      </c>
      <c r="J1940" s="6">
        <f>VLOOKUP(E1940,'Lista Aloj'!C:F,2,0)*I1940</f>
        <v>630</v>
      </c>
      <c r="K1940" s="6">
        <f t="shared" si="30"/>
        <v>567</v>
      </c>
    </row>
    <row r="1941" spans="2:11" ht="16.5" x14ac:dyDescent="0.25">
      <c r="B1941" s="3" t="s">
        <v>138</v>
      </c>
      <c r="C1941" s="4" t="str">
        <f>VLOOKUP(B1941,Clientes!A:B,2,0)</f>
        <v>Nuno Sinde Silva</v>
      </c>
      <c r="D1941" s="4" t="str">
        <f>VLOOKUP(B1941,Clientes!A:D,4,0)</f>
        <v>Viseu</v>
      </c>
      <c r="E1941" s="9" t="s">
        <v>47</v>
      </c>
      <c r="F1941" s="4" t="str">
        <f>INDEX('Lista Aloj'!B:C,MATCH(E1941,'Lista Aloj'!C:C,0),1)</f>
        <v>ADER-SOUSA - ASSOCIAÇÃO DE DESENVOLVIMENTO RURAL DAS TERRAS DO SOUSA</v>
      </c>
      <c r="G1941" s="4" t="str">
        <f>VLOOKUP(E1941,'Lista Aloj'!C:F,4,0)</f>
        <v>Região Autónoma dos Açores</v>
      </c>
      <c r="H1941" s="19">
        <v>44598</v>
      </c>
      <c r="I1941" s="22">
        <v>8</v>
      </c>
      <c r="J1941" s="6">
        <f>VLOOKUP(E1941,'Lista Aloj'!C:F,2,0)*I1941</f>
        <v>560</v>
      </c>
      <c r="K1941" s="6">
        <f t="shared" si="30"/>
        <v>504</v>
      </c>
    </row>
    <row r="1942" spans="2:11" ht="16.5" x14ac:dyDescent="0.25">
      <c r="B1942" s="3" t="s">
        <v>86</v>
      </c>
      <c r="C1942" s="4" t="str">
        <f>VLOOKUP(B1942,Clientes!A:B,2,0)</f>
        <v>Bárbara de Pimenta</v>
      </c>
      <c r="D1942" s="4" t="str">
        <f>VLOOKUP(B1942,Clientes!A:D,4,0)</f>
        <v>Porto</v>
      </c>
      <c r="E1942" s="9" t="s">
        <v>55</v>
      </c>
      <c r="F1942" s="4" t="str">
        <f>INDEX('Lista Aloj'!B:C,MATCH(E1942,'Lista Aloj'!C:C,0),1)</f>
        <v>ALOJAMENTO LOCAL M. ZÍDIA, LDA</v>
      </c>
      <c r="G1942" s="4" t="str">
        <f>VLOOKUP(E1942,'Lista Aloj'!C:F,4,0)</f>
        <v>Região Autónoma da Madeira</v>
      </c>
      <c r="H1942" s="19">
        <v>44599</v>
      </c>
      <c r="I1942" s="22">
        <v>3</v>
      </c>
      <c r="J1942" s="6">
        <f>VLOOKUP(E1942,'Lista Aloj'!C:F,2,0)*I1942</f>
        <v>150</v>
      </c>
      <c r="K1942" s="6">
        <f t="shared" si="30"/>
        <v>142.5</v>
      </c>
    </row>
    <row r="1943" spans="2:11" ht="16.5" x14ac:dyDescent="0.25">
      <c r="B1943" s="3" t="s">
        <v>158</v>
      </c>
      <c r="C1943" s="4" t="str">
        <f>VLOOKUP(B1943,Clientes!A:B,2,0)</f>
        <v>Mariana Cabral Costa</v>
      </c>
      <c r="D1943" s="4" t="str">
        <f>VLOOKUP(B1943,Clientes!A:D,4,0)</f>
        <v>Portalegre</v>
      </c>
      <c r="E1943" s="9" t="s">
        <v>44</v>
      </c>
      <c r="F1943" s="4" t="str">
        <f>INDEX('Lista Aloj'!B:C,MATCH(E1943,'Lista Aloj'!C:C,0),1)</f>
        <v>DELIRECORDAÇÕES - ALOJAMENTO LOCAL, UNIPESSOAL, LDA</v>
      </c>
      <c r="G1943" s="4" t="str">
        <f>VLOOKUP(E1943,'Lista Aloj'!C:F,4,0)</f>
        <v>Porto</v>
      </c>
      <c r="H1943" s="19">
        <v>44599</v>
      </c>
      <c r="I1943" s="22">
        <v>7</v>
      </c>
      <c r="J1943" s="6">
        <f>VLOOKUP(E1943,'Lista Aloj'!C:F,2,0)*I1943</f>
        <v>560</v>
      </c>
      <c r="K1943" s="6">
        <f t="shared" si="30"/>
        <v>504</v>
      </c>
    </row>
    <row r="1944" spans="2:11" ht="16.5" x14ac:dyDescent="0.25">
      <c r="B1944" s="3" t="s">
        <v>191</v>
      </c>
      <c r="C1944" s="4" t="str">
        <f>VLOOKUP(B1944,Clientes!A:B,2,0)</f>
        <v>João Mendes Simões</v>
      </c>
      <c r="D1944" s="4" t="str">
        <f>VLOOKUP(B1944,Clientes!A:D,4,0)</f>
        <v>Aveiro</v>
      </c>
      <c r="E1944" s="9" t="s">
        <v>34</v>
      </c>
      <c r="F1944" s="4" t="str">
        <f>INDEX('Lista Aloj'!B:C,MATCH(E1944,'Lista Aloj'!C:C,0),1)</f>
        <v>ALOJAMENTO DO ÓSCAR, UNIPESSOAL, LDA</v>
      </c>
      <c r="G1944" s="4" t="str">
        <f>VLOOKUP(E1944,'Lista Aloj'!C:F,4,0)</f>
        <v>Região Autónoma da Madeira</v>
      </c>
      <c r="H1944" s="19">
        <v>44600</v>
      </c>
      <c r="I1944" s="22">
        <v>5</v>
      </c>
      <c r="J1944" s="6">
        <f>VLOOKUP(E1944,'Lista Aloj'!C:F,2,0)*I1944</f>
        <v>350</v>
      </c>
      <c r="K1944" s="6">
        <f t="shared" si="30"/>
        <v>332.5</v>
      </c>
    </row>
    <row r="1945" spans="2:11" ht="16.5" x14ac:dyDescent="0.25">
      <c r="B1945" s="3" t="s">
        <v>172</v>
      </c>
      <c r="C1945" s="4" t="str">
        <f>VLOOKUP(B1945,Clientes!A:B,2,0)</f>
        <v>Fabrício Eduardo Igreja</v>
      </c>
      <c r="D1945" s="4" t="str">
        <f>VLOOKUP(B1945,Clientes!A:D,4,0)</f>
        <v>Guarda</v>
      </c>
      <c r="E1945" s="9" t="s">
        <v>34</v>
      </c>
      <c r="F1945" s="4" t="str">
        <f>INDEX('Lista Aloj'!B:C,MATCH(E1945,'Lista Aloj'!C:C,0),1)</f>
        <v>ALOJAMENTO DO ÓSCAR, UNIPESSOAL, LDA</v>
      </c>
      <c r="G1945" s="4" t="str">
        <f>VLOOKUP(E1945,'Lista Aloj'!C:F,4,0)</f>
        <v>Região Autónoma da Madeira</v>
      </c>
      <c r="H1945" s="19">
        <v>44601</v>
      </c>
      <c r="I1945" s="22">
        <v>9</v>
      </c>
      <c r="J1945" s="6">
        <f>VLOOKUP(E1945,'Lista Aloj'!C:F,2,0)*I1945</f>
        <v>630</v>
      </c>
      <c r="K1945" s="6">
        <f t="shared" si="30"/>
        <v>567</v>
      </c>
    </row>
    <row r="1946" spans="2:11" ht="16.5" x14ac:dyDescent="0.25">
      <c r="B1946" s="3" t="s">
        <v>146</v>
      </c>
      <c r="C1946" s="4" t="str">
        <f>VLOOKUP(B1946,Clientes!A:B,2,0)</f>
        <v>Gonçalo Alessandra Pinto</v>
      </c>
      <c r="D1946" s="4" t="str">
        <f>VLOOKUP(B1946,Clientes!A:D,4,0)</f>
        <v>Guarda</v>
      </c>
      <c r="E1946" s="9" t="s">
        <v>41</v>
      </c>
      <c r="F1946" s="4" t="str">
        <f>INDEX('Lista Aloj'!B:C,MATCH(E1946,'Lista Aloj'!C:C,0),1)</f>
        <v>CAMPO AVENTURA - PROGRAMAS DE LAZER, S.A.</v>
      </c>
      <c r="G1946" s="4" t="str">
        <f>VLOOKUP(E1946,'Lista Aloj'!C:F,4,0)</f>
        <v>Castelo Branco</v>
      </c>
      <c r="H1946" s="19">
        <v>44601</v>
      </c>
      <c r="I1946" s="22">
        <v>8</v>
      </c>
      <c r="J1946" s="6">
        <f>VLOOKUP(E1946,'Lista Aloj'!C:F,2,0)*I1946</f>
        <v>720</v>
      </c>
      <c r="K1946" s="6">
        <f t="shared" si="30"/>
        <v>648</v>
      </c>
    </row>
    <row r="1947" spans="2:11" ht="16.5" x14ac:dyDescent="0.25">
      <c r="B1947" s="3" t="s">
        <v>74</v>
      </c>
      <c r="C1947" s="4" t="str">
        <f>VLOOKUP(B1947,Clientes!A:B,2,0)</f>
        <v>João Manuel Freitas</v>
      </c>
      <c r="D1947" s="4" t="str">
        <f>VLOOKUP(B1947,Clientes!A:D,4,0)</f>
        <v>Braga</v>
      </c>
      <c r="E1947" s="9" t="s">
        <v>47</v>
      </c>
      <c r="F1947" s="4" t="str">
        <f>INDEX('Lista Aloj'!B:C,MATCH(E1947,'Lista Aloj'!C:C,0),1)</f>
        <v>ADER-SOUSA - ASSOCIAÇÃO DE DESENVOLVIMENTO RURAL DAS TERRAS DO SOUSA</v>
      </c>
      <c r="G1947" s="4" t="str">
        <f>VLOOKUP(E1947,'Lista Aloj'!C:F,4,0)</f>
        <v>Região Autónoma dos Açores</v>
      </c>
      <c r="H1947" s="19">
        <v>44601</v>
      </c>
      <c r="I1947" s="22">
        <v>1</v>
      </c>
      <c r="J1947" s="6">
        <f>VLOOKUP(E1947,'Lista Aloj'!C:F,2,0)*I1947</f>
        <v>70</v>
      </c>
      <c r="K1947" s="6">
        <f t="shared" si="30"/>
        <v>70</v>
      </c>
    </row>
    <row r="1948" spans="2:11" ht="16.5" x14ac:dyDescent="0.25">
      <c r="B1948" s="3" t="s">
        <v>115</v>
      </c>
      <c r="C1948" s="4" t="str">
        <f>VLOOKUP(B1948,Clientes!A:B,2,0)</f>
        <v>André Claro Forte</v>
      </c>
      <c r="D1948" s="4" t="str">
        <f>VLOOKUP(B1948,Clientes!A:D,4,0)</f>
        <v>Região Autónoma dos Açores</v>
      </c>
      <c r="E1948" s="9" t="s">
        <v>49</v>
      </c>
      <c r="F1948" s="4" t="str">
        <f>INDEX('Lista Aloj'!B:C,MATCH(E1948,'Lista Aloj'!C:C,0),1)</f>
        <v>GERES ALBUFEIRA - ALDEIA TURISTICA, LDA</v>
      </c>
      <c r="G1948" s="4" t="str">
        <f>VLOOKUP(E1948,'Lista Aloj'!C:F,4,0)</f>
        <v>Aveiro</v>
      </c>
      <c r="H1948" s="19">
        <v>44602</v>
      </c>
      <c r="I1948" s="22">
        <v>3</v>
      </c>
      <c r="J1948" s="6">
        <f>VLOOKUP(E1948,'Lista Aloj'!C:F,2,0)*I1948</f>
        <v>210</v>
      </c>
      <c r="K1948" s="6">
        <f t="shared" si="30"/>
        <v>199.5</v>
      </c>
    </row>
    <row r="1949" spans="2:11" ht="16.5" x14ac:dyDescent="0.25">
      <c r="B1949" s="3" t="s">
        <v>98</v>
      </c>
      <c r="C1949" s="4" t="str">
        <f>VLOOKUP(B1949,Clientes!A:B,2,0)</f>
        <v>Laura Daniel Mendes</v>
      </c>
      <c r="D1949" s="4" t="str">
        <f>VLOOKUP(B1949,Clientes!A:D,4,0)</f>
        <v>Beja</v>
      </c>
      <c r="E1949" s="9" t="s">
        <v>55</v>
      </c>
      <c r="F1949" s="4" t="str">
        <f>INDEX('Lista Aloj'!B:C,MATCH(E1949,'Lista Aloj'!C:C,0),1)</f>
        <v>ALOJAMENTO LOCAL M. ZÍDIA, LDA</v>
      </c>
      <c r="G1949" s="4" t="str">
        <f>VLOOKUP(E1949,'Lista Aloj'!C:F,4,0)</f>
        <v>Região Autónoma da Madeira</v>
      </c>
      <c r="H1949" s="19">
        <v>44602</v>
      </c>
      <c r="I1949" s="22">
        <v>2</v>
      </c>
      <c r="J1949" s="6">
        <f>VLOOKUP(E1949,'Lista Aloj'!C:F,2,0)*I1949</f>
        <v>100</v>
      </c>
      <c r="K1949" s="6">
        <f t="shared" si="30"/>
        <v>95</v>
      </c>
    </row>
    <row r="1950" spans="2:11" ht="16.5" x14ac:dyDescent="0.25">
      <c r="B1950" s="3" t="s">
        <v>169</v>
      </c>
      <c r="C1950" s="4" t="str">
        <f>VLOOKUP(B1950,Clientes!A:B,2,0)</f>
        <v xml:space="preserve">Inês Carvalho </v>
      </c>
      <c r="D1950" s="4" t="str">
        <f>VLOOKUP(B1950,Clientes!A:D,4,0)</f>
        <v>Porto</v>
      </c>
      <c r="E1950" s="9" t="s">
        <v>37</v>
      </c>
      <c r="F1950" s="4" t="str">
        <f>INDEX('Lista Aloj'!B:C,MATCH(E1950,'Lista Aloj'!C:C,0),1)</f>
        <v>AHSLG - SOCIEDADE DE GESTÃO DE EMPREENDIMENTOS TURÍSTICOS E DE ALOJAMENTO LOCAL, LDA</v>
      </c>
      <c r="G1950" s="4" t="str">
        <f>VLOOKUP(E1950,'Lista Aloj'!C:F,4,0)</f>
        <v>Braga</v>
      </c>
      <c r="H1950" s="19">
        <v>44604</v>
      </c>
      <c r="I1950" s="22">
        <v>3</v>
      </c>
      <c r="J1950" s="6">
        <f>VLOOKUP(E1950,'Lista Aloj'!C:F,2,0)*I1950</f>
        <v>150</v>
      </c>
      <c r="K1950" s="6">
        <f t="shared" si="30"/>
        <v>142.5</v>
      </c>
    </row>
    <row r="1951" spans="2:11" ht="16.5" x14ac:dyDescent="0.25">
      <c r="B1951" s="3" t="s">
        <v>164</v>
      </c>
      <c r="C1951" s="4" t="str">
        <f>VLOOKUP(B1951,Clientes!A:B,2,0)</f>
        <v>Ana Pinto Carvalho</v>
      </c>
      <c r="D1951" s="4" t="str">
        <f>VLOOKUP(B1951,Clientes!A:D,4,0)</f>
        <v>Coimbra</v>
      </c>
      <c r="E1951" s="9" t="s">
        <v>47</v>
      </c>
      <c r="F1951" s="4" t="str">
        <f>INDEX('Lista Aloj'!B:C,MATCH(E1951,'Lista Aloj'!C:C,0),1)</f>
        <v>ADER-SOUSA - ASSOCIAÇÃO DE DESENVOLVIMENTO RURAL DAS TERRAS DO SOUSA</v>
      </c>
      <c r="G1951" s="4" t="str">
        <f>VLOOKUP(E1951,'Lista Aloj'!C:F,4,0)</f>
        <v>Região Autónoma dos Açores</v>
      </c>
      <c r="H1951" s="19">
        <v>44605</v>
      </c>
      <c r="I1951" s="22">
        <v>3</v>
      </c>
      <c r="J1951" s="6">
        <f>VLOOKUP(E1951,'Lista Aloj'!C:F,2,0)*I1951</f>
        <v>210</v>
      </c>
      <c r="K1951" s="6">
        <f t="shared" si="30"/>
        <v>199.5</v>
      </c>
    </row>
    <row r="1952" spans="2:11" ht="16.5" x14ac:dyDescent="0.25">
      <c r="B1952" s="3" t="s">
        <v>154</v>
      </c>
      <c r="C1952" s="4" t="str">
        <f>VLOOKUP(B1952,Clientes!A:B,2,0)</f>
        <v>Luís Nascimento Batista</v>
      </c>
      <c r="D1952" s="4" t="str">
        <f>VLOOKUP(B1952,Clientes!A:D,4,0)</f>
        <v>Viseu</v>
      </c>
      <c r="E1952" s="9" t="s">
        <v>47</v>
      </c>
      <c r="F1952" s="4" t="str">
        <f>INDEX('Lista Aloj'!B:C,MATCH(E1952,'Lista Aloj'!C:C,0),1)</f>
        <v>ADER-SOUSA - ASSOCIAÇÃO DE DESENVOLVIMENTO RURAL DAS TERRAS DO SOUSA</v>
      </c>
      <c r="G1952" s="4" t="str">
        <f>VLOOKUP(E1952,'Lista Aloj'!C:F,4,0)</f>
        <v>Região Autónoma dos Açores</v>
      </c>
      <c r="H1952" s="19">
        <v>44605</v>
      </c>
      <c r="I1952" s="22">
        <v>5</v>
      </c>
      <c r="J1952" s="6">
        <f>VLOOKUP(E1952,'Lista Aloj'!C:F,2,0)*I1952</f>
        <v>350</v>
      </c>
      <c r="K1952" s="6">
        <f t="shared" si="30"/>
        <v>332.5</v>
      </c>
    </row>
    <row r="1953" spans="2:11" ht="16.5" x14ac:dyDescent="0.25">
      <c r="B1953" s="3" t="s">
        <v>147</v>
      </c>
      <c r="C1953" s="4" t="str">
        <f>VLOOKUP(B1953,Clientes!A:B,2,0)</f>
        <v>João Amaro Novais</v>
      </c>
      <c r="D1953" s="4" t="str">
        <f>VLOOKUP(B1953,Clientes!A:D,4,0)</f>
        <v>Coimbra</v>
      </c>
      <c r="E1953" s="9" t="s">
        <v>41</v>
      </c>
      <c r="F1953" s="4" t="str">
        <f>INDEX('Lista Aloj'!B:C,MATCH(E1953,'Lista Aloj'!C:C,0),1)</f>
        <v>CAMPO AVENTURA - PROGRAMAS DE LAZER, S.A.</v>
      </c>
      <c r="G1953" s="4" t="str">
        <f>VLOOKUP(E1953,'Lista Aloj'!C:F,4,0)</f>
        <v>Castelo Branco</v>
      </c>
      <c r="H1953" s="19">
        <v>44606</v>
      </c>
      <c r="I1953" s="22">
        <v>6</v>
      </c>
      <c r="J1953" s="6">
        <f>VLOOKUP(E1953,'Lista Aloj'!C:F,2,0)*I1953</f>
        <v>540</v>
      </c>
      <c r="K1953" s="6">
        <f t="shared" si="30"/>
        <v>486</v>
      </c>
    </row>
    <row r="1954" spans="2:11" ht="16.5" x14ac:dyDescent="0.25">
      <c r="B1954" s="3" t="s">
        <v>88</v>
      </c>
      <c r="C1954" s="4" t="str">
        <f>VLOOKUP(B1954,Clientes!A:B,2,0)</f>
        <v>José Daniel Rodrigues</v>
      </c>
      <c r="D1954" s="4" t="str">
        <f>VLOOKUP(B1954,Clientes!A:D,4,0)</f>
        <v>Vila Real</v>
      </c>
      <c r="E1954" s="9" t="s">
        <v>38</v>
      </c>
      <c r="F1954" s="4" t="str">
        <f>INDEX('Lista Aloj'!B:C,MATCH(E1954,'Lista Aloj'!C:C,0),1)</f>
        <v>ALOJAMENTO LOCAL - PENSIO BASTOS, LDA</v>
      </c>
      <c r="G1954" s="4" t="str">
        <f>VLOOKUP(E1954,'Lista Aloj'!C:F,4,0)</f>
        <v>Bragança</v>
      </c>
      <c r="H1954" s="19">
        <v>44606</v>
      </c>
      <c r="I1954" s="22">
        <v>7</v>
      </c>
      <c r="J1954" s="6">
        <f>VLOOKUP(E1954,'Lista Aloj'!C:F,2,0)*I1954</f>
        <v>490</v>
      </c>
      <c r="K1954" s="6">
        <f t="shared" si="30"/>
        <v>441</v>
      </c>
    </row>
    <row r="1955" spans="2:11" ht="16.5" x14ac:dyDescent="0.25">
      <c r="B1955" s="3" t="s">
        <v>162</v>
      </c>
      <c r="C1955" s="4" t="str">
        <f>VLOOKUP(B1955,Clientes!A:B,2,0)</f>
        <v>Carolina Carolina Moreira</v>
      </c>
      <c r="D1955" s="4" t="str">
        <f>VLOOKUP(B1955,Clientes!A:D,4,0)</f>
        <v>Região Autónoma dos Açores</v>
      </c>
      <c r="E1955" s="9" t="s">
        <v>34</v>
      </c>
      <c r="F1955" s="4" t="str">
        <f>INDEX('Lista Aloj'!B:C,MATCH(E1955,'Lista Aloj'!C:C,0),1)</f>
        <v>ALOJAMENTO DO ÓSCAR, UNIPESSOAL, LDA</v>
      </c>
      <c r="G1955" s="4" t="str">
        <f>VLOOKUP(E1955,'Lista Aloj'!C:F,4,0)</f>
        <v>Região Autónoma da Madeira</v>
      </c>
      <c r="H1955" s="19">
        <v>44609</v>
      </c>
      <c r="I1955" s="22">
        <v>1</v>
      </c>
      <c r="J1955" s="6">
        <f>VLOOKUP(E1955,'Lista Aloj'!C:F,2,0)*I1955</f>
        <v>70</v>
      </c>
      <c r="K1955" s="6">
        <f t="shared" si="30"/>
        <v>70</v>
      </c>
    </row>
    <row r="1956" spans="2:11" ht="16.5" x14ac:dyDescent="0.25">
      <c r="B1956" s="3" t="s">
        <v>159</v>
      </c>
      <c r="C1956" s="4" t="str">
        <f>VLOOKUP(B1956,Clientes!A:B,2,0)</f>
        <v>Bela Francisco Pinto</v>
      </c>
      <c r="D1956" s="4" t="str">
        <f>VLOOKUP(B1956,Clientes!A:D,4,0)</f>
        <v>Santarém</v>
      </c>
      <c r="E1956" s="9" t="s">
        <v>43</v>
      </c>
      <c r="F1956" s="4" t="str">
        <f>INDEX('Lista Aloj'!B:C,MATCH(E1956,'Lista Aloj'!C:C,0),1)</f>
        <v>AZEVEDO, ANTÓNIO DA SILVA</v>
      </c>
      <c r="G1956" s="4" t="str">
        <f>VLOOKUP(E1956,'Lista Aloj'!C:F,4,0)</f>
        <v>Porto</v>
      </c>
      <c r="H1956" s="19">
        <v>44610</v>
      </c>
      <c r="I1956" s="22">
        <v>6</v>
      </c>
      <c r="J1956" s="6">
        <f>VLOOKUP(E1956,'Lista Aloj'!C:F,2,0)*I1956</f>
        <v>480</v>
      </c>
      <c r="K1956" s="6">
        <f t="shared" si="30"/>
        <v>432</v>
      </c>
    </row>
    <row r="1957" spans="2:11" ht="16.5" x14ac:dyDescent="0.25">
      <c r="B1957" s="3" t="s">
        <v>89</v>
      </c>
      <c r="C1957" s="4" t="str">
        <f>VLOOKUP(B1957,Clientes!A:B,2,0)</f>
        <v>Marco Pedro Suarez</v>
      </c>
      <c r="D1957" s="4" t="str">
        <f>VLOOKUP(B1957,Clientes!A:D,4,0)</f>
        <v>Porto</v>
      </c>
      <c r="E1957" s="9" t="s">
        <v>35</v>
      </c>
      <c r="F1957" s="4" t="str">
        <f>INDEX('Lista Aloj'!B:C,MATCH(E1957,'Lista Aloj'!C:C,0),1)</f>
        <v>ALOJAMENTO LOCAL "TUGAPLACE", UNIPESSOAL, LDA</v>
      </c>
      <c r="G1957" s="4" t="str">
        <f>VLOOKUP(E1957,'Lista Aloj'!C:F,4,0)</f>
        <v>Porto</v>
      </c>
      <c r="H1957" s="19">
        <v>44611</v>
      </c>
      <c r="I1957" s="22">
        <v>3</v>
      </c>
      <c r="J1957" s="6">
        <f>VLOOKUP(E1957,'Lista Aloj'!C:F,2,0)*I1957</f>
        <v>210</v>
      </c>
      <c r="K1957" s="6">
        <f t="shared" si="30"/>
        <v>199.5</v>
      </c>
    </row>
    <row r="1958" spans="2:11" ht="16.5" x14ac:dyDescent="0.25">
      <c r="B1958" s="3" t="s">
        <v>79</v>
      </c>
      <c r="C1958" s="4" t="str">
        <f>VLOOKUP(B1958,Clientes!A:B,2,0)</f>
        <v>Pedro Miguel Mota</v>
      </c>
      <c r="D1958" s="4" t="str">
        <f>VLOOKUP(B1958,Clientes!A:D,4,0)</f>
        <v>Coimbra</v>
      </c>
      <c r="E1958" s="9" t="s">
        <v>41</v>
      </c>
      <c r="F1958" s="4" t="str">
        <f>INDEX('Lista Aloj'!B:C,MATCH(E1958,'Lista Aloj'!C:C,0),1)</f>
        <v>CAMPO AVENTURA - PROGRAMAS DE LAZER, S.A.</v>
      </c>
      <c r="G1958" s="4" t="str">
        <f>VLOOKUP(E1958,'Lista Aloj'!C:F,4,0)</f>
        <v>Castelo Branco</v>
      </c>
      <c r="H1958" s="19">
        <v>44613</v>
      </c>
      <c r="I1958" s="22">
        <v>4</v>
      </c>
      <c r="J1958" s="6">
        <f>VLOOKUP(E1958,'Lista Aloj'!C:F,2,0)*I1958</f>
        <v>360</v>
      </c>
      <c r="K1958" s="6">
        <f t="shared" si="30"/>
        <v>342</v>
      </c>
    </row>
    <row r="1959" spans="2:11" ht="16.5" x14ac:dyDescent="0.25">
      <c r="B1959" s="3" t="s">
        <v>158</v>
      </c>
      <c r="C1959" s="4" t="str">
        <f>VLOOKUP(B1959,Clientes!A:B,2,0)</f>
        <v>Mariana Cabral Costa</v>
      </c>
      <c r="D1959" s="4" t="str">
        <f>VLOOKUP(B1959,Clientes!A:D,4,0)</f>
        <v>Portalegre</v>
      </c>
      <c r="E1959" s="9" t="s">
        <v>47</v>
      </c>
      <c r="F1959" s="4" t="str">
        <f>INDEX('Lista Aloj'!B:C,MATCH(E1959,'Lista Aloj'!C:C,0),1)</f>
        <v>ADER-SOUSA - ASSOCIAÇÃO DE DESENVOLVIMENTO RURAL DAS TERRAS DO SOUSA</v>
      </c>
      <c r="G1959" s="4" t="str">
        <f>VLOOKUP(E1959,'Lista Aloj'!C:F,4,0)</f>
        <v>Região Autónoma dos Açores</v>
      </c>
      <c r="H1959" s="19">
        <v>44614</v>
      </c>
      <c r="I1959" s="22">
        <v>5</v>
      </c>
      <c r="J1959" s="6">
        <f>VLOOKUP(E1959,'Lista Aloj'!C:F,2,0)*I1959</f>
        <v>350</v>
      </c>
      <c r="K1959" s="6">
        <f t="shared" si="30"/>
        <v>332.5</v>
      </c>
    </row>
    <row r="1960" spans="2:11" ht="16.5" x14ac:dyDescent="0.25">
      <c r="B1960" s="3" t="s">
        <v>152</v>
      </c>
      <c r="C1960" s="4" t="str">
        <f>VLOOKUP(B1960,Clientes!A:B,2,0)</f>
        <v>Ricardo Bronze Ribeiro</v>
      </c>
      <c r="D1960" s="4" t="str">
        <f>VLOOKUP(B1960,Clientes!A:D,4,0)</f>
        <v>Região Autónoma dos Açores</v>
      </c>
      <c r="E1960" s="9" t="s">
        <v>55</v>
      </c>
      <c r="F1960" s="4" t="str">
        <f>INDEX('Lista Aloj'!B:C,MATCH(E1960,'Lista Aloj'!C:C,0),1)</f>
        <v>ALOJAMENTO LOCAL M. ZÍDIA, LDA</v>
      </c>
      <c r="G1960" s="4" t="str">
        <f>VLOOKUP(E1960,'Lista Aloj'!C:F,4,0)</f>
        <v>Região Autónoma da Madeira</v>
      </c>
      <c r="H1960" s="19">
        <v>44614</v>
      </c>
      <c r="I1960" s="22">
        <v>2</v>
      </c>
      <c r="J1960" s="6">
        <f>VLOOKUP(E1960,'Lista Aloj'!C:F,2,0)*I1960</f>
        <v>100</v>
      </c>
      <c r="K1960" s="6">
        <f t="shared" si="30"/>
        <v>95</v>
      </c>
    </row>
    <row r="1961" spans="2:11" ht="16.5" x14ac:dyDescent="0.25">
      <c r="B1961" s="3" t="s">
        <v>97</v>
      </c>
      <c r="C1961" s="4" t="str">
        <f>VLOOKUP(B1961,Clientes!A:B,2,0)</f>
        <v>Diogo Torres Pinheiro</v>
      </c>
      <c r="D1961" s="4" t="str">
        <f>VLOOKUP(B1961,Clientes!A:D,4,0)</f>
        <v>Santarém</v>
      </c>
      <c r="E1961" s="9" t="s">
        <v>35</v>
      </c>
      <c r="F1961" s="4" t="str">
        <f>INDEX('Lista Aloj'!B:C,MATCH(E1961,'Lista Aloj'!C:C,0),1)</f>
        <v>ALOJAMENTO LOCAL "TUGAPLACE", UNIPESSOAL, LDA</v>
      </c>
      <c r="G1961" s="4" t="str">
        <f>VLOOKUP(E1961,'Lista Aloj'!C:F,4,0)</f>
        <v>Porto</v>
      </c>
      <c r="H1961" s="19">
        <v>44615</v>
      </c>
      <c r="I1961" s="22">
        <v>3</v>
      </c>
      <c r="J1961" s="6">
        <f>VLOOKUP(E1961,'Lista Aloj'!C:F,2,0)*I1961</f>
        <v>210</v>
      </c>
      <c r="K1961" s="6">
        <f t="shared" si="30"/>
        <v>199.5</v>
      </c>
    </row>
    <row r="1962" spans="2:11" ht="16.5" x14ac:dyDescent="0.25">
      <c r="B1962" s="3" t="s">
        <v>135</v>
      </c>
      <c r="C1962" s="4" t="str">
        <f>VLOOKUP(B1962,Clientes!A:B,2,0)</f>
        <v>Mariana Miguel Sousa</v>
      </c>
      <c r="D1962" s="4" t="str">
        <f>VLOOKUP(B1962,Clientes!A:D,4,0)</f>
        <v>Faro</v>
      </c>
      <c r="E1962" s="9" t="s">
        <v>37</v>
      </c>
      <c r="F1962" s="4" t="str">
        <f>INDEX('Lista Aloj'!B:C,MATCH(E1962,'Lista Aloj'!C:C,0),1)</f>
        <v>AHSLG - SOCIEDADE DE GESTÃO DE EMPREENDIMENTOS TURÍSTICOS E DE ALOJAMENTO LOCAL, LDA</v>
      </c>
      <c r="G1962" s="4" t="str">
        <f>VLOOKUP(E1962,'Lista Aloj'!C:F,4,0)</f>
        <v>Braga</v>
      </c>
      <c r="H1962" s="19">
        <v>44616</v>
      </c>
      <c r="I1962" s="22">
        <v>7</v>
      </c>
      <c r="J1962" s="6">
        <f>VLOOKUP(E1962,'Lista Aloj'!C:F,2,0)*I1962</f>
        <v>350</v>
      </c>
      <c r="K1962" s="6">
        <f t="shared" si="30"/>
        <v>315</v>
      </c>
    </row>
    <row r="1963" spans="2:11" ht="16.5" x14ac:dyDescent="0.25">
      <c r="B1963" s="3" t="s">
        <v>101</v>
      </c>
      <c r="C1963" s="4" t="str">
        <f>VLOOKUP(B1963,Clientes!A:B,2,0)</f>
        <v>Raquel Tomas Grilo</v>
      </c>
      <c r="D1963" s="4" t="str">
        <f>VLOOKUP(B1963,Clientes!A:D,4,0)</f>
        <v>Viana do Castelo</v>
      </c>
      <c r="E1963" s="9" t="s">
        <v>48</v>
      </c>
      <c r="F1963" s="4" t="str">
        <f>INDEX('Lista Aloj'!B:C,MATCH(E1963,'Lista Aloj'!C:C,0),1)</f>
        <v>BEACHCOMBER - ALOJAMENTO LOCAL, UNIPESSOAL, LDA</v>
      </c>
      <c r="G1963" s="4" t="str">
        <f>VLOOKUP(E1963,'Lista Aloj'!C:F,4,0)</f>
        <v>Beja</v>
      </c>
      <c r="H1963" s="19">
        <v>44616</v>
      </c>
      <c r="I1963" s="22">
        <v>5</v>
      </c>
      <c r="J1963" s="6">
        <f>VLOOKUP(E1963,'Lista Aloj'!C:F,2,0)*I1963</f>
        <v>250</v>
      </c>
      <c r="K1963" s="6">
        <f t="shared" si="30"/>
        <v>237.5</v>
      </c>
    </row>
    <row r="1964" spans="2:11" ht="16.5" x14ac:dyDescent="0.25">
      <c r="B1964" s="3" t="s">
        <v>76</v>
      </c>
      <c r="C1964" s="4" t="str">
        <f>VLOOKUP(B1964,Clientes!A:B,2,0)</f>
        <v>Maria Bessa Costa</v>
      </c>
      <c r="D1964" s="4" t="str">
        <f>VLOOKUP(B1964,Clientes!A:D,4,0)</f>
        <v>Bragança</v>
      </c>
      <c r="E1964" s="9" t="s">
        <v>45</v>
      </c>
      <c r="F1964" s="4" t="str">
        <f>INDEX('Lista Aloj'!B:C,MATCH(E1964,'Lista Aloj'!C:C,0),1)</f>
        <v>LOCAL - IT, LDA</v>
      </c>
      <c r="G1964" s="4" t="str">
        <f>VLOOKUP(E1964,'Lista Aloj'!C:F,4,0)</f>
        <v>Santarém</v>
      </c>
      <c r="H1964" s="19">
        <v>44619</v>
      </c>
      <c r="I1964" s="22">
        <v>8</v>
      </c>
      <c r="J1964" s="6">
        <f>VLOOKUP(E1964,'Lista Aloj'!C:F,2,0)*I1964</f>
        <v>720</v>
      </c>
      <c r="K1964" s="6">
        <f t="shared" si="30"/>
        <v>648</v>
      </c>
    </row>
    <row r="1965" spans="2:11" ht="16.5" x14ac:dyDescent="0.25">
      <c r="B1965" s="3" t="s">
        <v>86</v>
      </c>
      <c r="C1965" s="4" t="str">
        <f>VLOOKUP(B1965,Clientes!A:B,2,0)</f>
        <v>Bárbara de Pimenta</v>
      </c>
      <c r="D1965" s="4" t="str">
        <f>VLOOKUP(B1965,Clientes!A:D,4,0)</f>
        <v>Porto</v>
      </c>
      <c r="E1965" s="9" t="s">
        <v>35</v>
      </c>
      <c r="F1965" s="4" t="str">
        <f>INDEX('Lista Aloj'!B:C,MATCH(E1965,'Lista Aloj'!C:C,0),1)</f>
        <v>ALOJAMENTO LOCAL "TUGAPLACE", UNIPESSOAL, LDA</v>
      </c>
      <c r="G1965" s="4" t="str">
        <f>VLOOKUP(E1965,'Lista Aloj'!C:F,4,0)</f>
        <v>Porto</v>
      </c>
      <c r="H1965" s="19">
        <v>44620</v>
      </c>
      <c r="I1965" s="22">
        <v>8</v>
      </c>
      <c r="J1965" s="6">
        <f>VLOOKUP(E1965,'Lista Aloj'!C:F,2,0)*I1965</f>
        <v>560</v>
      </c>
      <c r="K1965" s="6">
        <f t="shared" si="30"/>
        <v>504</v>
      </c>
    </row>
    <row r="1966" spans="2:11" ht="16.5" x14ac:dyDescent="0.25">
      <c r="B1966" s="3" t="s">
        <v>165</v>
      </c>
      <c r="C1966" s="4" t="str">
        <f>VLOOKUP(B1966,Clientes!A:B,2,0)</f>
        <v>Hugo Franz Oliveira</v>
      </c>
      <c r="D1966" s="4" t="str">
        <f>VLOOKUP(B1966,Clientes!A:D,4,0)</f>
        <v>Aveiro</v>
      </c>
      <c r="E1966" s="9" t="s">
        <v>51</v>
      </c>
      <c r="F1966" s="4" t="str">
        <f>INDEX('Lista Aloj'!B:C,MATCH(E1966,'Lista Aloj'!C:C,0),1)</f>
        <v>BIRDS &amp; BOARDS - ALOJAMENTO LOCAL, LDA</v>
      </c>
      <c r="G1966" s="4" t="str">
        <f>VLOOKUP(E1966,'Lista Aloj'!C:F,4,0)</f>
        <v>Lisboa</v>
      </c>
      <c r="H1966" s="19">
        <v>44621</v>
      </c>
      <c r="I1966" s="22">
        <v>4</v>
      </c>
      <c r="J1966" s="6">
        <f>VLOOKUP(E1966,'Lista Aloj'!C:F,2,0)*I1966</f>
        <v>360</v>
      </c>
      <c r="K1966" s="6">
        <f t="shared" si="30"/>
        <v>342</v>
      </c>
    </row>
    <row r="1967" spans="2:11" ht="16.5" x14ac:dyDescent="0.25">
      <c r="B1967" s="3" t="s">
        <v>120</v>
      </c>
      <c r="C1967" s="4" t="str">
        <f>VLOOKUP(B1967,Clientes!A:B,2,0)</f>
        <v>Mariana Miguel Borges</v>
      </c>
      <c r="D1967" s="4" t="str">
        <f>VLOOKUP(B1967,Clientes!A:D,4,0)</f>
        <v>Região Autónoma dos Açores</v>
      </c>
      <c r="E1967" s="9" t="s">
        <v>61</v>
      </c>
      <c r="F1967" s="4" t="str">
        <f>INDEX('Lista Aloj'!B:C,MATCH(E1967,'Lista Aloj'!C:C,0),1)</f>
        <v>APPEAL - ASSOCIAÇÃO PORTUGUESA DE PROPRIETÁRIOS DE ESTABELECIMENTOS DE ALOJAMENTO LOCAL</v>
      </c>
      <c r="G1967" s="4" t="str">
        <f>VLOOKUP(E1967,'Lista Aloj'!C:F,4,0)</f>
        <v>Região Autónoma dos Açores</v>
      </c>
      <c r="H1967" s="19">
        <v>44622</v>
      </c>
      <c r="I1967" s="22">
        <v>6</v>
      </c>
      <c r="J1967" s="6">
        <f>VLOOKUP(E1967,'Lista Aloj'!C:F,2,0)*I1967</f>
        <v>420</v>
      </c>
      <c r="K1967" s="6">
        <f t="shared" si="30"/>
        <v>378</v>
      </c>
    </row>
    <row r="1968" spans="2:11" ht="16.5" x14ac:dyDescent="0.25">
      <c r="B1968" s="3" t="s">
        <v>116</v>
      </c>
      <c r="C1968" s="4" t="str">
        <f>VLOOKUP(B1968,Clientes!A:B,2,0)</f>
        <v>Alice Pinto Silva</v>
      </c>
      <c r="D1968" s="4" t="str">
        <f>VLOOKUP(B1968,Clientes!A:D,4,0)</f>
        <v>Beja</v>
      </c>
      <c r="E1968" s="9" t="s">
        <v>56</v>
      </c>
      <c r="F1968" s="4" t="str">
        <f>INDEX('Lista Aloj'!B:C,MATCH(E1968,'Lista Aloj'!C:C,0),1)</f>
        <v>CONVERSA SIMÉTRICA ALOJAMENTO LOCAL, LDA</v>
      </c>
      <c r="G1968" s="4" t="str">
        <f>VLOOKUP(E1968,'Lista Aloj'!C:F,4,0)</f>
        <v>Viana do Castelo</v>
      </c>
      <c r="H1968" s="19">
        <v>44623</v>
      </c>
      <c r="I1968" s="22">
        <v>1</v>
      </c>
      <c r="J1968" s="6">
        <f>VLOOKUP(E1968,'Lista Aloj'!C:F,2,0)*I1968</f>
        <v>90</v>
      </c>
      <c r="K1968" s="6">
        <f t="shared" si="30"/>
        <v>90</v>
      </c>
    </row>
    <row r="1969" spans="2:11" ht="16.5" x14ac:dyDescent="0.25">
      <c r="B1969" s="3" t="s">
        <v>108</v>
      </c>
      <c r="C1969" s="4" t="str">
        <f>VLOOKUP(B1969,Clientes!A:B,2,0)</f>
        <v>Catarina Mendes Fernandes</v>
      </c>
      <c r="D1969" s="4" t="str">
        <f>VLOOKUP(B1969,Clientes!A:D,4,0)</f>
        <v>Guarda</v>
      </c>
      <c r="E1969" s="9" t="s">
        <v>51</v>
      </c>
      <c r="F1969" s="4" t="str">
        <f>INDEX('Lista Aloj'!B:C,MATCH(E1969,'Lista Aloj'!C:C,0),1)</f>
        <v>BIRDS &amp; BOARDS - ALOJAMENTO LOCAL, LDA</v>
      </c>
      <c r="G1969" s="4" t="str">
        <f>VLOOKUP(E1969,'Lista Aloj'!C:F,4,0)</f>
        <v>Lisboa</v>
      </c>
      <c r="H1969" s="19">
        <v>44623</v>
      </c>
      <c r="I1969" s="22">
        <v>9</v>
      </c>
      <c r="J1969" s="6">
        <f>VLOOKUP(E1969,'Lista Aloj'!C:F,2,0)*I1969</f>
        <v>810</v>
      </c>
      <c r="K1969" s="6">
        <f t="shared" si="30"/>
        <v>729</v>
      </c>
    </row>
    <row r="1970" spans="2:11" ht="16.5" x14ac:dyDescent="0.25">
      <c r="B1970" s="3" t="s">
        <v>75</v>
      </c>
      <c r="C1970" s="4" t="str">
        <f>VLOOKUP(B1970,Clientes!A:B,2,0)</f>
        <v xml:space="preserve">Maria Miguel </v>
      </c>
      <c r="D1970" s="4" t="str">
        <f>VLOOKUP(B1970,Clientes!A:D,4,0)</f>
        <v>Viana do Castelo</v>
      </c>
      <c r="E1970" s="9" t="s">
        <v>48</v>
      </c>
      <c r="F1970" s="4" t="str">
        <f>INDEX('Lista Aloj'!B:C,MATCH(E1970,'Lista Aloj'!C:C,0),1)</f>
        <v>BEACHCOMBER - ALOJAMENTO LOCAL, UNIPESSOAL, LDA</v>
      </c>
      <c r="G1970" s="4" t="str">
        <f>VLOOKUP(E1970,'Lista Aloj'!C:F,4,0)</f>
        <v>Beja</v>
      </c>
      <c r="H1970" s="19">
        <v>44623</v>
      </c>
      <c r="I1970" s="22">
        <v>8</v>
      </c>
      <c r="J1970" s="6">
        <f>VLOOKUP(E1970,'Lista Aloj'!C:F,2,0)*I1970</f>
        <v>400</v>
      </c>
      <c r="K1970" s="6">
        <f t="shared" si="30"/>
        <v>360</v>
      </c>
    </row>
    <row r="1971" spans="2:11" ht="16.5" x14ac:dyDescent="0.25">
      <c r="B1971" s="3" t="s">
        <v>183</v>
      </c>
      <c r="C1971" s="4" t="str">
        <f>VLOOKUP(B1971,Clientes!A:B,2,0)</f>
        <v>Pedro Diana Fonseca</v>
      </c>
      <c r="D1971" s="4" t="str">
        <f>VLOOKUP(B1971,Clientes!A:D,4,0)</f>
        <v>Portalegre</v>
      </c>
      <c r="E1971" s="9" t="s">
        <v>47</v>
      </c>
      <c r="F1971" s="4" t="str">
        <f>INDEX('Lista Aloj'!B:C,MATCH(E1971,'Lista Aloj'!C:C,0),1)</f>
        <v>ADER-SOUSA - ASSOCIAÇÃO DE DESENVOLVIMENTO RURAL DAS TERRAS DO SOUSA</v>
      </c>
      <c r="G1971" s="4" t="str">
        <f>VLOOKUP(E1971,'Lista Aloj'!C:F,4,0)</f>
        <v>Região Autónoma dos Açores</v>
      </c>
      <c r="H1971" s="19">
        <v>44623</v>
      </c>
      <c r="I1971" s="22">
        <v>5</v>
      </c>
      <c r="J1971" s="6">
        <f>VLOOKUP(E1971,'Lista Aloj'!C:F,2,0)*I1971</f>
        <v>350</v>
      </c>
      <c r="K1971" s="6">
        <f t="shared" si="30"/>
        <v>332.5</v>
      </c>
    </row>
    <row r="1972" spans="2:11" ht="16.5" x14ac:dyDescent="0.25">
      <c r="B1972" s="3" t="s">
        <v>145</v>
      </c>
      <c r="C1972" s="4" t="str">
        <f>VLOOKUP(B1972,Clientes!A:B,2,0)</f>
        <v>João Machado Sousa</v>
      </c>
      <c r="D1972" s="4" t="str">
        <f>VLOOKUP(B1972,Clientes!A:D,4,0)</f>
        <v>Setúbal</v>
      </c>
      <c r="E1972" s="9" t="s">
        <v>38</v>
      </c>
      <c r="F1972" s="4" t="str">
        <f>INDEX('Lista Aloj'!B:C,MATCH(E1972,'Lista Aloj'!C:C,0),1)</f>
        <v>ALOJAMENTO LOCAL - PENSIO BASTOS, LDA</v>
      </c>
      <c r="G1972" s="4" t="str">
        <f>VLOOKUP(E1972,'Lista Aloj'!C:F,4,0)</f>
        <v>Bragança</v>
      </c>
      <c r="H1972" s="19">
        <v>44628</v>
      </c>
      <c r="I1972" s="22">
        <v>1</v>
      </c>
      <c r="J1972" s="6">
        <f>VLOOKUP(E1972,'Lista Aloj'!C:F,2,0)*I1972</f>
        <v>70</v>
      </c>
      <c r="K1972" s="6">
        <f t="shared" si="30"/>
        <v>70</v>
      </c>
    </row>
    <row r="1973" spans="2:11" ht="16.5" x14ac:dyDescent="0.25">
      <c r="B1973" s="3" t="s">
        <v>162</v>
      </c>
      <c r="C1973" s="4" t="str">
        <f>VLOOKUP(B1973,Clientes!A:B,2,0)</f>
        <v>Carolina Carolina Moreira</v>
      </c>
      <c r="D1973" s="4" t="str">
        <f>VLOOKUP(B1973,Clientes!A:D,4,0)</f>
        <v>Região Autónoma dos Açores</v>
      </c>
      <c r="E1973" s="9" t="s">
        <v>37</v>
      </c>
      <c r="F1973" s="4" t="str">
        <f>INDEX('Lista Aloj'!B:C,MATCH(E1973,'Lista Aloj'!C:C,0),1)</f>
        <v>AHSLG - SOCIEDADE DE GESTÃO DE EMPREENDIMENTOS TURÍSTICOS E DE ALOJAMENTO LOCAL, LDA</v>
      </c>
      <c r="G1973" s="4" t="str">
        <f>VLOOKUP(E1973,'Lista Aloj'!C:F,4,0)</f>
        <v>Braga</v>
      </c>
      <c r="H1973" s="19">
        <v>44629</v>
      </c>
      <c r="I1973" s="22">
        <v>1</v>
      </c>
      <c r="J1973" s="6">
        <f>VLOOKUP(E1973,'Lista Aloj'!C:F,2,0)*I1973</f>
        <v>50</v>
      </c>
      <c r="K1973" s="6">
        <f t="shared" si="30"/>
        <v>50</v>
      </c>
    </row>
    <row r="1974" spans="2:11" ht="16.5" x14ac:dyDescent="0.25">
      <c r="B1974" s="3" t="s">
        <v>159</v>
      </c>
      <c r="C1974" s="4" t="str">
        <f>VLOOKUP(B1974,Clientes!A:B,2,0)</f>
        <v>Bela Francisco Pinto</v>
      </c>
      <c r="D1974" s="4" t="str">
        <f>VLOOKUP(B1974,Clientes!A:D,4,0)</f>
        <v>Santarém</v>
      </c>
      <c r="E1974" s="9" t="s">
        <v>61</v>
      </c>
      <c r="F1974" s="4" t="str">
        <f>INDEX('Lista Aloj'!B:C,MATCH(E1974,'Lista Aloj'!C:C,0),1)</f>
        <v>APPEAL - ASSOCIAÇÃO PORTUGUESA DE PROPRIETÁRIOS DE ESTABELECIMENTOS DE ALOJAMENTO LOCAL</v>
      </c>
      <c r="G1974" s="4" t="str">
        <f>VLOOKUP(E1974,'Lista Aloj'!C:F,4,0)</f>
        <v>Região Autónoma dos Açores</v>
      </c>
      <c r="H1974" s="19">
        <v>44630</v>
      </c>
      <c r="I1974" s="22">
        <v>2</v>
      </c>
      <c r="J1974" s="6">
        <f>VLOOKUP(E1974,'Lista Aloj'!C:F,2,0)*I1974</f>
        <v>140</v>
      </c>
      <c r="K1974" s="6">
        <f t="shared" si="30"/>
        <v>133</v>
      </c>
    </row>
    <row r="1975" spans="2:11" ht="16.5" x14ac:dyDescent="0.25">
      <c r="B1975" s="3" t="s">
        <v>124</v>
      </c>
      <c r="C1975" s="4" t="str">
        <f>VLOOKUP(B1975,Clientes!A:B,2,0)</f>
        <v>João Filipe Carneiro</v>
      </c>
      <c r="D1975" s="4" t="str">
        <f>VLOOKUP(B1975,Clientes!A:D,4,0)</f>
        <v>Portalegre</v>
      </c>
      <c r="E1975" s="9" t="s">
        <v>59</v>
      </c>
      <c r="F1975" s="4" t="str">
        <f>INDEX('Lista Aloj'!B:C,MATCH(E1975,'Lista Aloj'!C:C,0),1)</f>
        <v>ENIGMAGARDEN - ALOJAMENTO LOCAL, UNIPESSOAL, LDA</v>
      </c>
      <c r="G1975" s="4" t="str">
        <f>VLOOKUP(E1975,'Lista Aloj'!C:F,4,0)</f>
        <v>Viana do Castelo</v>
      </c>
      <c r="H1975" s="19">
        <v>44630</v>
      </c>
      <c r="I1975" s="22">
        <v>8</v>
      </c>
      <c r="J1975" s="6">
        <f>VLOOKUP(E1975,'Lista Aloj'!C:F,2,0)*I1975</f>
        <v>480</v>
      </c>
      <c r="K1975" s="6">
        <f t="shared" si="30"/>
        <v>432</v>
      </c>
    </row>
    <row r="1976" spans="2:11" ht="16.5" x14ac:dyDescent="0.25">
      <c r="B1976" s="3" t="s">
        <v>118</v>
      </c>
      <c r="C1976" s="4" t="str">
        <f>VLOOKUP(B1976,Clientes!A:B,2,0)</f>
        <v>Daniel da Araújo</v>
      </c>
      <c r="D1976" s="4" t="str">
        <f>VLOOKUP(B1976,Clientes!A:D,4,0)</f>
        <v>Portalegre</v>
      </c>
      <c r="E1976" s="9" t="s">
        <v>37</v>
      </c>
      <c r="F1976" s="4" t="str">
        <f>INDEX('Lista Aloj'!B:C,MATCH(E1976,'Lista Aloj'!C:C,0),1)</f>
        <v>AHSLG - SOCIEDADE DE GESTÃO DE EMPREENDIMENTOS TURÍSTICOS E DE ALOJAMENTO LOCAL, LDA</v>
      </c>
      <c r="G1976" s="4" t="str">
        <f>VLOOKUP(E1976,'Lista Aloj'!C:F,4,0)</f>
        <v>Braga</v>
      </c>
      <c r="H1976" s="19">
        <v>44633</v>
      </c>
      <c r="I1976" s="22">
        <v>5</v>
      </c>
      <c r="J1976" s="6">
        <f>VLOOKUP(E1976,'Lista Aloj'!C:F,2,0)*I1976</f>
        <v>250</v>
      </c>
      <c r="K1976" s="6">
        <f t="shared" si="30"/>
        <v>237.5</v>
      </c>
    </row>
    <row r="1977" spans="2:11" ht="16.5" x14ac:dyDescent="0.25">
      <c r="B1977" s="3" t="s">
        <v>99</v>
      </c>
      <c r="C1977" s="4" t="str">
        <f>VLOOKUP(B1977,Clientes!A:B,2,0)</f>
        <v>Tomé Miguel Silva</v>
      </c>
      <c r="D1977" s="4" t="str">
        <f>VLOOKUP(B1977,Clientes!A:D,4,0)</f>
        <v>Faro</v>
      </c>
      <c r="E1977" s="9" t="s">
        <v>61</v>
      </c>
      <c r="F1977" s="4" t="str">
        <f>INDEX('Lista Aloj'!B:C,MATCH(E1977,'Lista Aloj'!C:C,0),1)</f>
        <v>APPEAL - ASSOCIAÇÃO PORTUGUESA DE PROPRIETÁRIOS DE ESTABELECIMENTOS DE ALOJAMENTO LOCAL</v>
      </c>
      <c r="G1977" s="4" t="str">
        <f>VLOOKUP(E1977,'Lista Aloj'!C:F,4,0)</f>
        <v>Região Autónoma dos Açores</v>
      </c>
      <c r="H1977" s="19">
        <v>44633</v>
      </c>
      <c r="I1977" s="22">
        <v>7</v>
      </c>
      <c r="J1977" s="6">
        <f>VLOOKUP(E1977,'Lista Aloj'!C:F,2,0)*I1977</f>
        <v>490</v>
      </c>
      <c r="K1977" s="6">
        <f t="shared" si="30"/>
        <v>441</v>
      </c>
    </row>
    <row r="1978" spans="2:11" ht="16.5" x14ac:dyDescent="0.25">
      <c r="B1978" s="3" t="s">
        <v>123</v>
      </c>
      <c r="C1978" s="4" t="str">
        <f>VLOOKUP(B1978,Clientes!A:B,2,0)</f>
        <v>Leonardo Manuel Marrana</v>
      </c>
      <c r="D1978" s="4" t="str">
        <f>VLOOKUP(B1978,Clientes!A:D,4,0)</f>
        <v>Guarda</v>
      </c>
      <c r="E1978" s="9" t="s">
        <v>35</v>
      </c>
      <c r="F1978" s="4" t="str">
        <f>INDEX('Lista Aloj'!B:C,MATCH(E1978,'Lista Aloj'!C:C,0),1)</f>
        <v>ALOJAMENTO LOCAL "TUGAPLACE", UNIPESSOAL, LDA</v>
      </c>
      <c r="G1978" s="4" t="str">
        <f>VLOOKUP(E1978,'Lista Aloj'!C:F,4,0)</f>
        <v>Porto</v>
      </c>
      <c r="H1978" s="19">
        <v>44634</v>
      </c>
      <c r="I1978" s="22">
        <v>9</v>
      </c>
      <c r="J1978" s="6">
        <f>VLOOKUP(E1978,'Lista Aloj'!C:F,2,0)*I1978</f>
        <v>630</v>
      </c>
      <c r="K1978" s="6">
        <f t="shared" si="30"/>
        <v>567</v>
      </c>
    </row>
    <row r="1979" spans="2:11" ht="16.5" x14ac:dyDescent="0.25">
      <c r="B1979" s="3" t="s">
        <v>77</v>
      </c>
      <c r="C1979" s="4" t="str">
        <f>VLOOKUP(B1979,Clientes!A:B,2,0)</f>
        <v>Luís Maria Rodrigues</v>
      </c>
      <c r="D1979" s="4" t="str">
        <f>VLOOKUP(B1979,Clientes!A:D,4,0)</f>
        <v>Região Autónoma dos Açores</v>
      </c>
      <c r="E1979" s="9" t="s">
        <v>52</v>
      </c>
      <c r="F1979" s="4" t="str">
        <f>INDEX('Lista Aloj'!B:C,MATCH(E1979,'Lista Aloj'!C:C,0),1)</f>
        <v>CASA DO RIO VEZ - TURISMO E ALOJAMENTO, LDA</v>
      </c>
      <c r="G1979" s="4" t="str">
        <f>VLOOKUP(E1979,'Lista Aloj'!C:F,4,0)</f>
        <v>Leiria</v>
      </c>
      <c r="H1979" s="19">
        <v>44634</v>
      </c>
      <c r="I1979" s="22">
        <v>8</v>
      </c>
      <c r="J1979" s="6">
        <f>VLOOKUP(E1979,'Lista Aloj'!C:F,2,0)*I1979</f>
        <v>560</v>
      </c>
      <c r="K1979" s="6">
        <f t="shared" si="30"/>
        <v>504</v>
      </c>
    </row>
    <row r="1980" spans="2:11" ht="16.5" x14ac:dyDescent="0.25">
      <c r="B1980" s="3" t="s">
        <v>136</v>
      </c>
      <c r="C1980" s="4" t="str">
        <f>VLOOKUP(B1980,Clientes!A:B,2,0)</f>
        <v>Eurico João Pinto</v>
      </c>
      <c r="D1980" s="4" t="str">
        <f>VLOOKUP(B1980,Clientes!A:D,4,0)</f>
        <v>Aveiro</v>
      </c>
      <c r="E1980" s="9" t="s">
        <v>37</v>
      </c>
      <c r="F1980" s="4" t="str">
        <f>INDEX('Lista Aloj'!B:C,MATCH(E1980,'Lista Aloj'!C:C,0),1)</f>
        <v>AHSLG - SOCIEDADE DE GESTÃO DE EMPREENDIMENTOS TURÍSTICOS E DE ALOJAMENTO LOCAL, LDA</v>
      </c>
      <c r="G1980" s="4" t="str">
        <f>VLOOKUP(E1980,'Lista Aloj'!C:F,4,0)</f>
        <v>Braga</v>
      </c>
      <c r="H1980" s="19">
        <v>44637</v>
      </c>
      <c r="I1980" s="22">
        <v>3</v>
      </c>
      <c r="J1980" s="6">
        <f>VLOOKUP(E1980,'Lista Aloj'!C:F,2,0)*I1980</f>
        <v>150</v>
      </c>
      <c r="K1980" s="6">
        <f t="shared" si="30"/>
        <v>142.5</v>
      </c>
    </row>
    <row r="1981" spans="2:11" ht="16.5" x14ac:dyDescent="0.25">
      <c r="B1981" s="3" t="s">
        <v>83</v>
      </c>
      <c r="C1981" s="4" t="str">
        <f>VLOOKUP(B1981,Clientes!A:B,2,0)</f>
        <v>Gonçalo Miguel Ribeiro</v>
      </c>
      <c r="D1981" s="4" t="str">
        <f>VLOOKUP(B1981,Clientes!A:D,4,0)</f>
        <v>Beja</v>
      </c>
      <c r="E1981" s="9" t="s">
        <v>44</v>
      </c>
      <c r="F1981" s="4" t="str">
        <f>INDEX('Lista Aloj'!B:C,MATCH(E1981,'Lista Aloj'!C:C,0),1)</f>
        <v>DELIRECORDAÇÕES - ALOJAMENTO LOCAL, UNIPESSOAL, LDA</v>
      </c>
      <c r="G1981" s="4" t="str">
        <f>VLOOKUP(E1981,'Lista Aloj'!C:F,4,0)</f>
        <v>Porto</v>
      </c>
      <c r="H1981" s="19">
        <v>44639</v>
      </c>
      <c r="I1981" s="22">
        <v>7</v>
      </c>
      <c r="J1981" s="6">
        <f>VLOOKUP(E1981,'Lista Aloj'!C:F,2,0)*I1981</f>
        <v>560</v>
      </c>
      <c r="K1981" s="6">
        <f t="shared" si="30"/>
        <v>504</v>
      </c>
    </row>
    <row r="1982" spans="2:11" ht="16.5" x14ac:dyDescent="0.25">
      <c r="B1982" s="3" t="s">
        <v>113</v>
      </c>
      <c r="C1982" s="4" t="str">
        <f>VLOOKUP(B1982,Clientes!A:B,2,0)</f>
        <v>Ana Camões Alves</v>
      </c>
      <c r="D1982" s="4" t="str">
        <f>VLOOKUP(B1982,Clientes!A:D,4,0)</f>
        <v>Beja</v>
      </c>
      <c r="E1982" s="9" t="s">
        <v>41</v>
      </c>
      <c r="F1982" s="4" t="str">
        <f>INDEX('Lista Aloj'!B:C,MATCH(E1982,'Lista Aloj'!C:C,0),1)</f>
        <v>CAMPO AVENTURA - PROGRAMAS DE LAZER, S.A.</v>
      </c>
      <c r="G1982" s="4" t="str">
        <f>VLOOKUP(E1982,'Lista Aloj'!C:F,4,0)</f>
        <v>Castelo Branco</v>
      </c>
      <c r="H1982" s="19">
        <v>44641</v>
      </c>
      <c r="I1982" s="22">
        <v>5</v>
      </c>
      <c r="J1982" s="6">
        <f>VLOOKUP(E1982,'Lista Aloj'!C:F,2,0)*I1982</f>
        <v>450</v>
      </c>
      <c r="K1982" s="6">
        <f t="shared" si="30"/>
        <v>427.5</v>
      </c>
    </row>
    <row r="1983" spans="2:11" ht="16.5" x14ac:dyDescent="0.25">
      <c r="B1983" s="3" t="s">
        <v>80</v>
      </c>
      <c r="C1983" s="4" t="str">
        <f>VLOOKUP(B1983,Clientes!A:B,2,0)</f>
        <v>João Vieira Santos</v>
      </c>
      <c r="D1983" s="4" t="str">
        <f>VLOOKUP(B1983,Clientes!A:D,4,0)</f>
        <v>Setúbal</v>
      </c>
      <c r="E1983" s="9" t="s">
        <v>55</v>
      </c>
      <c r="F1983" s="4" t="str">
        <f>INDEX('Lista Aloj'!B:C,MATCH(E1983,'Lista Aloj'!C:C,0),1)</f>
        <v>ALOJAMENTO LOCAL M. ZÍDIA, LDA</v>
      </c>
      <c r="G1983" s="4" t="str">
        <f>VLOOKUP(E1983,'Lista Aloj'!C:F,4,0)</f>
        <v>Região Autónoma da Madeira</v>
      </c>
      <c r="H1983" s="19">
        <v>44641</v>
      </c>
      <c r="I1983" s="22">
        <v>2</v>
      </c>
      <c r="J1983" s="6">
        <f>VLOOKUP(E1983,'Lista Aloj'!C:F,2,0)*I1983</f>
        <v>100</v>
      </c>
      <c r="K1983" s="6">
        <f t="shared" si="30"/>
        <v>95</v>
      </c>
    </row>
    <row r="1984" spans="2:11" ht="16.5" x14ac:dyDescent="0.25">
      <c r="B1984" s="3" t="s">
        <v>75</v>
      </c>
      <c r="C1984" s="4" t="str">
        <f>VLOOKUP(B1984,Clientes!A:B,2,0)</f>
        <v xml:space="preserve">Maria Miguel </v>
      </c>
      <c r="D1984" s="4" t="str">
        <f>VLOOKUP(B1984,Clientes!A:D,4,0)</f>
        <v>Viana do Castelo</v>
      </c>
      <c r="E1984" s="9" t="s">
        <v>61</v>
      </c>
      <c r="F1984" s="4" t="str">
        <f>INDEX('Lista Aloj'!B:C,MATCH(E1984,'Lista Aloj'!C:C,0),1)</f>
        <v>APPEAL - ASSOCIAÇÃO PORTUGUESA DE PROPRIETÁRIOS DE ESTABELECIMENTOS DE ALOJAMENTO LOCAL</v>
      </c>
      <c r="G1984" s="4" t="str">
        <f>VLOOKUP(E1984,'Lista Aloj'!C:F,4,0)</f>
        <v>Região Autónoma dos Açores</v>
      </c>
      <c r="H1984" s="19">
        <v>44641</v>
      </c>
      <c r="I1984" s="22">
        <v>8</v>
      </c>
      <c r="J1984" s="6">
        <f>VLOOKUP(E1984,'Lista Aloj'!C:F,2,0)*I1984</f>
        <v>560</v>
      </c>
      <c r="K1984" s="6">
        <f t="shared" si="30"/>
        <v>504</v>
      </c>
    </row>
    <row r="1985" spans="2:11" ht="16.5" x14ac:dyDescent="0.25">
      <c r="B1985" s="3" t="s">
        <v>176</v>
      </c>
      <c r="C1985" s="4" t="str">
        <f>VLOOKUP(B1985,Clientes!A:B,2,0)</f>
        <v>João Filipe Costa</v>
      </c>
      <c r="D1985" s="4" t="str">
        <f>VLOOKUP(B1985,Clientes!A:D,4,0)</f>
        <v>Região Autónoma da Madeira</v>
      </c>
      <c r="E1985" s="9" t="s">
        <v>37</v>
      </c>
      <c r="F1985" s="4" t="str">
        <f>INDEX('Lista Aloj'!B:C,MATCH(E1985,'Lista Aloj'!C:C,0),1)</f>
        <v>AHSLG - SOCIEDADE DE GESTÃO DE EMPREENDIMENTOS TURÍSTICOS E DE ALOJAMENTO LOCAL, LDA</v>
      </c>
      <c r="G1985" s="4" t="str">
        <f>VLOOKUP(E1985,'Lista Aloj'!C:F,4,0)</f>
        <v>Braga</v>
      </c>
      <c r="H1985" s="19">
        <v>44642</v>
      </c>
      <c r="I1985" s="22">
        <v>1</v>
      </c>
      <c r="J1985" s="6">
        <f>VLOOKUP(E1985,'Lista Aloj'!C:F,2,0)*I1985</f>
        <v>50</v>
      </c>
      <c r="K1985" s="6">
        <f t="shared" si="30"/>
        <v>50</v>
      </c>
    </row>
    <row r="1986" spans="2:11" ht="16.5" x14ac:dyDescent="0.25">
      <c r="B1986" s="3" t="s">
        <v>191</v>
      </c>
      <c r="C1986" s="4" t="str">
        <f>VLOOKUP(B1986,Clientes!A:B,2,0)</f>
        <v>João Mendes Simões</v>
      </c>
      <c r="D1986" s="4" t="str">
        <f>VLOOKUP(B1986,Clientes!A:D,4,0)</f>
        <v>Aveiro</v>
      </c>
      <c r="E1986" s="9" t="s">
        <v>47</v>
      </c>
      <c r="F1986" s="4" t="str">
        <f>INDEX('Lista Aloj'!B:C,MATCH(E1986,'Lista Aloj'!C:C,0),1)</f>
        <v>ADER-SOUSA - ASSOCIAÇÃO DE DESENVOLVIMENTO RURAL DAS TERRAS DO SOUSA</v>
      </c>
      <c r="G1986" s="4" t="str">
        <f>VLOOKUP(E1986,'Lista Aloj'!C:F,4,0)</f>
        <v>Região Autónoma dos Açores</v>
      </c>
      <c r="H1986" s="19">
        <v>44644</v>
      </c>
      <c r="I1986" s="22">
        <v>1</v>
      </c>
      <c r="J1986" s="6">
        <f>VLOOKUP(E1986,'Lista Aloj'!C:F,2,0)*I1986</f>
        <v>70</v>
      </c>
      <c r="K1986" s="6">
        <f t="shared" si="30"/>
        <v>70</v>
      </c>
    </row>
    <row r="1987" spans="2:11" ht="16.5" x14ac:dyDescent="0.25">
      <c r="B1987" s="3" t="s">
        <v>153</v>
      </c>
      <c r="C1987" s="4" t="str">
        <f>VLOOKUP(B1987,Clientes!A:B,2,0)</f>
        <v>Henrique Coelho Branco</v>
      </c>
      <c r="D1987" s="4" t="str">
        <f>VLOOKUP(B1987,Clientes!A:D,4,0)</f>
        <v>Região Autónoma dos Açores</v>
      </c>
      <c r="E1987" s="9" t="s">
        <v>36</v>
      </c>
      <c r="F1987" s="4" t="str">
        <f>INDEX('Lista Aloj'!B:C,MATCH(E1987,'Lista Aloj'!C:C,0),1)</f>
        <v>A.N.E.A.L. - ASSOCIAÇÃO NACIONAL DE ESTABELECIMENTOS DE ALOJAMENTO LOCAL</v>
      </c>
      <c r="G1987" s="4" t="str">
        <f>VLOOKUP(E1987,'Lista Aloj'!C:F,4,0)</f>
        <v>Lisboa</v>
      </c>
      <c r="H1987" s="19">
        <v>44645</v>
      </c>
      <c r="I1987" s="22">
        <v>2</v>
      </c>
      <c r="J1987" s="6">
        <f>VLOOKUP(E1987,'Lista Aloj'!C:F,2,0)*I1987</f>
        <v>160</v>
      </c>
      <c r="K1987" s="6">
        <f t="shared" si="30"/>
        <v>152</v>
      </c>
    </row>
    <row r="1988" spans="2:11" ht="16.5" x14ac:dyDescent="0.25">
      <c r="B1988" s="3" t="s">
        <v>104</v>
      </c>
      <c r="C1988" s="4" t="str">
        <f>VLOOKUP(B1988,Clientes!A:B,2,0)</f>
        <v>André Oliveira Santos</v>
      </c>
      <c r="D1988" s="4" t="str">
        <f>VLOOKUP(B1988,Clientes!A:D,4,0)</f>
        <v>Braga</v>
      </c>
      <c r="E1988" s="9" t="s">
        <v>42</v>
      </c>
      <c r="F1988" s="4" t="str">
        <f>INDEX('Lista Aloj'!B:C,MATCH(E1988,'Lista Aloj'!C:C,0),1)</f>
        <v>FEELPORTO - ALOJAMENTO LOCAL E SERVIÇOS TURISTICOS, LDA</v>
      </c>
      <c r="G1988" s="4" t="str">
        <f>VLOOKUP(E1988,'Lista Aloj'!C:F,4,0)</f>
        <v>Porto</v>
      </c>
      <c r="H1988" s="19">
        <v>44646</v>
      </c>
      <c r="I1988" s="22">
        <v>4</v>
      </c>
      <c r="J1988" s="6">
        <f>VLOOKUP(E1988,'Lista Aloj'!C:F,2,0)*I1988</f>
        <v>280</v>
      </c>
      <c r="K1988" s="6">
        <f t="shared" si="30"/>
        <v>266</v>
      </c>
    </row>
    <row r="1989" spans="2:11" ht="16.5" x14ac:dyDescent="0.25">
      <c r="B1989" s="3" t="s">
        <v>95</v>
      </c>
      <c r="C1989" s="4" t="str">
        <f>VLOOKUP(B1989,Clientes!A:B,2,0)</f>
        <v xml:space="preserve">Diogo Teresa </v>
      </c>
      <c r="D1989" s="4" t="str">
        <f>VLOOKUP(B1989,Clientes!A:D,4,0)</f>
        <v>Setúbal</v>
      </c>
      <c r="E1989" s="9" t="s">
        <v>43</v>
      </c>
      <c r="F1989" s="4" t="str">
        <f>INDEX('Lista Aloj'!B:C,MATCH(E1989,'Lista Aloj'!C:C,0),1)</f>
        <v>AZEVEDO, ANTÓNIO DA SILVA</v>
      </c>
      <c r="G1989" s="4" t="str">
        <f>VLOOKUP(E1989,'Lista Aloj'!C:F,4,0)</f>
        <v>Porto</v>
      </c>
      <c r="H1989" s="19">
        <v>44646</v>
      </c>
      <c r="I1989" s="22">
        <v>2</v>
      </c>
      <c r="J1989" s="6">
        <f>VLOOKUP(E1989,'Lista Aloj'!C:F,2,0)*I1989</f>
        <v>160</v>
      </c>
      <c r="K1989" s="6">
        <f t="shared" si="30"/>
        <v>152</v>
      </c>
    </row>
    <row r="1990" spans="2:11" ht="16.5" x14ac:dyDescent="0.25">
      <c r="B1990" s="3" t="s">
        <v>149</v>
      </c>
      <c r="C1990" s="4" t="str">
        <f>VLOOKUP(B1990,Clientes!A:B,2,0)</f>
        <v>Tânia João Dias</v>
      </c>
      <c r="D1990" s="4" t="str">
        <f>VLOOKUP(B1990,Clientes!A:D,4,0)</f>
        <v>Bragança</v>
      </c>
      <c r="E1990" s="9" t="s">
        <v>38</v>
      </c>
      <c r="F1990" s="4" t="str">
        <f>INDEX('Lista Aloj'!B:C,MATCH(E1990,'Lista Aloj'!C:C,0),1)</f>
        <v>ALOJAMENTO LOCAL - PENSIO BASTOS, LDA</v>
      </c>
      <c r="G1990" s="4" t="str">
        <f>VLOOKUP(E1990,'Lista Aloj'!C:F,4,0)</f>
        <v>Bragança</v>
      </c>
      <c r="H1990" s="19">
        <v>44646</v>
      </c>
      <c r="I1990" s="22">
        <v>4</v>
      </c>
      <c r="J1990" s="6">
        <f>VLOOKUP(E1990,'Lista Aloj'!C:F,2,0)*I1990</f>
        <v>280</v>
      </c>
      <c r="K1990" s="6">
        <f t="shared" si="30"/>
        <v>266</v>
      </c>
    </row>
    <row r="1991" spans="2:11" ht="16.5" x14ac:dyDescent="0.25">
      <c r="B1991" s="3" t="s">
        <v>82</v>
      </c>
      <c r="C1991" s="4" t="str">
        <f>VLOOKUP(B1991,Clientes!A:B,2,0)</f>
        <v>Inês Pedro Marinho</v>
      </c>
      <c r="D1991" s="4" t="str">
        <f>VLOOKUP(B1991,Clientes!A:D,4,0)</f>
        <v>Coimbra</v>
      </c>
      <c r="E1991" s="9" t="s">
        <v>37</v>
      </c>
      <c r="F1991" s="4" t="str">
        <f>INDEX('Lista Aloj'!B:C,MATCH(E1991,'Lista Aloj'!C:C,0),1)</f>
        <v>AHSLG - SOCIEDADE DE GESTÃO DE EMPREENDIMENTOS TURÍSTICOS E DE ALOJAMENTO LOCAL, LDA</v>
      </c>
      <c r="G1991" s="4" t="str">
        <f>VLOOKUP(E1991,'Lista Aloj'!C:F,4,0)</f>
        <v>Braga</v>
      </c>
      <c r="H1991" s="19">
        <v>44647</v>
      </c>
      <c r="I1991" s="22">
        <v>7</v>
      </c>
      <c r="J1991" s="6">
        <f>VLOOKUP(E1991,'Lista Aloj'!C:F,2,0)*I1991</f>
        <v>350</v>
      </c>
      <c r="K1991" s="6">
        <f t="shared" si="30"/>
        <v>315</v>
      </c>
    </row>
    <row r="1992" spans="2:11" ht="16.5" x14ac:dyDescent="0.25">
      <c r="B1992" s="3" t="s">
        <v>99</v>
      </c>
      <c r="C1992" s="4" t="str">
        <f>VLOOKUP(B1992,Clientes!A:B,2,0)</f>
        <v>Tomé Miguel Silva</v>
      </c>
      <c r="D1992" s="4" t="str">
        <f>VLOOKUP(B1992,Clientes!A:D,4,0)</f>
        <v>Faro</v>
      </c>
      <c r="E1992" s="9" t="s">
        <v>35</v>
      </c>
      <c r="F1992" s="4" t="str">
        <f>INDEX('Lista Aloj'!B:C,MATCH(E1992,'Lista Aloj'!C:C,0),1)</f>
        <v>ALOJAMENTO LOCAL "TUGAPLACE", UNIPESSOAL, LDA</v>
      </c>
      <c r="G1992" s="4" t="str">
        <f>VLOOKUP(E1992,'Lista Aloj'!C:F,4,0)</f>
        <v>Porto</v>
      </c>
      <c r="H1992" s="19">
        <v>44647</v>
      </c>
      <c r="I1992" s="22">
        <v>7</v>
      </c>
      <c r="J1992" s="6">
        <f>VLOOKUP(E1992,'Lista Aloj'!C:F,2,0)*I1992</f>
        <v>490</v>
      </c>
      <c r="K1992" s="6">
        <f t="shared" si="30"/>
        <v>441</v>
      </c>
    </row>
    <row r="1993" spans="2:11" ht="16.5" x14ac:dyDescent="0.25">
      <c r="B1993" s="3" t="s">
        <v>170</v>
      </c>
      <c r="C1993" s="4" t="str">
        <f>VLOOKUP(B1993,Clientes!A:B,2,0)</f>
        <v xml:space="preserve">Caroline Gonzalez </v>
      </c>
      <c r="D1993" s="4" t="str">
        <f>VLOOKUP(B1993,Clientes!A:D,4,0)</f>
        <v>Faro</v>
      </c>
      <c r="E1993" s="9" t="s">
        <v>36</v>
      </c>
      <c r="F1993" s="4" t="str">
        <f>INDEX('Lista Aloj'!B:C,MATCH(E1993,'Lista Aloj'!C:C,0),1)</f>
        <v>A.N.E.A.L. - ASSOCIAÇÃO NACIONAL DE ESTABELECIMENTOS DE ALOJAMENTO LOCAL</v>
      </c>
      <c r="G1993" s="4" t="str">
        <f>VLOOKUP(E1993,'Lista Aloj'!C:F,4,0)</f>
        <v>Lisboa</v>
      </c>
      <c r="H1993" s="19">
        <v>44648</v>
      </c>
      <c r="I1993" s="22">
        <v>3</v>
      </c>
      <c r="J1993" s="6">
        <f>VLOOKUP(E1993,'Lista Aloj'!C:F,2,0)*I1993</f>
        <v>240</v>
      </c>
      <c r="K1993" s="6">
        <f t="shared" si="30"/>
        <v>228</v>
      </c>
    </row>
    <row r="1994" spans="2:11" ht="16.5" x14ac:dyDescent="0.25">
      <c r="B1994" s="3" t="s">
        <v>112</v>
      </c>
      <c r="C1994" s="4" t="str">
        <f>VLOOKUP(B1994,Clientes!A:B,2,0)</f>
        <v>Marisa Paulo Cunha</v>
      </c>
      <c r="D1994" s="4" t="str">
        <f>VLOOKUP(B1994,Clientes!A:D,4,0)</f>
        <v>Porto</v>
      </c>
      <c r="E1994" s="9" t="s">
        <v>43</v>
      </c>
      <c r="F1994" s="4" t="str">
        <f>INDEX('Lista Aloj'!B:C,MATCH(E1994,'Lista Aloj'!C:C,0),1)</f>
        <v>AZEVEDO, ANTÓNIO DA SILVA</v>
      </c>
      <c r="G1994" s="4" t="str">
        <f>VLOOKUP(E1994,'Lista Aloj'!C:F,4,0)</f>
        <v>Porto</v>
      </c>
      <c r="H1994" s="19">
        <v>44648</v>
      </c>
      <c r="I1994" s="22">
        <v>6</v>
      </c>
      <c r="J1994" s="6">
        <f>VLOOKUP(E1994,'Lista Aloj'!C:F,2,0)*I1994</f>
        <v>480</v>
      </c>
      <c r="K1994" s="6">
        <f t="shared" ref="K1994:K2057" si="31">J1994- VLOOKUP(I1994,$H$2:$J$6,3,TRUE)*J1994</f>
        <v>432</v>
      </c>
    </row>
    <row r="1995" spans="2:11" ht="16.5" x14ac:dyDescent="0.25">
      <c r="B1995" s="3" t="s">
        <v>184</v>
      </c>
      <c r="C1995" s="4" t="str">
        <f>VLOOKUP(B1995,Clientes!A:B,2,0)</f>
        <v>Rui de Lopes</v>
      </c>
      <c r="D1995" s="4" t="str">
        <f>VLOOKUP(B1995,Clientes!A:D,4,0)</f>
        <v>Santarém</v>
      </c>
      <c r="E1995" s="9" t="s">
        <v>36</v>
      </c>
      <c r="F1995" s="4" t="str">
        <f>INDEX('Lista Aloj'!B:C,MATCH(E1995,'Lista Aloj'!C:C,0),1)</f>
        <v>A.N.E.A.L. - ASSOCIAÇÃO NACIONAL DE ESTABELECIMENTOS DE ALOJAMENTO LOCAL</v>
      </c>
      <c r="G1995" s="4" t="str">
        <f>VLOOKUP(E1995,'Lista Aloj'!C:F,4,0)</f>
        <v>Lisboa</v>
      </c>
      <c r="H1995" s="19">
        <v>44648</v>
      </c>
      <c r="I1995" s="22">
        <v>1</v>
      </c>
      <c r="J1995" s="6">
        <f>VLOOKUP(E1995,'Lista Aloj'!C:F,2,0)*I1995</f>
        <v>80</v>
      </c>
      <c r="K1995" s="6">
        <f t="shared" si="31"/>
        <v>80</v>
      </c>
    </row>
    <row r="1996" spans="2:11" ht="16.5" x14ac:dyDescent="0.25">
      <c r="B1996" s="3" t="s">
        <v>140</v>
      </c>
      <c r="C1996" s="4" t="str">
        <f>VLOOKUP(B1996,Clientes!A:B,2,0)</f>
        <v>Catarina Catarina Coelho</v>
      </c>
      <c r="D1996" s="4" t="str">
        <f>VLOOKUP(B1996,Clientes!A:D,4,0)</f>
        <v>Faro</v>
      </c>
      <c r="E1996" s="9" t="s">
        <v>56</v>
      </c>
      <c r="F1996" s="4" t="str">
        <f>INDEX('Lista Aloj'!B:C,MATCH(E1996,'Lista Aloj'!C:C,0),1)</f>
        <v>CONVERSA SIMÉTRICA ALOJAMENTO LOCAL, LDA</v>
      </c>
      <c r="G1996" s="4" t="str">
        <f>VLOOKUP(E1996,'Lista Aloj'!C:F,4,0)</f>
        <v>Viana do Castelo</v>
      </c>
      <c r="H1996" s="19">
        <v>44651</v>
      </c>
      <c r="I1996" s="22">
        <v>3</v>
      </c>
      <c r="J1996" s="6">
        <f>VLOOKUP(E1996,'Lista Aloj'!C:F,2,0)*I1996</f>
        <v>270</v>
      </c>
      <c r="K1996" s="6">
        <f t="shared" si="31"/>
        <v>256.5</v>
      </c>
    </row>
    <row r="1997" spans="2:11" ht="16.5" x14ac:dyDescent="0.25">
      <c r="B1997" s="3" t="s">
        <v>153</v>
      </c>
      <c r="C1997" s="4" t="str">
        <f>VLOOKUP(B1997,Clientes!A:B,2,0)</f>
        <v>Henrique Coelho Branco</v>
      </c>
      <c r="D1997" s="4" t="str">
        <f>VLOOKUP(B1997,Clientes!A:D,4,0)</f>
        <v>Região Autónoma dos Açores</v>
      </c>
      <c r="E1997" s="9" t="s">
        <v>36</v>
      </c>
      <c r="F1997" s="4" t="str">
        <f>INDEX('Lista Aloj'!B:C,MATCH(E1997,'Lista Aloj'!C:C,0),1)</f>
        <v>A.N.E.A.L. - ASSOCIAÇÃO NACIONAL DE ESTABELECIMENTOS DE ALOJAMENTO LOCAL</v>
      </c>
      <c r="G1997" s="4" t="str">
        <f>VLOOKUP(E1997,'Lista Aloj'!C:F,4,0)</f>
        <v>Lisboa</v>
      </c>
      <c r="H1997" s="19">
        <v>44651</v>
      </c>
      <c r="I1997" s="22">
        <v>7</v>
      </c>
      <c r="J1997" s="6">
        <f>VLOOKUP(E1997,'Lista Aloj'!C:F,2,0)*I1997</f>
        <v>560</v>
      </c>
      <c r="K1997" s="6">
        <f t="shared" si="31"/>
        <v>504</v>
      </c>
    </row>
    <row r="1998" spans="2:11" ht="16.5" x14ac:dyDescent="0.25">
      <c r="B1998" s="3" t="s">
        <v>145</v>
      </c>
      <c r="C1998" s="4" t="str">
        <f>VLOOKUP(B1998,Clientes!A:B,2,0)</f>
        <v>João Machado Sousa</v>
      </c>
      <c r="D1998" s="4" t="str">
        <f>VLOOKUP(B1998,Clientes!A:D,4,0)</f>
        <v>Setúbal</v>
      </c>
      <c r="E1998" s="9" t="s">
        <v>38</v>
      </c>
      <c r="F1998" s="4" t="str">
        <f>INDEX('Lista Aloj'!B:C,MATCH(E1998,'Lista Aloj'!C:C,0),1)</f>
        <v>ALOJAMENTO LOCAL - PENSIO BASTOS, LDA</v>
      </c>
      <c r="G1998" s="4" t="str">
        <f>VLOOKUP(E1998,'Lista Aloj'!C:F,4,0)</f>
        <v>Bragança</v>
      </c>
      <c r="H1998" s="19">
        <v>44651</v>
      </c>
      <c r="I1998" s="22">
        <v>4</v>
      </c>
      <c r="J1998" s="6">
        <f>VLOOKUP(E1998,'Lista Aloj'!C:F,2,0)*I1998</f>
        <v>280</v>
      </c>
      <c r="K1998" s="6">
        <f t="shared" si="31"/>
        <v>266</v>
      </c>
    </row>
    <row r="1999" spans="2:11" ht="16.5" x14ac:dyDescent="0.25">
      <c r="B1999" s="3" t="s">
        <v>160</v>
      </c>
      <c r="C1999" s="4" t="str">
        <f>VLOOKUP(B1999,Clientes!A:B,2,0)</f>
        <v>Rodrigo Martins Tavares</v>
      </c>
      <c r="D1999" s="4" t="str">
        <f>VLOOKUP(B1999,Clientes!A:D,4,0)</f>
        <v>Setúbal</v>
      </c>
      <c r="E1999" s="9" t="s">
        <v>51</v>
      </c>
      <c r="F1999" s="4" t="str">
        <f>INDEX('Lista Aloj'!B:C,MATCH(E1999,'Lista Aloj'!C:C,0),1)</f>
        <v>BIRDS &amp; BOARDS - ALOJAMENTO LOCAL, LDA</v>
      </c>
      <c r="G1999" s="4" t="str">
        <f>VLOOKUP(E1999,'Lista Aloj'!C:F,4,0)</f>
        <v>Lisboa</v>
      </c>
      <c r="H1999" s="19">
        <v>44655</v>
      </c>
      <c r="I1999" s="22">
        <v>7</v>
      </c>
      <c r="J1999" s="6">
        <f>VLOOKUP(E1999,'Lista Aloj'!C:F,2,0)*I1999</f>
        <v>630</v>
      </c>
      <c r="K1999" s="6">
        <f t="shared" si="31"/>
        <v>567</v>
      </c>
    </row>
    <row r="2000" spans="2:11" ht="16.5" x14ac:dyDescent="0.25">
      <c r="B2000" s="3" t="s">
        <v>109</v>
      </c>
      <c r="C2000" s="4" t="str">
        <f>VLOOKUP(B2000,Clientes!A:B,2,0)</f>
        <v>Leonor Pedro Santos</v>
      </c>
      <c r="D2000" s="4" t="str">
        <f>VLOOKUP(B2000,Clientes!A:D,4,0)</f>
        <v>Beja</v>
      </c>
      <c r="E2000" s="9" t="s">
        <v>48</v>
      </c>
      <c r="F2000" s="4" t="str">
        <f>INDEX('Lista Aloj'!B:C,MATCH(E2000,'Lista Aloj'!C:C,0),1)</f>
        <v>BEACHCOMBER - ALOJAMENTO LOCAL, UNIPESSOAL, LDA</v>
      </c>
      <c r="G2000" s="4" t="str">
        <f>VLOOKUP(E2000,'Lista Aloj'!C:F,4,0)</f>
        <v>Beja</v>
      </c>
      <c r="H2000" s="19">
        <v>44656</v>
      </c>
      <c r="I2000" s="22">
        <v>7</v>
      </c>
      <c r="J2000" s="6">
        <f>VLOOKUP(E2000,'Lista Aloj'!C:F,2,0)*I2000</f>
        <v>350</v>
      </c>
      <c r="K2000" s="6">
        <f t="shared" si="31"/>
        <v>315</v>
      </c>
    </row>
    <row r="2001" spans="2:11" ht="16.5" x14ac:dyDescent="0.25">
      <c r="B2001" s="3" t="s">
        <v>194</v>
      </c>
      <c r="C2001" s="4" t="str">
        <f>VLOOKUP(B2001,Clientes!A:B,2,0)</f>
        <v>João Gonçalo Meireles</v>
      </c>
      <c r="D2001" s="4" t="str">
        <f>VLOOKUP(B2001,Clientes!A:D,4,0)</f>
        <v>Faro</v>
      </c>
      <c r="E2001" s="9" t="s">
        <v>43</v>
      </c>
      <c r="F2001" s="4" t="str">
        <f>INDEX('Lista Aloj'!B:C,MATCH(E2001,'Lista Aloj'!C:C,0),1)</f>
        <v>AZEVEDO, ANTÓNIO DA SILVA</v>
      </c>
      <c r="G2001" s="4" t="str">
        <f>VLOOKUP(E2001,'Lista Aloj'!C:F,4,0)</f>
        <v>Porto</v>
      </c>
      <c r="H2001" s="19">
        <v>44657</v>
      </c>
      <c r="I2001" s="22">
        <v>4</v>
      </c>
      <c r="J2001" s="6">
        <f>VLOOKUP(E2001,'Lista Aloj'!C:F,2,0)*I2001</f>
        <v>320</v>
      </c>
      <c r="K2001" s="6">
        <f t="shared" si="31"/>
        <v>304</v>
      </c>
    </row>
    <row r="2002" spans="2:11" ht="16.5" x14ac:dyDescent="0.25">
      <c r="B2002" s="3" t="s">
        <v>106</v>
      </c>
      <c r="C2002" s="4" t="str">
        <f>VLOOKUP(B2002,Clientes!A:B,2,0)</f>
        <v>Frederico Teresa Pinto</v>
      </c>
      <c r="D2002" s="4" t="str">
        <f>VLOOKUP(B2002,Clientes!A:D,4,0)</f>
        <v>Viana do Castelo</v>
      </c>
      <c r="E2002" s="9" t="s">
        <v>48</v>
      </c>
      <c r="F2002" s="4" t="str">
        <f>INDEX('Lista Aloj'!B:C,MATCH(E2002,'Lista Aloj'!C:C,0),1)</f>
        <v>BEACHCOMBER - ALOJAMENTO LOCAL, UNIPESSOAL, LDA</v>
      </c>
      <c r="G2002" s="4" t="str">
        <f>VLOOKUP(E2002,'Lista Aloj'!C:F,4,0)</f>
        <v>Beja</v>
      </c>
      <c r="H2002" s="19">
        <v>44658</v>
      </c>
      <c r="I2002" s="22">
        <v>2</v>
      </c>
      <c r="J2002" s="6">
        <f>VLOOKUP(E2002,'Lista Aloj'!C:F,2,0)*I2002</f>
        <v>100</v>
      </c>
      <c r="K2002" s="6">
        <f t="shared" si="31"/>
        <v>95</v>
      </c>
    </row>
    <row r="2003" spans="2:11" ht="16.5" x14ac:dyDescent="0.25">
      <c r="B2003" s="3" t="s">
        <v>83</v>
      </c>
      <c r="C2003" s="4" t="str">
        <f>VLOOKUP(B2003,Clientes!A:B,2,0)</f>
        <v>Gonçalo Miguel Ribeiro</v>
      </c>
      <c r="D2003" s="4" t="str">
        <f>VLOOKUP(B2003,Clientes!A:D,4,0)</f>
        <v>Beja</v>
      </c>
      <c r="E2003" s="9" t="s">
        <v>52</v>
      </c>
      <c r="F2003" s="4" t="str">
        <f>INDEX('Lista Aloj'!B:C,MATCH(E2003,'Lista Aloj'!C:C,0),1)</f>
        <v>CASA DO RIO VEZ - TURISMO E ALOJAMENTO, LDA</v>
      </c>
      <c r="G2003" s="4" t="str">
        <f>VLOOKUP(E2003,'Lista Aloj'!C:F,4,0)</f>
        <v>Leiria</v>
      </c>
      <c r="H2003" s="19">
        <v>44658</v>
      </c>
      <c r="I2003" s="22">
        <v>3</v>
      </c>
      <c r="J2003" s="6">
        <f>VLOOKUP(E2003,'Lista Aloj'!C:F,2,0)*I2003</f>
        <v>210</v>
      </c>
      <c r="K2003" s="6">
        <f t="shared" si="31"/>
        <v>199.5</v>
      </c>
    </row>
    <row r="2004" spans="2:11" ht="16.5" x14ac:dyDescent="0.25">
      <c r="B2004" s="3" t="s">
        <v>126</v>
      </c>
      <c r="C2004" s="4" t="str">
        <f>VLOOKUP(B2004,Clientes!A:B,2,0)</f>
        <v>José Miguel Amorim</v>
      </c>
      <c r="D2004" s="4" t="str">
        <f>VLOOKUP(B2004,Clientes!A:D,4,0)</f>
        <v>Guarda</v>
      </c>
      <c r="E2004" s="9" t="s">
        <v>37</v>
      </c>
      <c r="F2004" s="4" t="str">
        <f>INDEX('Lista Aloj'!B:C,MATCH(E2004,'Lista Aloj'!C:C,0),1)</f>
        <v>AHSLG - SOCIEDADE DE GESTÃO DE EMPREENDIMENTOS TURÍSTICOS E DE ALOJAMENTO LOCAL, LDA</v>
      </c>
      <c r="G2004" s="4" t="str">
        <f>VLOOKUP(E2004,'Lista Aloj'!C:F,4,0)</f>
        <v>Braga</v>
      </c>
      <c r="H2004" s="19">
        <v>44658</v>
      </c>
      <c r="I2004" s="22">
        <v>6</v>
      </c>
      <c r="J2004" s="6">
        <f>VLOOKUP(E2004,'Lista Aloj'!C:F,2,0)*I2004</f>
        <v>300</v>
      </c>
      <c r="K2004" s="6">
        <f t="shared" si="31"/>
        <v>270</v>
      </c>
    </row>
    <row r="2005" spans="2:11" ht="16.5" x14ac:dyDescent="0.25">
      <c r="B2005" s="3" t="s">
        <v>119</v>
      </c>
      <c r="C2005" s="4" t="str">
        <f>VLOOKUP(B2005,Clientes!A:B,2,0)</f>
        <v>Mariana Rafaela Costa</v>
      </c>
      <c r="D2005" s="4" t="str">
        <f>VLOOKUP(B2005,Clientes!A:D,4,0)</f>
        <v>Região Autónoma da Madeira</v>
      </c>
      <c r="E2005" s="9" t="s">
        <v>44</v>
      </c>
      <c r="F2005" s="4" t="str">
        <f>INDEX('Lista Aloj'!B:C,MATCH(E2005,'Lista Aloj'!C:C,0),1)</f>
        <v>DELIRECORDAÇÕES - ALOJAMENTO LOCAL, UNIPESSOAL, LDA</v>
      </c>
      <c r="G2005" s="4" t="str">
        <f>VLOOKUP(E2005,'Lista Aloj'!C:F,4,0)</f>
        <v>Porto</v>
      </c>
      <c r="H2005" s="19">
        <v>44658</v>
      </c>
      <c r="I2005" s="22">
        <v>6</v>
      </c>
      <c r="J2005" s="6">
        <f>VLOOKUP(E2005,'Lista Aloj'!C:F,2,0)*I2005</f>
        <v>480</v>
      </c>
      <c r="K2005" s="6">
        <f t="shared" si="31"/>
        <v>432</v>
      </c>
    </row>
    <row r="2006" spans="2:11" ht="16.5" x14ac:dyDescent="0.25">
      <c r="B2006" s="3" t="s">
        <v>156</v>
      </c>
      <c r="C2006" s="4" t="str">
        <f>VLOOKUP(B2006,Clientes!A:B,2,0)</f>
        <v>Ana Francisca Ferreira</v>
      </c>
      <c r="D2006" s="4" t="str">
        <f>VLOOKUP(B2006,Clientes!A:D,4,0)</f>
        <v>Região Autónoma da Madeira</v>
      </c>
      <c r="E2006" s="9" t="s">
        <v>61</v>
      </c>
      <c r="F2006" s="4" t="str">
        <f>INDEX('Lista Aloj'!B:C,MATCH(E2006,'Lista Aloj'!C:C,0),1)</f>
        <v>APPEAL - ASSOCIAÇÃO PORTUGUESA DE PROPRIETÁRIOS DE ESTABELECIMENTOS DE ALOJAMENTO LOCAL</v>
      </c>
      <c r="G2006" s="4" t="str">
        <f>VLOOKUP(E2006,'Lista Aloj'!C:F,4,0)</f>
        <v>Região Autónoma dos Açores</v>
      </c>
      <c r="H2006" s="19">
        <v>44660</v>
      </c>
      <c r="I2006" s="22">
        <v>1</v>
      </c>
      <c r="J2006" s="6">
        <f>VLOOKUP(E2006,'Lista Aloj'!C:F,2,0)*I2006</f>
        <v>70</v>
      </c>
      <c r="K2006" s="6">
        <f t="shared" si="31"/>
        <v>70</v>
      </c>
    </row>
    <row r="2007" spans="2:11" ht="16.5" x14ac:dyDescent="0.25">
      <c r="B2007" s="3" t="s">
        <v>194</v>
      </c>
      <c r="C2007" s="4" t="str">
        <f>VLOOKUP(B2007,Clientes!A:B,2,0)</f>
        <v>João Gonçalo Meireles</v>
      </c>
      <c r="D2007" s="4" t="str">
        <f>VLOOKUP(B2007,Clientes!A:D,4,0)</f>
        <v>Faro</v>
      </c>
      <c r="E2007" s="9" t="s">
        <v>37</v>
      </c>
      <c r="F2007" s="4" t="str">
        <f>INDEX('Lista Aloj'!B:C,MATCH(E2007,'Lista Aloj'!C:C,0),1)</f>
        <v>AHSLG - SOCIEDADE DE GESTÃO DE EMPREENDIMENTOS TURÍSTICOS E DE ALOJAMENTO LOCAL, LDA</v>
      </c>
      <c r="G2007" s="4" t="str">
        <f>VLOOKUP(E2007,'Lista Aloj'!C:F,4,0)</f>
        <v>Braga</v>
      </c>
      <c r="H2007" s="19">
        <v>44661</v>
      </c>
      <c r="I2007" s="22">
        <v>6</v>
      </c>
      <c r="J2007" s="6">
        <f>VLOOKUP(E2007,'Lista Aloj'!C:F,2,0)*I2007</f>
        <v>300</v>
      </c>
      <c r="K2007" s="6">
        <f t="shared" si="31"/>
        <v>270</v>
      </c>
    </row>
    <row r="2008" spans="2:11" ht="16.5" x14ac:dyDescent="0.25">
      <c r="B2008" s="3" t="s">
        <v>108</v>
      </c>
      <c r="C2008" s="4" t="str">
        <f>VLOOKUP(B2008,Clientes!A:B,2,0)</f>
        <v>Catarina Mendes Fernandes</v>
      </c>
      <c r="D2008" s="4" t="str">
        <f>VLOOKUP(B2008,Clientes!A:D,4,0)</f>
        <v>Guarda</v>
      </c>
      <c r="E2008" s="9" t="s">
        <v>61</v>
      </c>
      <c r="F2008" s="4" t="str">
        <f>INDEX('Lista Aloj'!B:C,MATCH(E2008,'Lista Aloj'!C:C,0),1)</f>
        <v>APPEAL - ASSOCIAÇÃO PORTUGUESA DE PROPRIETÁRIOS DE ESTABELECIMENTOS DE ALOJAMENTO LOCAL</v>
      </c>
      <c r="G2008" s="4" t="str">
        <f>VLOOKUP(E2008,'Lista Aloj'!C:F,4,0)</f>
        <v>Região Autónoma dos Açores</v>
      </c>
      <c r="H2008" s="19">
        <v>44662</v>
      </c>
      <c r="I2008" s="22">
        <v>7</v>
      </c>
      <c r="J2008" s="6">
        <f>VLOOKUP(E2008,'Lista Aloj'!C:F,2,0)*I2008</f>
        <v>490</v>
      </c>
      <c r="K2008" s="6">
        <f t="shared" si="31"/>
        <v>441</v>
      </c>
    </row>
    <row r="2009" spans="2:11" ht="16.5" x14ac:dyDescent="0.25">
      <c r="B2009" s="3" t="s">
        <v>124</v>
      </c>
      <c r="C2009" s="4" t="str">
        <f>VLOOKUP(B2009,Clientes!A:B,2,0)</f>
        <v>João Filipe Carneiro</v>
      </c>
      <c r="D2009" s="4" t="str">
        <f>VLOOKUP(B2009,Clientes!A:D,4,0)</f>
        <v>Portalegre</v>
      </c>
      <c r="E2009" s="9" t="s">
        <v>59</v>
      </c>
      <c r="F2009" s="4" t="str">
        <f>INDEX('Lista Aloj'!B:C,MATCH(E2009,'Lista Aloj'!C:C,0),1)</f>
        <v>ENIGMAGARDEN - ALOJAMENTO LOCAL, UNIPESSOAL, LDA</v>
      </c>
      <c r="G2009" s="4" t="str">
        <f>VLOOKUP(E2009,'Lista Aloj'!C:F,4,0)</f>
        <v>Viana do Castelo</v>
      </c>
      <c r="H2009" s="19">
        <v>44663</v>
      </c>
      <c r="I2009" s="22">
        <v>7</v>
      </c>
      <c r="J2009" s="6">
        <f>VLOOKUP(E2009,'Lista Aloj'!C:F,2,0)*I2009</f>
        <v>420</v>
      </c>
      <c r="K2009" s="6">
        <f t="shared" si="31"/>
        <v>378</v>
      </c>
    </row>
    <row r="2010" spans="2:11" ht="16.5" x14ac:dyDescent="0.25">
      <c r="B2010" s="3" t="s">
        <v>129</v>
      </c>
      <c r="C2010" s="4" t="str">
        <f>VLOOKUP(B2010,Clientes!A:B,2,0)</f>
        <v xml:space="preserve">Francisco Taveira </v>
      </c>
      <c r="D2010" s="4" t="str">
        <f>VLOOKUP(B2010,Clientes!A:D,4,0)</f>
        <v>Porto</v>
      </c>
      <c r="E2010" s="9" t="s">
        <v>36</v>
      </c>
      <c r="F2010" s="4" t="str">
        <f>INDEX('Lista Aloj'!B:C,MATCH(E2010,'Lista Aloj'!C:C,0),1)</f>
        <v>A.N.E.A.L. - ASSOCIAÇÃO NACIONAL DE ESTABELECIMENTOS DE ALOJAMENTO LOCAL</v>
      </c>
      <c r="G2010" s="4" t="str">
        <f>VLOOKUP(E2010,'Lista Aloj'!C:F,4,0)</f>
        <v>Lisboa</v>
      </c>
      <c r="H2010" s="19">
        <v>44665</v>
      </c>
      <c r="I2010" s="22">
        <v>8</v>
      </c>
      <c r="J2010" s="6">
        <f>VLOOKUP(E2010,'Lista Aloj'!C:F,2,0)*I2010</f>
        <v>640</v>
      </c>
      <c r="K2010" s="6">
        <f t="shared" si="31"/>
        <v>576</v>
      </c>
    </row>
    <row r="2011" spans="2:11" ht="16.5" x14ac:dyDescent="0.25">
      <c r="B2011" s="3" t="s">
        <v>181</v>
      </c>
      <c r="C2011" s="4" t="str">
        <f>VLOOKUP(B2011,Clientes!A:B,2,0)</f>
        <v>Ana Alexandra Sousa</v>
      </c>
      <c r="D2011" s="4" t="str">
        <f>VLOOKUP(B2011,Clientes!A:D,4,0)</f>
        <v>Santarém</v>
      </c>
      <c r="E2011" s="9" t="s">
        <v>36</v>
      </c>
      <c r="F2011" s="4" t="str">
        <f>INDEX('Lista Aloj'!B:C,MATCH(E2011,'Lista Aloj'!C:C,0),1)</f>
        <v>A.N.E.A.L. - ASSOCIAÇÃO NACIONAL DE ESTABELECIMENTOS DE ALOJAMENTO LOCAL</v>
      </c>
      <c r="G2011" s="4" t="str">
        <f>VLOOKUP(E2011,'Lista Aloj'!C:F,4,0)</f>
        <v>Lisboa</v>
      </c>
      <c r="H2011" s="19">
        <v>44666</v>
      </c>
      <c r="I2011" s="22">
        <v>6</v>
      </c>
      <c r="J2011" s="6">
        <f>VLOOKUP(E2011,'Lista Aloj'!C:F,2,0)*I2011</f>
        <v>480</v>
      </c>
      <c r="K2011" s="6">
        <f t="shared" si="31"/>
        <v>432</v>
      </c>
    </row>
    <row r="2012" spans="2:11" ht="16.5" x14ac:dyDescent="0.25">
      <c r="B2012" s="3" t="s">
        <v>102</v>
      </c>
      <c r="C2012" s="4" t="str">
        <f>VLOOKUP(B2012,Clientes!A:B,2,0)</f>
        <v>Pedro Miguel Pinto</v>
      </c>
      <c r="D2012" s="4" t="str">
        <f>VLOOKUP(B2012,Clientes!A:D,4,0)</f>
        <v>Aveiro</v>
      </c>
      <c r="E2012" s="9" t="s">
        <v>35</v>
      </c>
      <c r="F2012" s="4" t="str">
        <f>INDEX('Lista Aloj'!B:C,MATCH(E2012,'Lista Aloj'!C:C,0),1)</f>
        <v>ALOJAMENTO LOCAL "TUGAPLACE", UNIPESSOAL, LDA</v>
      </c>
      <c r="G2012" s="4" t="str">
        <f>VLOOKUP(E2012,'Lista Aloj'!C:F,4,0)</f>
        <v>Porto</v>
      </c>
      <c r="H2012" s="19">
        <v>44669</v>
      </c>
      <c r="I2012" s="22">
        <v>8</v>
      </c>
      <c r="J2012" s="6">
        <f>VLOOKUP(E2012,'Lista Aloj'!C:F,2,0)*I2012</f>
        <v>560</v>
      </c>
      <c r="K2012" s="6">
        <f t="shared" si="31"/>
        <v>504</v>
      </c>
    </row>
    <row r="2013" spans="2:11" ht="16.5" x14ac:dyDescent="0.25">
      <c r="B2013" s="3" t="s">
        <v>168</v>
      </c>
      <c r="C2013" s="4" t="str">
        <f>VLOOKUP(B2013,Clientes!A:B,2,0)</f>
        <v>Ana Catarina Maia</v>
      </c>
      <c r="D2013" s="4" t="str">
        <f>VLOOKUP(B2013,Clientes!A:D,4,0)</f>
        <v>Beja</v>
      </c>
      <c r="E2013" s="9" t="s">
        <v>35</v>
      </c>
      <c r="F2013" s="4" t="str">
        <f>INDEX('Lista Aloj'!B:C,MATCH(E2013,'Lista Aloj'!C:C,0),1)</f>
        <v>ALOJAMENTO LOCAL "TUGAPLACE", UNIPESSOAL, LDA</v>
      </c>
      <c r="G2013" s="4" t="str">
        <f>VLOOKUP(E2013,'Lista Aloj'!C:F,4,0)</f>
        <v>Porto</v>
      </c>
      <c r="H2013" s="19">
        <v>44670</v>
      </c>
      <c r="I2013" s="22">
        <v>8</v>
      </c>
      <c r="J2013" s="6">
        <f>VLOOKUP(E2013,'Lista Aloj'!C:F,2,0)*I2013</f>
        <v>560</v>
      </c>
      <c r="K2013" s="6">
        <f t="shared" si="31"/>
        <v>504</v>
      </c>
    </row>
    <row r="2014" spans="2:11" ht="16.5" x14ac:dyDescent="0.25">
      <c r="B2014" s="3" t="s">
        <v>87</v>
      </c>
      <c r="C2014" s="4" t="str">
        <f>VLOOKUP(B2014,Clientes!A:B,2,0)</f>
        <v xml:space="preserve">Rita Pedro </v>
      </c>
      <c r="D2014" s="4" t="str">
        <f>VLOOKUP(B2014,Clientes!A:D,4,0)</f>
        <v>Portalegre</v>
      </c>
      <c r="E2014" s="9" t="s">
        <v>37</v>
      </c>
      <c r="F2014" s="4" t="str">
        <f>INDEX('Lista Aloj'!B:C,MATCH(E2014,'Lista Aloj'!C:C,0),1)</f>
        <v>AHSLG - SOCIEDADE DE GESTÃO DE EMPREENDIMENTOS TURÍSTICOS E DE ALOJAMENTO LOCAL, LDA</v>
      </c>
      <c r="G2014" s="4" t="str">
        <f>VLOOKUP(E2014,'Lista Aloj'!C:F,4,0)</f>
        <v>Braga</v>
      </c>
      <c r="H2014" s="19">
        <v>44670</v>
      </c>
      <c r="I2014" s="22">
        <v>9</v>
      </c>
      <c r="J2014" s="6">
        <f>VLOOKUP(E2014,'Lista Aloj'!C:F,2,0)*I2014</f>
        <v>450</v>
      </c>
      <c r="K2014" s="6">
        <f t="shared" si="31"/>
        <v>405</v>
      </c>
    </row>
    <row r="2015" spans="2:11" ht="16.5" x14ac:dyDescent="0.25">
      <c r="B2015" s="3" t="s">
        <v>85</v>
      </c>
      <c r="C2015" s="4" t="str">
        <f>VLOOKUP(B2015,Clientes!A:B,2,0)</f>
        <v>Tiago Fernando Pereira</v>
      </c>
      <c r="D2015" s="4" t="str">
        <f>VLOOKUP(B2015,Clientes!A:D,4,0)</f>
        <v>Leiria</v>
      </c>
      <c r="E2015" s="9" t="s">
        <v>43</v>
      </c>
      <c r="F2015" s="4" t="str">
        <f>INDEX('Lista Aloj'!B:C,MATCH(E2015,'Lista Aloj'!C:C,0),1)</f>
        <v>AZEVEDO, ANTÓNIO DA SILVA</v>
      </c>
      <c r="G2015" s="4" t="str">
        <f>VLOOKUP(E2015,'Lista Aloj'!C:F,4,0)</f>
        <v>Porto</v>
      </c>
      <c r="H2015" s="19">
        <v>44670</v>
      </c>
      <c r="I2015" s="22">
        <v>4</v>
      </c>
      <c r="J2015" s="6">
        <f>VLOOKUP(E2015,'Lista Aloj'!C:F,2,0)*I2015</f>
        <v>320</v>
      </c>
      <c r="K2015" s="6">
        <f t="shared" si="31"/>
        <v>304</v>
      </c>
    </row>
    <row r="2016" spans="2:11" ht="16.5" x14ac:dyDescent="0.25">
      <c r="B2016" s="3" t="s">
        <v>93</v>
      </c>
      <c r="C2016" s="4" t="str">
        <f>VLOOKUP(B2016,Clientes!A:B,2,0)</f>
        <v>Tomás Catarina Ferreira</v>
      </c>
      <c r="D2016" s="4" t="str">
        <f>VLOOKUP(B2016,Clientes!A:D,4,0)</f>
        <v>Vila Real</v>
      </c>
      <c r="E2016" s="9" t="s">
        <v>36</v>
      </c>
      <c r="F2016" s="4" t="str">
        <f>INDEX('Lista Aloj'!B:C,MATCH(E2016,'Lista Aloj'!C:C,0),1)</f>
        <v>A.N.E.A.L. - ASSOCIAÇÃO NACIONAL DE ESTABELECIMENTOS DE ALOJAMENTO LOCAL</v>
      </c>
      <c r="G2016" s="4" t="str">
        <f>VLOOKUP(E2016,'Lista Aloj'!C:F,4,0)</f>
        <v>Lisboa</v>
      </c>
      <c r="H2016" s="19">
        <v>44670</v>
      </c>
      <c r="I2016" s="22">
        <v>7</v>
      </c>
      <c r="J2016" s="6">
        <f>VLOOKUP(E2016,'Lista Aloj'!C:F,2,0)*I2016</f>
        <v>560</v>
      </c>
      <c r="K2016" s="6">
        <f t="shared" si="31"/>
        <v>504</v>
      </c>
    </row>
    <row r="2017" spans="2:11" ht="16.5" x14ac:dyDescent="0.25">
      <c r="B2017" s="3" t="s">
        <v>141</v>
      </c>
      <c r="C2017" s="4" t="str">
        <f>VLOOKUP(B2017,Clientes!A:B,2,0)</f>
        <v>Mariana Nuno Faustino</v>
      </c>
      <c r="D2017" s="4" t="str">
        <f>VLOOKUP(B2017,Clientes!A:D,4,0)</f>
        <v>Coimbra</v>
      </c>
      <c r="E2017" s="9" t="s">
        <v>52</v>
      </c>
      <c r="F2017" s="4" t="str">
        <f>INDEX('Lista Aloj'!B:C,MATCH(E2017,'Lista Aloj'!C:C,0),1)</f>
        <v>CASA DO RIO VEZ - TURISMO E ALOJAMENTO, LDA</v>
      </c>
      <c r="G2017" s="4" t="str">
        <f>VLOOKUP(E2017,'Lista Aloj'!C:F,4,0)</f>
        <v>Leiria</v>
      </c>
      <c r="H2017" s="19">
        <v>44671</v>
      </c>
      <c r="I2017" s="22">
        <v>7</v>
      </c>
      <c r="J2017" s="6">
        <f>VLOOKUP(E2017,'Lista Aloj'!C:F,2,0)*I2017</f>
        <v>490</v>
      </c>
      <c r="K2017" s="6">
        <f t="shared" si="31"/>
        <v>441</v>
      </c>
    </row>
    <row r="2018" spans="2:11" ht="16.5" x14ac:dyDescent="0.25">
      <c r="B2018" s="3" t="s">
        <v>121</v>
      </c>
      <c r="C2018" s="4" t="str">
        <f>VLOOKUP(B2018,Clientes!A:B,2,0)</f>
        <v>Catarina Miguel Fonseca</v>
      </c>
      <c r="D2018" s="4" t="str">
        <f>VLOOKUP(B2018,Clientes!A:D,4,0)</f>
        <v>Braga</v>
      </c>
      <c r="E2018" s="9" t="s">
        <v>34</v>
      </c>
      <c r="F2018" s="4" t="str">
        <f>INDEX('Lista Aloj'!B:C,MATCH(E2018,'Lista Aloj'!C:C,0),1)</f>
        <v>ALOJAMENTO DO ÓSCAR, UNIPESSOAL, LDA</v>
      </c>
      <c r="G2018" s="4" t="str">
        <f>VLOOKUP(E2018,'Lista Aloj'!C:F,4,0)</f>
        <v>Região Autónoma da Madeira</v>
      </c>
      <c r="H2018" s="19">
        <v>44674</v>
      </c>
      <c r="I2018" s="22">
        <v>6</v>
      </c>
      <c r="J2018" s="6">
        <f>VLOOKUP(E2018,'Lista Aloj'!C:F,2,0)*I2018</f>
        <v>420</v>
      </c>
      <c r="K2018" s="6">
        <f t="shared" si="31"/>
        <v>378</v>
      </c>
    </row>
    <row r="2019" spans="2:11" ht="16.5" x14ac:dyDescent="0.25">
      <c r="B2019" s="3" t="s">
        <v>96</v>
      </c>
      <c r="C2019" s="4" t="str">
        <f>VLOOKUP(B2019,Clientes!A:B,2,0)</f>
        <v>João Catarina Mendes</v>
      </c>
      <c r="D2019" s="4" t="str">
        <f>VLOOKUP(B2019,Clientes!A:D,4,0)</f>
        <v>Lisboa</v>
      </c>
      <c r="E2019" s="9" t="s">
        <v>41</v>
      </c>
      <c r="F2019" s="4" t="str">
        <f>INDEX('Lista Aloj'!B:C,MATCH(E2019,'Lista Aloj'!C:C,0),1)</f>
        <v>CAMPO AVENTURA - PROGRAMAS DE LAZER, S.A.</v>
      </c>
      <c r="G2019" s="4" t="str">
        <f>VLOOKUP(E2019,'Lista Aloj'!C:F,4,0)</f>
        <v>Castelo Branco</v>
      </c>
      <c r="H2019" s="19">
        <v>44674</v>
      </c>
      <c r="I2019" s="22">
        <v>9</v>
      </c>
      <c r="J2019" s="6">
        <f>VLOOKUP(E2019,'Lista Aloj'!C:F,2,0)*I2019</f>
        <v>810</v>
      </c>
      <c r="K2019" s="6">
        <f t="shared" si="31"/>
        <v>729</v>
      </c>
    </row>
    <row r="2020" spans="2:11" ht="16.5" x14ac:dyDescent="0.25">
      <c r="B2020" s="3" t="s">
        <v>95</v>
      </c>
      <c r="C2020" s="4" t="str">
        <f>VLOOKUP(B2020,Clientes!A:B,2,0)</f>
        <v xml:space="preserve">Diogo Teresa </v>
      </c>
      <c r="D2020" s="4" t="str">
        <f>VLOOKUP(B2020,Clientes!A:D,4,0)</f>
        <v>Setúbal</v>
      </c>
      <c r="E2020" s="9" t="s">
        <v>55</v>
      </c>
      <c r="F2020" s="4" t="str">
        <f>INDEX('Lista Aloj'!B:C,MATCH(E2020,'Lista Aloj'!C:C,0),1)</f>
        <v>ALOJAMENTO LOCAL M. ZÍDIA, LDA</v>
      </c>
      <c r="G2020" s="4" t="str">
        <f>VLOOKUP(E2020,'Lista Aloj'!C:F,4,0)</f>
        <v>Região Autónoma da Madeira</v>
      </c>
      <c r="H2020" s="19">
        <v>44675</v>
      </c>
      <c r="I2020" s="22">
        <v>8</v>
      </c>
      <c r="J2020" s="6">
        <f>VLOOKUP(E2020,'Lista Aloj'!C:F,2,0)*I2020</f>
        <v>400</v>
      </c>
      <c r="K2020" s="6">
        <f t="shared" si="31"/>
        <v>360</v>
      </c>
    </row>
    <row r="2021" spans="2:11" ht="16.5" x14ac:dyDescent="0.25">
      <c r="B2021" s="3" t="s">
        <v>101</v>
      </c>
      <c r="C2021" s="4" t="str">
        <f>VLOOKUP(B2021,Clientes!A:B,2,0)</f>
        <v>Raquel Tomas Grilo</v>
      </c>
      <c r="D2021" s="4" t="str">
        <f>VLOOKUP(B2021,Clientes!A:D,4,0)</f>
        <v>Viana do Castelo</v>
      </c>
      <c r="E2021" s="9" t="s">
        <v>48</v>
      </c>
      <c r="F2021" s="4" t="str">
        <f>INDEX('Lista Aloj'!B:C,MATCH(E2021,'Lista Aloj'!C:C,0),1)</f>
        <v>BEACHCOMBER - ALOJAMENTO LOCAL, UNIPESSOAL, LDA</v>
      </c>
      <c r="G2021" s="4" t="str">
        <f>VLOOKUP(E2021,'Lista Aloj'!C:F,4,0)</f>
        <v>Beja</v>
      </c>
      <c r="H2021" s="19">
        <v>44675</v>
      </c>
      <c r="I2021" s="22">
        <v>1</v>
      </c>
      <c r="J2021" s="6">
        <f>VLOOKUP(E2021,'Lista Aloj'!C:F,2,0)*I2021</f>
        <v>50</v>
      </c>
      <c r="K2021" s="6">
        <f t="shared" si="31"/>
        <v>50</v>
      </c>
    </row>
    <row r="2022" spans="2:11" ht="16.5" x14ac:dyDescent="0.25">
      <c r="B2022" s="3" t="s">
        <v>115</v>
      </c>
      <c r="C2022" s="4" t="str">
        <f>VLOOKUP(B2022,Clientes!A:B,2,0)</f>
        <v>André Claro Forte</v>
      </c>
      <c r="D2022" s="4" t="str">
        <f>VLOOKUP(B2022,Clientes!A:D,4,0)</f>
        <v>Região Autónoma dos Açores</v>
      </c>
      <c r="E2022" s="9" t="s">
        <v>56</v>
      </c>
      <c r="F2022" s="4" t="str">
        <f>INDEX('Lista Aloj'!B:C,MATCH(E2022,'Lista Aloj'!C:C,0),1)</f>
        <v>CONVERSA SIMÉTRICA ALOJAMENTO LOCAL, LDA</v>
      </c>
      <c r="G2022" s="4" t="str">
        <f>VLOOKUP(E2022,'Lista Aloj'!C:F,4,0)</f>
        <v>Viana do Castelo</v>
      </c>
      <c r="H2022" s="19">
        <v>44676</v>
      </c>
      <c r="I2022" s="22">
        <v>3</v>
      </c>
      <c r="J2022" s="6">
        <f>VLOOKUP(E2022,'Lista Aloj'!C:F,2,0)*I2022</f>
        <v>270</v>
      </c>
      <c r="K2022" s="6">
        <f t="shared" si="31"/>
        <v>256.5</v>
      </c>
    </row>
    <row r="2023" spans="2:11" ht="16.5" x14ac:dyDescent="0.25">
      <c r="B2023" s="3" t="s">
        <v>85</v>
      </c>
      <c r="C2023" s="4" t="str">
        <f>VLOOKUP(B2023,Clientes!A:B,2,0)</f>
        <v>Tiago Fernando Pereira</v>
      </c>
      <c r="D2023" s="4" t="str">
        <f>VLOOKUP(B2023,Clientes!A:D,4,0)</f>
        <v>Leiria</v>
      </c>
      <c r="E2023" s="9" t="s">
        <v>55</v>
      </c>
      <c r="F2023" s="4" t="str">
        <f>INDEX('Lista Aloj'!B:C,MATCH(E2023,'Lista Aloj'!C:C,0),1)</f>
        <v>ALOJAMENTO LOCAL M. ZÍDIA, LDA</v>
      </c>
      <c r="G2023" s="4" t="str">
        <f>VLOOKUP(E2023,'Lista Aloj'!C:F,4,0)</f>
        <v>Região Autónoma da Madeira</v>
      </c>
      <c r="H2023" s="19">
        <v>44676</v>
      </c>
      <c r="I2023" s="22">
        <v>2</v>
      </c>
      <c r="J2023" s="6">
        <f>VLOOKUP(E2023,'Lista Aloj'!C:F,2,0)*I2023</f>
        <v>100</v>
      </c>
      <c r="K2023" s="6">
        <f t="shared" si="31"/>
        <v>95</v>
      </c>
    </row>
    <row r="2024" spans="2:11" ht="16.5" x14ac:dyDescent="0.25">
      <c r="B2024" s="3" t="s">
        <v>109</v>
      </c>
      <c r="C2024" s="4" t="str">
        <f>VLOOKUP(B2024,Clientes!A:B,2,0)</f>
        <v>Leonor Pedro Santos</v>
      </c>
      <c r="D2024" s="4" t="str">
        <f>VLOOKUP(B2024,Clientes!A:D,4,0)</f>
        <v>Beja</v>
      </c>
      <c r="E2024" s="9" t="s">
        <v>48</v>
      </c>
      <c r="F2024" s="4" t="str">
        <f>INDEX('Lista Aloj'!B:C,MATCH(E2024,'Lista Aloj'!C:C,0),1)</f>
        <v>BEACHCOMBER - ALOJAMENTO LOCAL, UNIPESSOAL, LDA</v>
      </c>
      <c r="G2024" s="4" t="str">
        <f>VLOOKUP(E2024,'Lista Aloj'!C:F,4,0)</f>
        <v>Beja</v>
      </c>
      <c r="H2024" s="19">
        <v>44677</v>
      </c>
      <c r="I2024" s="22">
        <v>4</v>
      </c>
      <c r="J2024" s="6">
        <f>VLOOKUP(E2024,'Lista Aloj'!C:F,2,0)*I2024</f>
        <v>200</v>
      </c>
      <c r="K2024" s="6">
        <f t="shared" si="31"/>
        <v>190</v>
      </c>
    </row>
    <row r="2025" spans="2:11" ht="16.5" x14ac:dyDescent="0.25">
      <c r="B2025" s="3" t="s">
        <v>128</v>
      </c>
      <c r="C2025" s="4" t="str">
        <f>VLOOKUP(B2025,Clientes!A:B,2,0)</f>
        <v>António Maria Coutinho</v>
      </c>
      <c r="D2025" s="4" t="str">
        <f>VLOOKUP(B2025,Clientes!A:D,4,0)</f>
        <v>Beja</v>
      </c>
      <c r="E2025" s="9" t="s">
        <v>35</v>
      </c>
      <c r="F2025" s="4" t="str">
        <f>INDEX('Lista Aloj'!B:C,MATCH(E2025,'Lista Aloj'!C:C,0),1)</f>
        <v>ALOJAMENTO LOCAL "TUGAPLACE", UNIPESSOAL, LDA</v>
      </c>
      <c r="G2025" s="4" t="str">
        <f>VLOOKUP(E2025,'Lista Aloj'!C:F,4,0)</f>
        <v>Porto</v>
      </c>
      <c r="H2025" s="19">
        <v>44679</v>
      </c>
      <c r="I2025" s="22">
        <v>4</v>
      </c>
      <c r="J2025" s="6">
        <f>VLOOKUP(E2025,'Lista Aloj'!C:F,2,0)*I2025</f>
        <v>280</v>
      </c>
      <c r="K2025" s="6">
        <f t="shared" si="31"/>
        <v>266</v>
      </c>
    </row>
    <row r="2026" spans="2:11" ht="16.5" x14ac:dyDescent="0.25">
      <c r="B2026" s="3" t="s">
        <v>151</v>
      </c>
      <c r="C2026" s="4" t="str">
        <f>VLOOKUP(B2026,Clientes!A:B,2,0)</f>
        <v xml:space="preserve">Inês Maria </v>
      </c>
      <c r="D2026" s="4" t="str">
        <f>VLOOKUP(B2026,Clientes!A:D,4,0)</f>
        <v>Aveiro</v>
      </c>
      <c r="E2026" s="9" t="s">
        <v>62</v>
      </c>
      <c r="F2026" s="4" t="str">
        <f>INDEX('Lista Aloj'!B:C,MATCH(E2026,'Lista Aloj'!C:C,0),1)</f>
        <v>ENTREGARSONHOS - ALOJAMENTO LOCAL, LDA</v>
      </c>
      <c r="G2026" s="4" t="str">
        <f>VLOOKUP(E2026,'Lista Aloj'!C:F,4,0)</f>
        <v>Região Autónoma dos Açores</v>
      </c>
      <c r="H2026" s="19">
        <v>44680</v>
      </c>
      <c r="I2026" s="22">
        <v>4</v>
      </c>
      <c r="J2026" s="6">
        <f>VLOOKUP(E2026,'Lista Aloj'!C:F,2,0)*I2026</f>
        <v>280</v>
      </c>
      <c r="K2026" s="6">
        <f t="shared" si="31"/>
        <v>266</v>
      </c>
    </row>
    <row r="2027" spans="2:11" ht="16.5" x14ac:dyDescent="0.25">
      <c r="B2027" s="3" t="s">
        <v>196</v>
      </c>
      <c r="C2027" s="4" t="str">
        <f>VLOOKUP(B2027,Clientes!A:B,2,0)</f>
        <v>Maria Carinhas Ribeiro</v>
      </c>
      <c r="D2027" s="4" t="str">
        <f>VLOOKUP(B2027,Clientes!A:D,4,0)</f>
        <v>Setúbal</v>
      </c>
      <c r="E2027" s="9" t="s">
        <v>47</v>
      </c>
      <c r="F2027" s="4" t="str">
        <f>INDEX('Lista Aloj'!B:C,MATCH(E2027,'Lista Aloj'!C:C,0),1)</f>
        <v>ADER-SOUSA - ASSOCIAÇÃO DE DESENVOLVIMENTO RURAL DAS TERRAS DO SOUSA</v>
      </c>
      <c r="G2027" s="4" t="str">
        <f>VLOOKUP(E2027,'Lista Aloj'!C:F,4,0)</f>
        <v>Região Autónoma dos Açores</v>
      </c>
      <c r="H2027" s="19">
        <v>44680</v>
      </c>
      <c r="I2027" s="22">
        <v>6</v>
      </c>
      <c r="J2027" s="6">
        <f>VLOOKUP(E2027,'Lista Aloj'!C:F,2,0)*I2027</f>
        <v>420</v>
      </c>
      <c r="K2027" s="6">
        <f t="shared" si="31"/>
        <v>378</v>
      </c>
    </row>
    <row r="2028" spans="2:11" ht="16.5" x14ac:dyDescent="0.25">
      <c r="B2028" s="3" t="s">
        <v>91</v>
      </c>
      <c r="C2028" s="4" t="str">
        <f>VLOOKUP(B2028,Clientes!A:B,2,0)</f>
        <v xml:space="preserve">Rafael Romera </v>
      </c>
      <c r="D2028" s="4" t="str">
        <f>VLOOKUP(B2028,Clientes!A:D,4,0)</f>
        <v>Coimbra</v>
      </c>
      <c r="E2028" s="9" t="s">
        <v>51</v>
      </c>
      <c r="F2028" s="4" t="str">
        <f>INDEX('Lista Aloj'!B:C,MATCH(E2028,'Lista Aloj'!C:C,0),1)</f>
        <v>BIRDS &amp; BOARDS - ALOJAMENTO LOCAL, LDA</v>
      </c>
      <c r="G2028" s="4" t="str">
        <f>VLOOKUP(E2028,'Lista Aloj'!C:F,4,0)</f>
        <v>Lisboa</v>
      </c>
      <c r="H2028" s="19">
        <v>44681</v>
      </c>
      <c r="I2028" s="22">
        <v>4</v>
      </c>
      <c r="J2028" s="6">
        <f>VLOOKUP(E2028,'Lista Aloj'!C:F,2,0)*I2028</f>
        <v>360</v>
      </c>
      <c r="K2028" s="6">
        <f t="shared" si="31"/>
        <v>342</v>
      </c>
    </row>
    <row r="2029" spans="2:11" ht="16.5" x14ac:dyDescent="0.25">
      <c r="B2029" s="3" t="s">
        <v>147</v>
      </c>
      <c r="C2029" s="4" t="str">
        <f>VLOOKUP(B2029,Clientes!A:B,2,0)</f>
        <v>João Amaro Novais</v>
      </c>
      <c r="D2029" s="4" t="str">
        <f>VLOOKUP(B2029,Clientes!A:D,4,0)</f>
        <v>Coimbra</v>
      </c>
      <c r="E2029" s="9" t="s">
        <v>51</v>
      </c>
      <c r="F2029" s="4" t="str">
        <f>INDEX('Lista Aloj'!B:C,MATCH(E2029,'Lista Aloj'!C:C,0),1)</f>
        <v>BIRDS &amp; BOARDS - ALOJAMENTO LOCAL, LDA</v>
      </c>
      <c r="G2029" s="4" t="str">
        <f>VLOOKUP(E2029,'Lista Aloj'!C:F,4,0)</f>
        <v>Lisboa</v>
      </c>
      <c r="H2029" s="19">
        <v>44682</v>
      </c>
      <c r="I2029" s="22">
        <v>9</v>
      </c>
      <c r="J2029" s="6">
        <f>VLOOKUP(E2029,'Lista Aloj'!C:F,2,0)*I2029</f>
        <v>810</v>
      </c>
      <c r="K2029" s="6">
        <f t="shared" si="31"/>
        <v>729</v>
      </c>
    </row>
    <row r="2030" spans="2:11" ht="16.5" x14ac:dyDescent="0.25">
      <c r="B2030" s="3" t="s">
        <v>123</v>
      </c>
      <c r="C2030" s="4" t="str">
        <f>VLOOKUP(B2030,Clientes!A:B,2,0)</f>
        <v>Leonardo Manuel Marrana</v>
      </c>
      <c r="D2030" s="4" t="str">
        <f>VLOOKUP(B2030,Clientes!A:D,4,0)</f>
        <v>Guarda</v>
      </c>
      <c r="E2030" s="9" t="s">
        <v>34</v>
      </c>
      <c r="F2030" s="4" t="str">
        <f>INDEX('Lista Aloj'!B:C,MATCH(E2030,'Lista Aloj'!C:C,0),1)</f>
        <v>ALOJAMENTO DO ÓSCAR, UNIPESSOAL, LDA</v>
      </c>
      <c r="G2030" s="4" t="str">
        <f>VLOOKUP(E2030,'Lista Aloj'!C:F,4,0)</f>
        <v>Região Autónoma da Madeira</v>
      </c>
      <c r="H2030" s="19">
        <v>44683</v>
      </c>
      <c r="I2030" s="22">
        <v>1</v>
      </c>
      <c r="J2030" s="6">
        <f>VLOOKUP(E2030,'Lista Aloj'!C:F,2,0)*I2030</f>
        <v>70</v>
      </c>
      <c r="K2030" s="6">
        <f t="shared" si="31"/>
        <v>70</v>
      </c>
    </row>
    <row r="2031" spans="2:11" ht="16.5" x14ac:dyDescent="0.25">
      <c r="B2031" s="3" t="s">
        <v>100</v>
      </c>
      <c r="C2031" s="4" t="str">
        <f>VLOOKUP(B2031,Clientes!A:B,2,0)</f>
        <v>Vasco Miguel Alves</v>
      </c>
      <c r="D2031" s="4" t="str">
        <f>VLOOKUP(B2031,Clientes!A:D,4,0)</f>
        <v>Viseu</v>
      </c>
      <c r="E2031" s="9" t="s">
        <v>43</v>
      </c>
      <c r="F2031" s="4" t="str">
        <f>INDEX('Lista Aloj'!B:C,MATCH(E2031,'Lista Aloj'!C:C,0),1)</f>
        <v>AZEVEDO, ANTÓNIO DA SILVA</v>
      </c>
      <c r="G2031" s="4" t="str">
        <f>VLOOKUP(E2031,'Lista Aloj'!C:F,4,0)</f>
        <v>Porto</v>
      </c>
      <c r="H2031" s="19">
        <v>44683</v>
      </c>
      <c r="I2031" s="22">
        <v>3</v>
      </c>
      <c r="J2031" s="6">
        <f>VLOOKUP(E2031,'Lista Aloj'!C:F,2,0)*I2031</f>
        <v>240</v>
      </c>
      <c r="K2031" s="6">
        <f t="shared" si="31"/>
        <v>228</v>
      </c>
    </row>
    <row r="2032" spans="2:11" ht="16.5" x14ac:dyDescent="0.25">
      <c r="B2032" s="3" t="s">
        <v>108</v>
      </c>
      <c r="C2032" s="4" t="str">
        <f>VLOOKUP(B2032,Clientes!A:B,2,0)</f>
        <v>Catarina Mendes Fernandes</v>
      </c>
      <c r="D2032" s="4" t="str">
        <f>VLOOKUP(B2032,Clientes!A:D,4,0)</f>
        <v>Guarda</v>
      </c>
      <c r="E2032" s="9" t="s">
        <v>55</v>
      </c>
      <c r="F2032" s="4" t="str">
        <f>INDEX('Lista Aloj'!B:C,MATCH(E2032,'Lista Aloj'!C:C,0),1)</f>
        <v>ALOJAMENTO LOCAL M. ZÍDIA, LDA</v>
      </c>
      <c r="G2032" s="4" t="str">
        <f>VLOOKUP(E2032,'Lista Aloj'!C:F,4,0)</f>
        <v>Região Autónoma da Madeira</v>
      </c>
      <c r="H2032" s="19">
        <v>44685</v>
      </c>
      <c r="I2032" s="22">
        <v>4</v>
      </c>
      <c r="J2032" s="6">
        <f>VLOOKUP(E2032,'Lista Aloj'!C:F,2,0)*I2032</f>
        <v>200</v>
      </c>
      <c r="K2032" s="6">
        <f t="shared" si="31"/>
        <v>190</v>
      </c>
    </row>
    <row r="2033" spans="2:11" ht="16.5" x14ac:dyDescent="0.25">
      <c r="B2033" s="3" t="s">
        <v>150</v>
      </c>
      <c r="C2033" s="4" t="str">
        <f>VLOOKUP(B2033,Clientes!A:B,2,0)</f>
        <v>Jose Amadeu Faria</v>
      </c>
      <c r="D2033" s="4" t="str">
        <f>VLOOKUP(B2033,Clientes!A:D,4,0)</f>
        <v>Região Autónoma da Madeira</v>
      </c>
      <c r="E2033" s="9" t="s">
        <v>52</v>
      </c>
      <c r="F2033" s="4" t="str">
        <f>INDEX('Lista Aloj'!B:C,MATCH(E2033,'Lista Aloj'!C:C,0),1)</f>
        <v>CASA DO RIO VEZ - TURISMO E ALOJAMENTO, LDA</v>
      </c>
      <c r="G2033" s="4" t="str">
        <f>VLOOKUP(E2033,'Lista Aloj'!C:F,4,0)</f>
        <v>Leiria</v>
      </c>
      <c r="H2033" s="19">
        <v>44685</v>
      </c>
      <c r="I2033" s="22">
        <v>6</v>
      </c>
      <c r="J2033" s="6">
        <f>VLOOKUP(E2033,'Lista Aloj'!C:F,2,0)*I2033</f>
        <v>420</v>
      </c>
      <c r="K2033" s="6">
        <f t="shared" si="31"/>
        <v>378</v>
      </c>
    </row>
    <row r="2034" spans="2:11" ht="16.5" x14ac:dyDescent="0.25">
      <c r="B2034" s="3" t="s">
        <v>98</v>
      </c>
      <c r="C2034" s="4" t="str">
        <f>VLOOKUP(B2034,Clientes!A:B,2,0)</f>
        <v>Laura Daniel Mendes</v>
      </c>
      <c r="D2034" s="4" t="str">
        <f>VLOOKUP(B2034,Clientes!A:D,4,0)</f>
        <v>Beja</v>
      </c>
      <c r="E2034" s="9" t="s">
        <v>38</v>
      </c>
      <c r="F2034" s="4" t="str">
        <f>INDEX('Lista Aloj'!B:C,MATCH(E2034,'Lista Aloj'!C:C,0),1)</f>
        <v>ALOJAMENTO LOCAL - PENSIO BASTOS, LDA</v>
      </c>
      <c r="G2034" s="4" t="str">
        <f>VLOOKUP(E2034,'Lista Aloj'!C:F,4,0)</f>
        <v>Bragança</v>
      </c>
      <c r="H2034" s="19">
        <v>44686</v>
      </c>
      <c r="I2034" s="22">
        <v>9</v>
      </c>
      <c r="J2034" s="6">
        <f>VLOOKUP(E2034,'Lista Aloj'!C:F,2,0)*I2034</f>
        <v>630</v>
      </c>
      <c r="K2034" s="6">
        <f t="shared" si="31"/>
        <v>567</v>
      </c>
    </row>
    <row r="2035" spans="2:11" ht="16.5" x14ac:dyDescent="0.25">
      <c r="B2035" s="3" t="s">
        <v>155</v>
      </c>
      <c r="C2035" s="4" t="str">
        <f>VLOOKUP(B2035,Clientes!A:B,2,0)</f>
        <v>Pedro Eduardo Oliveira</v>
      </c>
      <c r="D2035" s="4" t="str">
        <f>VLOOKUP(B2035,Clientes!A:D,4,0)</f>
        <v>Lisboa</v>
      </c>
      <c r="E2035" s="9" t="s">
        <v>62</v>
      </c>
      <c r="F2035" s="4" t="str">
        <f>INDEX('Lista Aloj'!B:C,MATCH(E2035,'Lista Aloj'!C:C,0),1)</f>
        <v>ENTREGARSONHOS - ALOJAMENTO LOCAL, LDA</v>
      </c>
      <c r="G2035" s="4" t="str">
        <f>VLOOKUP(E2035,'Lista Aloj'!C:F,4,0)</f>
        <v>Região Autónoma dos Açores</v>
      </c>
      <c r="H2035" s="19">
        <v>44686</v>
      </c>
      <c r="I2035" s="22">
        <v>8</v>
      </c>
      <c r="J2035" s="6">
        <f>VLOOKUP(E2035,'Lista Aloj'!C:F,2,0)*I2035</f>
        <v>560</v>
      </c>
      <c r="K2035" s="6">
        <f t="shared" si="31"/>
        <v>504</v>
      </c>
    </row>
    <row r="2036" spans="2:11" ht="16.5" x14ac:dyDescent="0.25">
      <c r="B2036" s="3" t="s">
        <v>79</v>
      </c>
      <c r="C2036" s="4" t="str">
        <f>VLOOKUP(B2036,Clientes!A:B,2,0)</f>
        <v>Pedro Miguel Mota</v>
      </c>
      <c r="D2036" s="4" t="str">
        <f>VLOOKUP(B2036,Clientes!A:D,4,0)</f>
        <v>Coimbra</v>
      </c>
      <c r="E2036" s="9" t="s">
        <v>51</v>
      </c>
      <c r="F2036" s="4" t="str">
        <f>INDEX('Lista Aloj'!B:C,MATCH(E2036,'Lista Aloj'!C:C,0),1)</f>
        <v>BIRDS &amp; BOARDS - ALOJAMENTO LOCAL, LDA</v>
      </c>
      <c r="G2036" s="4" t="str">
        <f>VLOOKUP(E2036,'Lista Aloj'!C:F,4,0)</f>
        <v>Lisboa</v>
      </c>
      <c r="H2036" s="19">
        <v>44687</v>
      </c>
      <c r="I2036" s="22">
        <v>7</v>
      </c>
      <c r="J2036" s="6">
        <f>VLOOKUP(E2036,'Lista Aloj'!C:F,2,0)*I2036</f>
        <v>630</v>
      </c>
      <c r="K2036" s="6">
        <f t="shared" si="31"/>
        <v>567</v>
      </c>
    </row>
    <row r="2037" spans="2:11" ht="16.5" x14ac:dyDescent="0.25">
      <c r="B2037" s="3" t="s">
        <v>169</v>
      </c>
      <c r="C2037" s="4" t="str">
        <f>VLOOKUP(B2037,Clientes!A:B,2,0)</f>
        <v xml:space="preserve">Inês Carvalho </v>
      </c>
      <c r="D2037" s="4" t="str">
        <f>VLOOKUP(B2037,Clientes!A:D,4,0)</f>
        <v>Porto</v>
      </c>
      <c r="E2037" s="9" t="s">
        <v>47</v>
      </c>
      <c r="F2037" s="4" t="str">
        <f>INDEX('Lista Aloj'!B:C,MATCH(E2037,'Lista Aloj'!C:C,0),1)</f>
        <v>ADER-SOUSA - ASSOCIAÇÃO DE DESENVOLVIMENTO RURAL DAS TERRAS DO SOUSA</v>
      </c>
      <c r="G2037" s="4" t="str">
        <f>VLOOKUP(E2037,'Lista Aloj'!C:F,4,0)</f>
        <v>Região Autónoma dos Açores</v>
      </c>
      <c r="H2037" s="19">
        <v>44688</v>
      </c>
      <c r="I2037" s="22">
        <v>1</v>
      </c>
      <c r="J2037" s="6">
        <f>VLOOKUP(E2037,'Lista Aloj'!C:F,2,0)*I2037</f>
        <v>70</v>
      </c>
      <c r="K2037" s="6">
        <f t="shared" si="31"/>
        <v>70</v>
      </c>
    </row>
    <row r="2038" spans="2:11" ht="16.5" x14ac:dyDescent="0.25">
      <c r="B2038" s="3" t="s">
        <v>117</v>
      </c>
      <c r="C2038" s="4" t="str">
        <f>VLOOKUP(B2038,Clientes!A:B,2,0)</f>
        <v>Ana Costa Neves</v>
      </c>
      <c r="D2038" s="4" t="str">
        <f>VLOOKUP(B2038,Clientes!A:D,4,0)</f>
        <v>Guarda</v>
      </c>
      <c r="E2038" s="9" t="s">
        <v>34</v>
      </c>
      <c r="F2038" s="4" t="str">
        <f>INDEX('Lista Aloj'!B:C,MATCH(E2038,'Lista Aloj'!C:C,0),1)</f>
        <v>ALOJAMENTO DO ÓSCAR, UNIPESSOAL, LDA</v>
      </c>
      <c r="G2038" s="4" t="str">
        <f>VLOOKUP(E2038,'Lista Aloj'!C:F,4,0)</f>
        <v>Região Autónoma da Madeira</v>
      </c>
      <c r="H2038" s="19">
        <v>44691</v>
      </c>
      <c r="I2038" s="22">
        <v>1</v>
      </c>
      <c r="J2038" s="6">
        <f>VLOOKUP(E2038,'Lista Aloj'!C:F,2,0)*I2038</f>
        <v>70</v>
      </c>
      <c r="K2038" s="6">
        <f t="shared" si="31"/>
        <v>70</v>
      </c>
    </row>
    <row r="2039" spans="2:11" ht="16.5" x14ac:dyDescent="0.25">
      <c r="B2039" s="3" t="s">
        <v>73</v>
      </c>
      <c r="C2039" s="4" t="str">
        <f>VLOOKUP(B2039,Clientes!A:B,2,0)</f>
        <v>João Cudell Aguiar</v>
      </c>
      <c r="D2039" s="4" t="str">
        <f>VLOOKUP(B2039,Clientes!A:D,4,0)</f>
        <v>Lisboa</v>
      </c>
      <c r="E2039" s="9" t="s">
        <v>59</v>
      </c>
      <c r="F2039" s="4" t="str">
        <f>INDEX('Lista Aloj'!B:C,MATCH(E2039,'Lista Aloj'!C:C,0),1)</f>
        <v>ENIGMAGARDEN - ALOJAMENTO LOCAL, UNIPESSOAL, LDA</v>
      </c>
      <c r="G2039" s="4" t="str">
        <f>VLOOKUP(E2039,'Lista Aloj'!C:F,4,0)</f>
        <v>Viana do Castelo</v>
      </c>
      <c r="H2039" s="19">
        <v>44691</v>
      </c>
      <c r="I2039" s="22">
        <v>3</v>
      </c>
      <c r="J2039" s="6">
        <f>VLOOKUP(E2039,'Lista Aloj'!C:F,2,0)*I2039</f>
        <v>180</v>
      </c>
      <c r="K2039" s="6">
        <f t="shared" si="31"/>
        <v>171</v>
      </c>
    </row>
    <row r="2040" spans="2:11" ht="16.5" x14ac:dyDescent="0.25">
      <c r="B2040" s="3" t="s">
        <v>87</v>
      </c>
      <c r="C2040" s="4" t="str">
        <f>VLOOKUP(B2040,Clientes!A:B,2,0)</f>
        <v xml:space="preserve">Rita Pedro </v>
      </c>
      <c r="D2040" s="4" t="str">
        <f>VLOOKUP(B2040,Clientes!A:D,4,0)</f>
        <v>Portalegre</v>
      </c>
      <c r="E2040" s="9" t="s">
        <v>47</v>
      </c>
      <c r="F2040" s="4" t="str">
        <f>INDEX('Lista Aloj'!B:C,MATCH(E2040,'Lista Aloj'!C:C,0),1)</f>
        <v>ADER-SOUSA - ASSOCIAÇÃO DE DESENVOLVIMENTO RURAL DAS TERRAS DO SOUSA</v>
      </c>
      <c r="G2040" s="4" t="str">
        <f>VLOOKUP(E2040,'Lista Aloj'!C:F,4,0)</f>
        <v>Região Autónoma dos Açores</v>
      </c>
      <c r="H2040" s="19">
        <v>44691</v>
      </c>
      <c r="I2040" s="22">
        <v>9</v>
      </c>
      <c r="J2040" s="6">
        <f>VLOOKUP(E2040,'Lista Aloj'!C:F,2,0)*I2040</f>
        <v>630</v>
      </c>
      <c r="K2040" s="6">
        <f t="shared" si="31"/>
        <v>567</v>
      </c>
    </row>
    <row r="2041" spans="2:11" ht="16.5" x14ac:dyDescent="0.25">
      <c r="B2041" s="3" t="s">
        <v>90</v>
      </c>
      <c r="C2041" s="4" t="str">
        <f>VLOOKUP(B2041,Clientes!A:B,2,0)</f>
        <v>Rodrigo Marques Carvalho</v>
      </c>
      <c r="D2041" s="4" t="str">
        <f>VLOOKUP(B2041,Clientes!A:D,4,0)</f>
        <v>Évora</v>
      </c>
      <c r="E2041" s="9" t="s">
        <v>52</v>
      </c>
      <c r="F2041" s="4" t="str">
        <f>INDEX('Lista Aloj'!B:C,MATCH(E2041,'Lista Aloj'!C:C,0),1)</f>
        <v>CASA DO RIO VEZ - TURISMO E ALOJAMENTO, LDA</v>
      </c>
      <c r="G2041" s="4" t="str">
        <f>VLOOKUP(E2041,'Lista Aloj'!C:F,4,0)</f>
        <v>Leiria</v>
      </c>
      <c r="H2041" s="19">
        <v>44695</v>
      </c>
      <c r="I2041" s="22">
        <v>5</v>
      </c>
      <c r="J2041" s="6">
        <f>VLOOKUP(E2041,'Lista Aloj'!C:F,2,0)*I2041</f>
        <v>350</v>
      </c>
      <c r="K2041" s="6">
        <f t="shared" si="31"/>
        <v>332.5</v>
      </c>
    </row>
    <row r="2042" spans="2:11" ht="16.5" x14ac:dyDescent="0.25">
      <c r="B2042" s="3" t="s">
        <v>120</v>
      </c>
      <c r="C2042" s="4" t="str">
        <f>VLOOKUP(B2042,Clientes!A:B,2,0)</f>
        <v>Mariana Miguel Borges</v>
      </c>
      <c r="D2042" s="4" t="str">
        <f>VLOOKUP(B2042,Clientes!A:D,4,0)</f>
        <v>Região Autónoma dos Açores</v>
      </c>
      <c r="E2042" s="9" t="s">
        <v>55</v>
      </c>
      <c r="F2042" s="4" t="str">
        <f>INDEX('Lista Aloj'!B:C,MATCH(E2042,'Lista Aloj'!C:C,0),1)</f>
        <v>ALOJAMENTO LOCAL M. ZÍDIA, LDA</v>
      </c>
      <c r="G2042" s="4" t="str">
        <f>VLOOKUP(E2042,'Lista Aloj'!C:F,4,0)</f>
        <v>Região Autónoma da Madeira</v>
      </c>
      <c r="H2042" s="19">
        <v>44696</v>
      </c>
      <c r="I2042" s="22">
        <v>8</v>
      </c>
      <c r="J2042" s="6">
        <f>VLOOKUP(E2042,'Lista Aloj'!C:F,2,0)*I2042</f>
        <v>400</v>
      </c>
      <c r="K2042" s="6">
        <f t="shared" si="31"/>
        <v>360</v>
      </c>
    </row>
    <row r="2043" spans="2:11" ht="16.5" x14ac:dyDescent="0.25">
      <c r="B2043" s="3" t="s">
        <v>107</v>
      </c>
      <c r="C2043" s="4" t="str">
        <f>VLOOKUP(B2043,Clientes!A:B,2,0)</f>
        <v>André Alexandre Cardoso</v>
      </c>
      <c r="D2043" s="4" t="str">
        <f>VLOOKUP(B2043,Clientes!A:D,4,0)</f>
        <v>Região Autónoma da Madeira</v>
      </c>
      <c r="E2043" s="9" t="s">
        <v>38</v>
      </c>
      <c r="F2043" s="4" t="str">
        <f>INDEX('Lista Aloj'!B:C,MATCH(E2043,'Lista Aloj'!C:C,0),1)</f>
        <v>ALOJAMENTO LOCAL - PENSIO BASTOS, LDA</v>
      </c>
      <c r="G2043" s="4" t="str">
        <f>VLOOKUP(E2043,'Lista Aloj'!C:F,4,0)</f>
        <v>Bragança</v>
      </c>
      <c r="H2043" s="19">
        <v>44697</v>
      </c>
      <c r="I2043" s="22">
        <v>3</v>
      </c>
      <c r="J2043" s="6">
        <f>VLOOKUP(E2043,'Lista Aloj'!C:F,2,0)*I2043</f>
        <v>210</v>
      </c>
      <c r="K2043" s="6">
        <f t="shared" si="31"/>
        <v>199.5</v>
      </c>
    </row>
    <row r="2044" spans="2:11" ht="16.5" x14ac:dyDescent="0.25">
      <c r="B2044" s="3" t="s">
        <v>105</v>
      </c>
      <c r="C2044" s="4" t="str">
        <f>VLOOKUP(B2044,Clientes!A:B,2,0)</f>
        <v>Licinio Macedo Rocha</v>
      </c>
      <c r="D2044" s="4" t="str">
        <f>VLOOKUP(B2044,Clientes!A:D,4,0)</f>
        <v>Castelo Branco</v>
      </c>
      <c r="E2044" s="9" t="s">
        <v>34</v>
      </c>
      <c r="F2044" s="4" t="str">
        <f>INDEX('Lista Aloj'!B:C,MATCH(E2044,'Lista Aloj'!C:C,0),1)</f>
        <v>ALOJAMENTO DO ÓSCAR, UNIPESSOAL, LDA</v>
      </c>
      <c r="G2044" s="4" t="str">
        <f>VLOOKUP(E2044,'Lista Aloj'!C:F,4,0)</f>
        <v>Região Autónoma da Madeira</v>
      </c>
      <c r="H2044" s="19">
        <v>44699</v>
      </c>
      <c r="I2044" s="22">
        <v>2</v>
      </c>
      <c r="J2044" s="6">
        <f>VLOOKUP(E2044,'Lista Aloj'!C:F,2,0)*I2044</f>
        <v>140</v>
      </c>
      <c r="K2044" s="6">
        <f t="shared" si="31"/>
        <v>133</v>
      </c>
    </row>
    <row r="2045" spans="2:11" ht="16.5" x14ac:dyDescent="0.25">
      <c r="B2045" s="3" t="s">
        <v>158</v>
      </c>
      <c r="C2045" s="4" t="str">
        <f>VLOOKUP(B2045,Clientes!A:B,2,0)</f>
        <v>Mariana Cabral Costa</v>
      </c>
      <c r="D2045" s="4" t="str">
        <f>VLOOKUP(B2045,Clientes!A:D,4,0)</f>
        <v>Portalegre</v>
      </c>
      <c r="E2045" s="9" t="s">
        <v>36</v>
      </c>
      <c r="F2045" s="4" t="str">
        <f>INDEX('Lista Aloj'!B:C,MATCH(E2045,'Lista Aloj'!C:C,0),1)</f>
        <v>A.N.E.A.L. - ASSOCIAÇÃO NACIONAL DE ESTABELECIMENTOS DE ALOJAMENTO LOCAL</v>
      </c>
      <c r="G2045" s="4" t="str">
        <f>VLOOKUP(E2045,'Lista Aloj'!C:F,4,0)</f>
        <v>Lisboa</v>
      </c>
      <c r="H2045" s="19">
        <v>44700</v>
      </c>
      <c r="I2045" s="22">
        <v>1</v>
      </c>
      <c r="J2045" s="6">
        <f>VLOOKUP(E2045,'Lista Aloj'!C:F,2,0)*I2045</f>
        <v>80</v>
      </c>
      <c r="K2045" s="6">
        <f t="shared" si="31"/>
        <v>80</v>
      </c>
    </row>
    <row r="2046" spans="2:11" ht="16.5" x14ac:dyDescent="0.25">
      <c r="B2046" s="3" t="s">
        <v>138</v>
      </c>
      <c r="C2046" s="4" t="str">
        <f>VLOOKUP(B2046,Clientes!A:B,2,0)</f>
        <v>Nuno Sinde Silva</v>
      </c>
      <c r="D2046" s="4" t="str">
        <f>VLOOKUP(B2046,Clientes!A:D,4,0)</f>
        <v>Viseu</v>
      </c>
      <c r="E2046" s="9" t="s">
        <v>36</v>
      </c>
      <c r="F2046" s="4" t="str">
        <f>INDEX('Lista Aloj'!B:C,MATCH(E2046,'Lista Aloj'!C:C,0),1)</f>
        <v>A.N.E.A.L. - ASSOCIAÇÃO NACIONAL DE ESTABELECIMENTOS DE ALOJAMENTO LOCAL</v>
      </c>
      <c r="G2046" s="4" t="str">
        <f>VLOOKUP(E2046,'Lista Aloj'!C:F,4,0)</f>
        <v>Lisboa</v>
      </c>
      <c r="H2046" s="19">
        <v>44702</v>
      </c>
      <c r="I2046" s="22">
        <v>9</v>
      </c>
      <c r="J2046" s="6">
        <f>VLOOKUP(E2046,'Lista Aloj'!C:F,2,0)*I2046</f>
        <v>720</v>
      </c>
      <c r="K2046" s="6">
        <f t="shared" si="31"/>
        <v>648</v>
      </c>
    </row>
    <row r="2047" spans="2:11" ht="16.5" x14ac:dyDescent="0.25">
      <c r="B2047" s="3" t="s">
        <v>118</v>
      </c>
      <c r="C2047" s="4" t="str">
        <f>VLOOKUP(B2047,Clientes!A:B,2,0)</f>
        <v>Daniel da Araújo</v>
      </c>
      <c r="D2047" s="4" t="str">
        <f>VLOOKUP(B2047,Clientes!A:D,4,0)</f>
        <v>Portalegre</v>
      </c>
      <c r="E2047" s="9" t="s">
        <v>37</v>
      </c>
      <c r="F2047" s="4" t="str">
        <f>INDEX('Lista Aloj'!B:C,MATCH(E2047,'Lista Aloj'!C:C,0),1)</f>
        <v>AHSLG - SOCIEDADE DE GESTÃO DE EMPREENDIMENTOS TURÍSTICOS E DE ALOJAMENTO LOCAL, LDA</v>
      </c>
      <c r="G2047" s="4" t="str">
        <f>VLOOKUP(E2047,'Lista Aloj'!C:F,4,0)</f>
        <v>Braga</v>
      </c>
      <c r="H2047" s="19">
        <v>44703</v>
      </c>
      <c r="I2047" s="22">
        <v>3</v>
      </c>
      <c r="J2047" s="6">
        <f>VLOOKUP(E2047,'Lista Aloj'!C:F,2,0)*I2047</f>
        <v>150</v>
      </c>
      <c r="K2047" s="6">
        <f t="shared" si="31"/>
        <v>142.5</v>
      </c>
    </row>
    <row r="2048" spans="2:11" ht="16.5" x14ac:dyDescent="0.25">
      <c r="B2048" s="3" t="s">
        <v>187</v>
      </c>
      <c r="C2048" s="4" t="str">
        <f>VLOOKUP(B2048,Clientes!A:B,2,0)</f>
        <v>Rodrigo da Gonçalves</v>
      </c>
      <c r="D2048" s="4" t="str">
        <f>VLOOKUP(B2048,Clientes!A:D,4,0)</f>
        <v>Vila Real</v>
      </c>
      <c r="E2048" s="9" t="s">
        <v>36</v>
      </c>
      <c r="F2048" s="4" t="str">
        <f>INDEX('Lista Aloj'!B:C,MATCH(E2048,'Lista Aloj'!C:C,0),1)</f>
        <v>A.N.E.A.L. - ASSOCIAÇÃO NACIONAL DE ESTABELECIMENTOS DE ALOJAMENTO LOCAL</v>
      </c>
      <c r="G2048" s="4" t="str">
        <f>VLOOKUP(E2048,'Lista Aloj'!C:F,4,0)</f>
        <v>Lisboa</v>
      </c>
      <c r="H2048" s="19">
        <v>44705</v>
      </c>
      <c r="I2048" s="22">
        <v>7</v>
      </c>
      <c r="J2048" s="6">
        <f>VLOOKUP(E2048,'Lista Aloj'!C:F,2,0)*I2048</f>
        <v>560</v>
      </c>
      <c r="K2048" s="6">
        <f t="shared" si="31"/>
        <v>504</v>
      </c>
    </row>
    <row r="2049" spans="2:11" ht="16.5" x14ac:dyDescent="0.25">
      <c r="B2049" s="3" t="s">
        <v>169</v>
      </c>
      <c r="C2049" s="4" t="str">
        <f>VLOOKUP(B2049,Clientes!A:B,2,0)</f>
        <v xml:space="preserve">Inês Carvalho </v>
      </c>
      <c r="D2049" s="4" t="str">
        <f>VLOOKUP(B2049,Clientes!A:D,4,0)</f>
        <v>Porto</v>
      </c>
      <c r="E2049" s="9" t="s">
        <v>36</v>
      </c>
      <c r="F2049" s="4" t="str">
        <f>INDEX('Lista Aloj'!B:C,MATCH(E2049,'Lista Aloj'!C:C,0),1)</f>
        <v>A.N.E.A.L. - ASSOCIAÇÃO NACIONAL DE ESTABELECIMENTOS DE ALOJAMENTO LOCAL</v>
      </c>
      <c r="G2049" s="4" t="str">
        <f>VLOOKUP(E2049,'Lista Aloj'!C:F,4,0)</f>
        <v>Lisboa</v>
      </c>
      <c r="H2049" s="19">
        <v>44709</v>
      </c>
      <c r="I2049" s="22">
        <v>3</v>
      </c>
      <c r="J2049" s="6">
        <f>VLOOKUP(E2049,'Lista Aloj'!C:F,2,0)*I2049</f>
        <v>240</v>
      </c>
      <c r="K2049" s="6">
        <f t="shared" si="31"/>
        <v>228</v>
      </c>
    </row>
    <row r="2050" spans="2:11" ht="16.5" x14ac:dyDescent="0.25">
      <c r="B2050" s="3" t="s">
        <v>78</v>
      </c>
      <c r="C2050" s="4" t="str">
        <f>VLOOKUP(B2050,Clientes!A:B,2,0)</f>
        <v>Ana Maria Silva</v>
      </c>
      <c r="D2050" s="4" t="str">
        <f>VLOOKUP(B2050,Clientes!A:D,4,0)</f>
        <v>Santarém</v>
      </c>
      <c r="E2050" s="9" t="s">
        <v>61</v>
      </c>
      <c r="F2050" s="4" t="str">
        <f>INDEX('Lista Aloj'!B:C,MATCH(E2050,'Lista Aloj'!C:C,0),1)</f>
        <v>APPEAL - ASSOCIAÇÃO PORTUGUESA DE PROPRIETÁRIOS DE ESTABELECIMENTOS DE ALOJAMENTO LOCAL</v>
      </c>
      <c r="G2050" s="4" t="str">
        <f>VLOOKUP(E2050,'Lista Aloj'!C:F,4,0)</f>
        <v>Região Autónoma dos Açores</v>
      </c>
      <c r="H2050" s="19">
        <v>44711</v>
      </c>
      <c r="I2050" s="22">
        <v>4</v>
      </c>
      <c r="J2050" s="6">
        <f>VLOOKUP(E2050,'Lista Aloj'!C:F,2,0)*I2050</f>
        <v>280</v>
      </c>
      <c r="K2050" s="6">
        <f t="shared" si="31"/>
        <v>266</v>
      </c>
    </row>
    <row r="2051" spans="2:11" ht="16.5" x14ac:dyDescent="0.25">
      <c r="B2051" s="3" t="s">
        <v>122</v>
      </c>
      <c r="C2051" s="4" t="str">
        <f>VLOOKUP(B2051,Clientes!A:B,2,0)</f>
        <v>Juliana José Ferreira</v>
      </c>
      <c r="D2051" s="4" t="str">
        <f>VLOOKUP(B2051,Clientes!A:D,4,0)</f>
        <v>Porto</v>
      </c>
      <c r="E2051" s="9" t="s">
        <v>37</v>
      </c>
      <c r="F2051" s="4" t="str">
        <f>INDEX('Lista Aloj'!B:C,MATCH(E2051,'Lista Aloj'!C:C,0),1)</f>
        <v>AHSLG - SOCIEDADE DE GESTÃO DE EMPREENDIMENTOS TURÍSTICOS E DE ALOJAMENTO LOCAL, LDA</v>
      </c>
      <c r="G2051" s="4" t="str">
        <f>VLOOKUP(E2051,'Lista Aloj'!C:F,4,0)</f>
        <v>Braga</v>
      </c>
      <c r="H2051" s="19">
        <v>44711</v>
      </c>
      <c r="I2051" s="22">
        <v>2</v>
      </c>
      <c r="J2051" s="6">
        <f>VLOOKUP(E2051,'Lista Aloj'!C:F,2,0)*I2051</f>
        <v>100</v>
      </c>
      <c r="K2051" s="6">
        <f t="shared" si="31"/>
        <v>95</v>
      </c>
    </row>
    <row r="2052" spans="2:11" ht="16.5" x14ac:dyDescent="0.25">
      <c r="B2052" s="3" t="s">
        <v>111</v>
      </c>
      <c r="C2052" s="4" t="str">
        <f>VLOOKUP(B2052,Clientes!A:B,2,0)</f>
        <v xml:space="preserve">Antonio Pinto </v>
      </c>
      <c r="D2052" s="4" t="str">
        <f>VLOOKUP(B2052,Clientes!A:D,4,0)</f>
        <v>Região Autónoma dos Açores</v>
      </c>
      <c r="E2052" s="9" t="s">
        <v>61</v>
      </c>
      <c r="F2052" s="4" t="str">
        <f>INDEX('Lista Aloj'!B:C,MATCH(E2052,'Lista Aloj'!C:C,0),1)</f>
        <v>APPEAL - ASSOCIAÇÃO PORTUGUESA DE PROPRIETÁRIOS DE ESTABELECIMENTOS DE ALOJAMENTO LOCAL</v>
      </c>
      <c r="G2052" s="4" t="str">
        <f>VLOOKUP(E2052,'Lista Aloj'!C:F,4,0)</f>
        <v>Região Autónoma dos Açores</v>
      </c>
      <c r="H2052" s="19">
        <v>44712</v>
      </c>
      <c r="I2052" s="22">
        <v>4</v>
      </c>
      <c r="J2052" s="6">
        <f>VLOOKUP(E2052,'Lista Aloj'!C:F,2,0)*I2052</f>
        <v>280</v>
      </c>
      <c r="K2052" s="6">
        <f t="shared" si="31"/>
        <v>266</v>
      </c>
    </row>
    <row r="2053" spans="2:11" ht="16.5" x14ac:dyDescent="0.25">
      <c r="B2053" s="3" t="s">
        <v>167</v>
      </c>
      <c r="C2053" s="4" t="str">
        <f>VLOOKUP(B2053,Clientes!A:B,2,0)</f>
        <v xml:space="preserve">Viktoriia Xavier </v>
      </c>
      <c r="D2053" s="4" t="str">
        <f>VLOOKUP(B2053,Clientes!A:D,4,0)</f>
        <v>Viana do Castelo</v>
      </c>
      <c r="E2053" s="9" t="s">
        <v>48</v>
      </c>
      <c r="F2053" s="4" t="str">
        <f>INDEX('Lista Aloj'!B:C,MATCH(E2053,'Lista Aloj'!C:C,0),1)</f>
        <v>BEACHCOMBER - ALOJAMENTO LOCAL, UNIPESSOAL, LDA</v>
      </c>
      <c r="G2053" s="4" t="str">
        <f>VLOOKUP(E2053,'Lista Aloj'!C:F,4,0)</f>
        <v>Beja</v>
      </c>
      <c r="H2053" s="19">
        <v>44712</v>
      </c>
      <c r="I2053" s="22">
        <v>1</v>
      </c>
      <c r="J2053" s="6">
        <f>VLOOKUP(E2053,'Lista Aloj'!C:F,2,0)*I2053</f>
        <v>50</v>
      </c>
      <c r="K2053" s="6">
        <f t="shared" si="31"/>
        <v>50</v>
      </c>
    </row>
    <row r="2054" spans="2:11" ht="16.5" x14ac:dyDescent="0.25">
      <c r="B2054" s="3" t="s">
        <v>151</v>
      </c>
      <c r="C2054" s="4" t="str">
        <f>VLOOKUP(B2054,Clientes!A:B,2,0)</f>
        <v xml:space="preserve">Inês Maria </v>
      </c>
      <c r="D2054" s="4" t="str">
        <f>VLOOKUP(B2054,Clientes!A:D,4,0)</f>
        <v>Aveiro</v>
      </c>
      <c r="E2054" s="9" t="s">
        <v>52</v>
      </c>
      <c r="F2054" s="4" t="str">
        <f>INDEX('Lista Aloj'!B:C,MATCH(E2054,'Lista Aloj'!C:C,0),1)</f>
        <v>CASA DO RIO VEZ - TURISMO E ALOJAMENTO, LDA</v>
      </c>
      <c r="G2054" s="4" t="str">
        <f>VLOOKUP(E2054,'Lista Aloj'!C:F,4,0)</f>
        <v>Leiria</v>
      </c>
      <c r="H2054" s="19">
        <v>44713</v>
      </c>
      <c r="I2054" s="22">
        <v>3</v>
      </c>
      <c r="J2054" s="6">
        <f>VLOOKUP(E2054,'Lista Aloj'!C:F,2,0)*I2054</f>
        <v>210</v>
      </c>
      <c r="K2054" s="6">
        <f t="shared" si="31"/>
        <v>199.5</v>
      </c>
    </row>
    <row r="2055" spans="2:11" ht="16.5" x14ac:dyDescent="0.25">
      <c r="B2055" s="3" t="s">
        <v>75</v>
      </c>
      <c r="C2055" s="4" t="str">
        <f>VLOOKUP(B2055,Clientes!A:B,2,0)</f>
        <v xml:space="preserve">Maria Miguel </v>
      </c>
      <c r="D2055" s="4" t="str">
        <f>VLOOKUP(B2055,Clientes!A:D,4,0)</f>
        <v>Viana do Castelo</v>
      </c>
      <c r="E2055" s="9" t="s">
        <v>55</v>
      </c>
      <c r="F2055" s="4" t="str">
        <f>INDEX('Lista Aloj'!B:C,MATCH(E2055,'Lista Aloj'!C:C,0),1)</f>
        <v>ALOJAMENTO LOCAL M. ZÍDIA, LDA</v>
      </c>
      <c r="G2055" s="4" t="str">
        <f>VLOOKUP(E2055,'Lista Aloj'!C:F,4,0)</f>
        <v>Região Autónoma da Madeira</v>
      </c>
      <c r="H2055" s="19">
        <v>44716</v>
      </c>
      <c r="I2055" s="22">
        <v>8</v>
      </c>
      <c r="J2055" s="6">
        <f>VLOOKUP(E2055,'Lista Aloj'!C:F,2,0)*I2055</f>
        <v>400</v>
      </c>
      <c r="K2055" s="6">
        <f t="shared" si="31"/>
        <v>360</v>
      </c>
    </row>
    <row r="2056" spans="2:11" ht="16.5" x14ac:dyDescent="0.25">
      <c r="B2056" s="3" t="s">
        <v>119</v>
      </c>
      <c r="C2056" s="4" t="str">
        <f>VLOOKUP(B2056,Clientes!A:B,2,0)</f>
        <v>Mariana Rafaela Costa</v>
      </c>
      <c r="D2056" s="4" t="str">
        <f>VLOOKUP(B2056,Clientes!A:D,4,0)</f>
        <v>Região Autónoma da Madeira</v>
      </c>
      <c r="E2056" s="9" t="s">
        <v>41</v>
      </c>
      <c r="F2056" s="4" t="str">
        <f>INDEX('Lista Aloj'!B:C,MATCH(E2056,'Lista Aloj'!C:C,0),1)</f>
        <v>CAMPO AVENTURA - PROGRAMAS DE LAZER, S.A.</v>
      </c>
      <c r="G2056" s="4" t="str">
        <f>VLOOKUP(E2056,'Lista Aloj'!C:F,4,0)</f>
        <v>Castelo Branco</v>
      </c>
      <c r="H2056" s="19">
        <v>44716</v>
      </c>
      <c r="I2056" s="22">
        <v>5</v>
      </c>
      <c r="J2056" s="6">
        <f>VLOOKUP(E2056,'Lista Aloj'!C:F,2,0)*I2056</f>
        <v>450</v>
      </c>
      <c r="K2056" s="6">
        <f t="shared" si="31"/>
        <v>427.5</v>
      </c>
    </row>
    <row r="2057" spans="2:11" ht="16.5" x14ac:dyDescent="0.25">
      <c r="B2057" s="3" t="s">
        <v>102</v>
      </c>
      <c r="C2057" s="4" t="str">
        <f>VLOOKUP(B2057,Clientes!A:B,2,0)</f>
        <v>Pedro Miguel Pinto</v>
      </c>
      <c r="D2057" s="4" t="str">
        <f>VLOOKUP(B2057,Clientes!A:D,4,0)</f>
        <v>Aveiro</v>
      </c>
      <c r="E2057" s="9" t="s">
        <v>35</v>
      </c>
      <c r="F2057" s="4" t="str">
        <f>INDEX('Lista Aloj'!B:C,MATCH(E2057,'Lista Aloj'!C:C,0),1)</f>
        <v>ALOJAMENTO LOCAL "TUGAPLACE", UNIPESSOAL, LDA</v>
      </c>
      <c r="G2057" s="4" t="str">
        <f>VLOOKUP(E2057,'Lista Aloj'!C:F,4,0)</f>
        <v>Porto</v>
      </c>
      <c r="H2057" s="19">
        <v>44716</v>
      </c>
      <c r="I2057" s="22">
        <v>7</v>
      </c>
      <c r="J2057" s="6">
        <f>VLOOKUP(E2057,'Lista Aloj'!C:F,2,0)*I2057</f>
        <v>490</v>
      </c>
      <c r="K2057" s="6">
        <f t="shared" si="31"/>
        <v>441</v>
      </c>
    </row>
    <row r="2058" spans="2:11" ht="16.5" x14ac:dyDescent="0.25">
      <c r="B2058" s="3" t="s">
        <v>188</v>
      </c>
      <c r="C2058" s="4" t="str">
        <f>VLOOKUP(B2058,Clientes!A:B,2,0)</f>
        <v>Tiago Afonso Santos</v>
      </c>
      <c r="D2058" s="4" t="str">
        <f>VLOOKUP(B2058,Clientes!A:D,4,0)</f>
        <v>Vila Real</v>
      </c>
      <c r="E2058" s="9" t="s">
        <v>34</v>
      </c>
      <c r="F2058" s="4" t="str">
        <f>INDEX('Lista Aloj'!B:C,MATCH(E2058,'Lista Aloj'!C:C,0),1)</f>
        <v>ALOJAMENTO DO ÓSCAR, UNIPESSOAL, LDA</v>
      </c>
      <c r="G2058" s="4" t="str">
        <f>VLOOKUP(E2058,'Lista Aloj'!C:F,4,0)</f>
        <v>Região Autónoma da Madeira</v>
      </c>
      <c r="H2058" s="19">
        <v>44717</v>
      </c>
      <c r="I2058" s="22">
        <v>4</v>
      </c>
      <c r="J2058" s="6">
        <f>VLOOKUP(E2058,'Lista Aloj'!C:F,2,0)*I2058</f>
        <v>280</v>
      </c>
      <c r="K2058" s="6">
        <f t="shared" ref="K2058:K2121" si="32">J2058- VLOOKUP(I2058,$H$2:$J$6,3,TRUE)*J2058</f>
        <v>266</v>
      </c>
    </row>
    <row r="2059" spans="2:11" ht="16.5" x14ac:dyDescent="0.25">
      <c r="B2059" s="3" t="s">
        <v>134</v>
      </c>
      <c r="C2059" s="4" t="str">
        <f>VLOOKUP(B2059,Clientes!A:B,2,0)</f>
        <v>Eduardo Leite Martins</v>
      </c>
      <c r="D2059" s="4" t="str">
        <f>VLOOKUP(B2059,Clientes!A:D,4,0)</f>
        <v>Braga</v>
      </c>
      <c r="E2059" s="9" t="s">
        <v>38</v>
      </c>
      <c r="F2059" s="4" t="str">
        <f>INDEX('Lista Aloj'!B:C,MATCH(E2059,'Lista Aloj'!C:C,0),1)</f>
        <v>ALOJAMENTO LOCAL - PENSIO BASTOS, LDA</v>
      </c>
      <c r="G2059" s="4" t="str">
        <f>VLOOKUP(E2059,'Lista Aloj'!C:F,4,0)</f>
        <v>Bragança</v>
      </c>
      <c r="H2059" s="19">
        <v>44720</v>
      </c>
      <c r="I2059" s="22">
        <v>5</v>
      </c>
      <c r="J2059" s="6">
        <f>VLOOKUP(E2059,'Lista Aloj'!C:F,2,0)*I2059</f>
        <v>350</v>
      </c>
      <c r="K2059" s="6">
        <f t="shared" si="32"/>
        <v>332.5</v>
      </c>
    </row>
    <row r="2060" spans="2:11" ht="16.5" x14ac:dyDescent="0.25">
      <c r="B2060" s="3" t="s">
        <v>131</v>
      </c>
      <c r="C2060" s="4" t="str">
        <f>VLOOKUP(B2060,Clientes!A:B,2,0)</f>
        <v xml:space="preserve">João de </v>
      </c>
      <c r="D2060" s="4" t="str">
        <f>VLOOKUP(B2060,Clientes!A:D,4,0)</f>
        <v>Guarda</v>
      </c>
      <c r="E2060" s="9" t="s">
        <v>47</v>
      </c>
      <c r="F2060" s="4" t="str">
        <f>INDEX('Lista Aloj'!B:C,MATCH(E2060,'Lista Aloj'!C:C,0),1)</f>
        <v>ADER-SOUSA - ASSOCIAÇÃO DE DESENVOLVIMENTO RURAL DAS TERRAS DO SOUSA</v>
      </c>
      <c r="G2060" s="4" t="str">
        <f>VLOOKUP(E2060,'Lista Aloj'!C:F,4,0)</f>
        <v>Região Autónoma dos Açores</v>
      </c>
      <c r="H2060" s="19">
        <v>44720</v>
      </c>
      <c r="I2060" s="22">
        <v>2</v>
      </c>
      <c r="J2060" s="6">
        <f>VLOOKUP(E2060,'Lista Aloj'!C:F,2,0)*I2060</f>
        <v>140</v>
      </c>
      <c r="K2060" s="6">
        <f t="shared" si="32"/>
        <v>133</v>
      </c>
    </row>
    <row r="2061" spans="2:11" ht="16.5" x14ac:dyDescent="0.25">
      <c r="B2061" s="3" t="s">
        <v>193</v>
      </c>
      <c r="C2061" s="4" t="str">
        <f>VLOOKUP(B2061,Clientes!A:B,2,0)</f>
        <v>Paulo Pedro Pereira</v>
      </c>
      <c r="D2061" s="4" t="str">
        <f>VLOOKUP(B2061,Clientes!A:D,4,0)</f>
        <v>Beja</v>
      </c>
      <c r="E2061" s="9" t="s">
        <v>34</v>
      </c>
      <c r="F2061" s="4" t="str">
        <f>INDEX('Lista Aloj'!B:C,MATCH(E2061,'Lista Aloj'!C:C,0),1)</f>
        <v>ALOJAMENTO DO ÓSCAR, UNIPESSOAL, LDA</v>
      </c>
      <c r="G2061" s="4" t="str">
        <f>VLOOKUP(E2061,'Lista Aloj'!C:F,4,0)</f>
        <v>Região Autónoma da Madeira</v>
      </c>
      <c r="H2061" s="19">
        <v>44720</v>
      </c>
      <c r="I2061" s="22">
        <v>1</v>
      </c>
      <c r="J2061" s="6">
        <f>VLOOKUP(E2061,'Lista Aloj'!C:F,2,0)*I2061</f>
        <v>70</v>
      </c>
      <c r="K2061" s="6">
        <f t="shared" si="32"/>
        <v>70</v>
      </c>
    </row>
    <row r="2062" spans="2:11" ht="16.5" x14ac:dyDescent="0.25">
      <c r="B2062" s="3" t="s">
        <v>97</v>
      </c>
      <c r="C2062" s="4" t="str">
        <f>VLOOKUP(B2062,Clientes!A:B,2,0)</f>
        <v>Diogo Torres Pinheiro</v>
      </c>
      <c r="D2062" s="4" t="str">
        <f>VLOOKUP(B2062,Clientes!A:D,4,0)</f>
        <v>Santarém</v>
      </c>
      <c r="E2062" s="9" t="s">
        <v>38</v>
      </c>
      <c r="F2062" s="4" t="str">
        <f>INDEX('Lista Aloj'!B:C,MATCH(E2062,'Lista Aloj'!C:C,0),1)</f>
        <v>ALOJAMENTO LOCAL - PENSIO BASTOS, LDA</v>
      </c>
      <c r="G2062" s="4" t="str">
        <f>VLOOKUP(E2062,'Lista Aloj'!C:F,4,0)</f>
        <v>Bragança</v>
      </c>
      <c r="H2062" s="19">
        <v>44721</v>
      </c>
      <c r="I2062" s="22">
        <v>9</v>
      </c>
      <c r="J2062" s="6">
        <f>VLOOKUP(E2062,'Lista Aloj'!C:F,2,0)*I2062</f>
        <v>630</v>
      </c>
      <c r="K2062" s="6">
        <f t="shared" si="32"/>
        <v>567</v>
      </c>
    </row>
    <row r="2063" spans="2:11" ht="16.5" x14ac:dyDescent="0.25">
      <c r="B2063" s="3" t="s">
        <v>140</v>
      </c>
      <c r="C2063" s="4" t="str">
        <f>VLOOKUP(B2063,Clientes!A:B,2,0)</f>
        <v>Catarina Catarina Coelho</v>
      </c>
      <c r="D2063" s="4" t="str">
        <f>VLOOKUP(B2063,Clientes!A:D,4,0)</f>
        <v>Faro</v>
      </c>
      <c r="E2063" s="9" t="s">
        <v>52</v>
      </c>
      <c r="F2063" s="4" t="str">
        <f>INDEX('Lista Aloj'!B:C,MATCH(E2063,'Lista Aloj'!C:C,0),1)</f>
        <v>CASA DO RIO VEZ - TURISMO E ALOJAMENTO, LDA</v>
      </c>
      <c r="G2063" s="4" t="str">
        <f>VLOOKUP(E2063,'Lista Aloj'!C:F,4,0)</f>
        <v>Leiria</v>
      </c>
      <c r="H2063" s="19">
        <v>44722</v>
      </c>
      <c r="I2063" s="22">
        <v>7</v>
      </c>
      <c r="J2063" s="6">
        <f>VLOOKUP(E2063,'Lista Aloj'!C:F,2,0)*I2063</f>
        <v>490</v>
      </c>
      <c r="K2063" s="6">
        <f t="shared" si="32"/>
        <v>441</v>
      </c>
    </row>
    <row r="2064" spans="2:11" ht="16.5" x14ac:dyDescent="0.25">
      <c r="B2064" s="3" t="s">
        <v>139</v>
      </c>
      <c r="C2064" s="4" t="str">
        <f>VLOOKUP(B2064,Clientes!A:B,2,0)</f>
        <v>Daniel Filipe Sousa</v>
      </c>
      <c r="D2064" s="4" t="str">
        <f>VLOOKUP(B2064,Clientes!A:D,4,0)</f>
        <v>Beja</v>
      </c>
      <c r="E2064" s="9" t="s">
        <v>35</v>
      </c>
      <c r="F2064" s="4" t="str">
        <f>INDEX('Lista Aloj'!B:C,MATCH(E2064,'Lista Aloj'!C:C,0),1)</f>
        <v>ALOJAMENTO LOCAL "TUGAPLACE", UNIPESSOAL, LDA</v>
      </c>
      <c r="G2064" s="4" t="str">
        <f>VLOOKUP(E2064,'Lista Aloj'!C:F,4,0)</f>
        <v>Porto</v>
      </c>
      <c r="H2064" s="19">
        <v>44723</v>
      </c>
      <c r="I2064" s="22">
        <v>7</v>
      </c>
      <c r="J2064" s="6">
        <f>VLOOKUP(E2064,'Lista Aloj'!C:F,2,0)*I2064</f>
        <v>490</v>
      </c>
      <c r="K2064" s="6">
        <f t="shared" si="32"/>
        <v>441</v>
      </c>
    </row>
    <row r="2065" spans="2:11" ht="16.5" x14ac:dyDescent="0.25">
      <c r="B2065" s="3" t="s">
        <v>87</v>
      </c>
      <c r="C2065" s="4" t="str">
        <f>VLOOKUP(B2065,Clientes!A:B,2,0)</f>
        <v xml:space="preserve">Rita Pedro </v>
      </c>
      <c r="D2065" s="4" t="str">
        <f>VLOOKUP(B2065,Clientes!A:D,4,0)</f>
        <v>Portalegre</v>
      </c>
      <c r="E2065" s="9" t="s">
        <v>36</v>
      </c>
      <c r="F2065" s="4" t="str">
        <f>INDEX('Lista Aloj'!B:C,MATCH(E2065,'Lista Aloj'!C:C,0),1)</f>
        <v>A.N.E.A.L. - ASSOCIAÇÃO NACIONAL DE ESTABELECIMENTOS DE ALOJAMENTO LOCAL</v>
      </c>
      <c r="G2065" s="4" t="str">
        <f>VLOOKUP(E2065,'Lista Aloj'!C:F,4,0)</f>
        <v>Lisboa</v>
      </c>
      <c r="H2065" s="19">
        <v>44724</v>
      </c>
      <c r="I2065" s="22">
        <v>8</v>
      </c>
      <c r="J2065" s="6">
        <f>VLOOKUP(E2065,'Lista Aloj'!C:F,2,0)*I2065</f>
        <v>640</v>
      </c>
      <c r="K2065" s="6">
        <f t="shared" si="32"/>
        <v>576</v>
      </c>
    </row>
    <row r="2066" spans="2:11" ht="16.5" x14ac:dyDescent="0.25">
      <c r="B2066" s="3" t="s">
        <v>96</v>
      </c>
      <c r="C2066" s="4" t="str">
        <f>VLOOKUP(B2066,Clientes!A:B,2,0)</f>
        <v>João Catarina Mendes</v>
      </c>
      <c r="D2066" s="4" t="str">
        <f>VLOOKUP(B2066,Clientes!A:D,4,0)</f>
        <v>Lisboa</v>
      </c>
      <c r="E2066" s="9" t="s">
        <v>48</v>
      </c>
      <c r="F2066" s="4" t="str">
        <f>INDEX('Lista Aloj'!B:C,MATCH(E2066,'Lista Aloj'!C:C,0),1)</f>
        <v>BEACHCOMBER - ALOJAMENTO LOCAL, UNIPESSOAL, LDA</v>
      </c>
      <c r="G2066" s="4" t="str">
        <f>VLOOKUP(E2066,'Lista Aloj'!C:F,4,0)</f>
        <v>Beja</v>
      </c>
      <c r="H2066" s="19">
        <v>44725</v>
      </c>
      <c r="I2066" s="22">
        <v>8</v>
      </c>
      <c r="J2066" s="6">
        <f>VLOOKUP(E2066,'Lista Aloj'!C:F,2,0)*I2066</f>
        <v>400</v>
      </c>
      <c r="K2066" s="6">
        <f t="shared" si="32"/>
        <v>360</v>
      </c>
    </row>
    <row r="2067" spans="2:11" ht="16.5" x14ac:dyDescent="0.25">
      <c r="B2067" s="3" t="s">
        <v>171</v>
      </c>
      <c r="C2067" s="4" t="str">
        <f>VLOOKUP(B2067,Clientes!A:B,2,0)</f>
        <v xml:space="preserve">Tomás Esteves </v>
      </c>
      <c r="D2067" s="4" t="str">
        <f>VLOOKUP(B2067,Clientes!A:D,4,0)</f>
        <v>Leiria</v>
      </c>
      <c r="E2067" s="9" t="s">
        <v>47</v>
      </c>
      <c r="F2067" s="4" t="str">
        <f>INDEX('Lista Aloj'!B:C,MATCH(E2067,'Lista Aloj'!C:C,0),1)</f>
        <v>ADER-SOUSA - ASSOCIAÇÃO DE DESENVOLVIMENTO RURAL DAS TERRAS DO SOUSA</v>
      </c>
      <c r="G2067" s="4" t="str">
        <f>VLOOKUP(E2067,'Lista Aloj'!C:F,4,0)</f>
        <v>Região Autónoma dos Açores</v>
      </c>
      <c r="H2067" s="19">
        <v>44725</v>
      </c>
      <c r="I2067" s="22">
        <v>2</v>
      </c>
      <c r="J2067" s="6">
        <f>VLOOKUP(E2067,'Lista Aloj'!C:F,2,0)*I2067</f>
        <v>140</v>
      </c>
      <c r="K2067" s="6">
        <f t="shared" si="32"/>
        <v>133</v>
      </c>
    </row>
    <row r="2068" spans="2:11" ht="16.5" x14ac:dyDescent="0.25">
      <c r="B2068" s="3" t="s">
        <v>164</v>
      </c>
      <c r="C2068" s="4" t="str">
        <f>VLOOKUP(B2068,Clientes!A:B,2,0)</f>
        <v>Ana Pinto Carvalho</v>
      </c>
      <c r="D2068" s="4" t="str">
        <f>VLOOKUP(B2068,Clientes!A:D,4,0)</f>
        <v>Coimbra</v>
      </c>
      <c r="E2068" s="9" t="s">
        <v>36</v>
      </c>
      <c r="F2068" s="4" t="str">
        <f>INDEX('Lista Aloj'!B:C,MATCH(E2068,'Lista Aloj'!C:C,0),1)</f>
        <v>A.N.E.A.L. - ASSOCIAÇÃO NACIONAL DE ESTABELECIMENTOS DE ALOJAMENTO LOCAL</v>
      </c>
      <c r="G2068" s="4" t="str">
        <f>VLOOKUP(E2068,'Lista Aloj'!C:F,4,0)</f>
        <v>Lisboa</v>
      </c>
      <c r="H2068" s="19">
        <v>44727</v>
      </c>
      <c r="I2068" s="22">
        <v>1</v>
      </c>
      <c r="J2068" s="6">
        <f>VLOOKUP(E2068,'Lista Aloj'!C:F,2,0)*I2068</f>
        <v>80</v>
      </c>
      <c r="K2068" s="6">
        <f t="shared" si="32"/>
        <v>80</v>
      </c>
    </row>
    <row r="2069" spans="2:11" ht="16.5" x14ac:dyDescent="0.25">
      <c r="B2069" s="3" t="s">
        <v>110</v>
      </c>
      <c r="C2069" s="4" t="str">
        <f>VLOOKUP(B2069,Clientes!A:B,2,0)</f>
        <v>Luís Filipe Carvalho</v>
      </c>
      <c r="D2069" s="4" t="str">
        <f>VLOOKUP(B2069,Clientes!A:D,4,0)</f>
        <v>Porto</v>
      </c>
      <c r="E2069" s="9" t="s">
        <v>41</v>
      </c>
      <c r="F2069" s="4" t="str">
        <f>INDEX('Lista Aloj'!B:C,MATCH(E2069,'Lista Aloj'!C:C,0),1)</f>
        <v>CAMPO AVENTURA - PROGRAMAS DE LAZER, S.A.</v>
      </c>
      <c r="G2069" s="4" t="str">
        <f>VLOOKUP(E2069,'Lista Aloj'!C:F,4,0)</f>
        <v>Castelo Branco</v>
      </c>
      <c r="H2069" s="19">
        <v>44727</v>
      </c>
      <c r="I2069" s="22">
        <v>1</v>
      </c>
      <c r="J2069" s="6">
        <f>VLOOKUP(E2069,'Lista Aloj'!C:F,2,0)*I2069</f>
        <v>90</v>
      </c>
      <c r="K2069" s="6">
        <f t="shared" si="32"/>
        <v>90</v>
      </c>
    </row>
    <row r="2070" spans="2:11" ht="16.5" x14ac:dyDescent="0.25">
      <c r="B2070" s="3" t="s">
        <v>116</v>
      </c>
      <c r="C2070" s="4" t="str">
        <f>VLOOKUP(B2070,Clientes!A:B,2,0)</f>
        <v>Alice Pinto Silva</v>
      </c>
      <c r="D2070" s="4" t="str">
        <f>VLOOKUP(B2070,Clientes!A:D,4,0)</f>
        <v>Beja</v>
      </c>
      <c r="E2070" s="9" t="s">
        <v>56</v>
      </c>
      <c r="F2070" s="4" t="str">
        <f>INDEX('Lista Aloj'!B:C,MATCH(E2070,'Lista Aloj'!C:C,0),1)</f>
        <v>CONVERSA SIMÉTRICA ALOJAMENTO LOCAL, LDA</v>
      </c>
      <c r="G2070" s="4" t="str">
        <f>VLOOKUP(E2070,'Lista Aloj'!C:F,4,0)</f>
        <v>Viana do Castelo</v>
      </c>
      <c r="H2070" s="19">
        <v>44728</v>
      </c>
      <c r="I2070" s="22">
        <v>9</v>
      </c>
      <c r="J2070" s="6">
        <f>VLOOKUP(E2070,'Lista Aloj'!C:F,2,0)*I2070</f>
        <v>810</v>
      </c>
      <c r="K2070" s="6">
        <f t="shared" si="32"/>
        <v>729</v>
      </c>
    </row>
    <row r="2071" spans="2:11" ht="16.5" x14ac:dyDescent="0.25">
      <c r="B2071" s="3" t="s">
        <v>101</v>
      </c>
      <c r="C2071" s="4" t="str">
        <f>VLOOKUP(B2071,Clientes!A:B,2,0)</f>
        <v>Raquel Tomas Grilo</v>
      </c>
      <c r="D2071" s="4" t="str">
        <f>VLOOKUP(B2071,Clientes!A:D,4,0)</f>
        <v>Viana do Castelo</v>
      </c>
      <c r="E2071" s="9" t="s">
        <v>43</v>
      </c>
      <c r="F2071" s="4" t="str">
        <f>INDEX('Lista Aloj'!B:C,MATCH(E2071,'Lista Aloj'!C:C,0),1)</f>
        <v>AZEVEDO, ANTÓNIO DA SILVA</v>
      </c>
      <c r="G2071" s="4" t="str">
        <f>VLOOKUP(E2071,'Lista Aloj'!C:F,4,0)</f>
        <v>Porto</v>
      </c>
      <c r="H2071" s="19">
        <v>44728</v>
      </c>
      <c r="I2071" s="22">
        <v>4</v>
      </c>
      <c r="J2071" s="6">
        <f>VLOOKUP(E2071,'Lista Aloj'!C:F,2,0)*I2071</f>
        <v>320</v>
      </c>
      <c r="K2071" s="6">
        <f t="shared" si="32"/>
        <v>304</v>
      </c>
    </row>
    <row r="2072" spans="2:11" ht="16.5" x14ac:dyDescent="0.25">
      <c r="B2072" s="3" t="s">
        <v>89</v>
      </c>
      <c r="C2072" s="4" t="str">
        <f>VLOOKUP(B2072,Clientes!A:B,2,0)</f>
        <v>Marco Pedro Suarez</v>
      </c>
      <c r="D2072" s="4" t="str">
        <f>VLOOKUP(B2072,Clientes!A:D,4,0)</f>
        <v>Porto</v>
      </c>
      <c r="E2072" s="9" t="s">
        <v>35</v>
      </c>
      <c r="F2072" s="4" t="str">
        <f>INDEX('Lista Aloj'!B:C,MATCH(E2072,'Lista Aloj'!C:C,0),1)</f>
        <v>ALOJAMENTO LOCAL "TUGAPLACE", UNIPESSOAL, LDA</v>
      </c>
      <c r="G2072" s="4" t="str">
        <f>VLOOKUP(E2072,'Lista Aloj'!C:F,4,0)</f>
        <v>Porto</v>
      </c>
      <c r="H2072" s="19">
        <v>44729</v>
      </c>
      <c r="I2072" s="22">
        <v>9</v>
      </c>
      <c r="J2072" s="6">
        <f>VLOOKUP(E2072,'Lista Aloj'!C:F,2,0)*I2072</f>
        <v>630</v>
      </c>
      <c r="K2072" s="6">
        <f t="shared" si="32"/>
        <v>567</v>
      </c>
    </row>
    <row r="2073" spans="2:11" ht="16.5" x14ac:dyDescent="0.25">
      <c r="B2073" s="3" t="s">
        <v>96</v>
      </c>
      <c r="C2073" s="4" t="str">
        <f>VLOOKUP(B2073,Clientes!A:B,2,0)</f>
        <v>João Catarina Mendes</v>
      </c>
      <c r="D2073" s="4" t="str">
        <f>VLOOKUP(B2073,Clientes!A:D,4,0)</f>
        <v>Lisboa</v>
      </c>
      <c r="E2073" s="9" t="s">
        <v>61</v>
      </c>
      <c r="F2073" s="4" t="str">
        <f>INDEX('Lista Aloj'!B:C,MATCH(E2073,'Lista Aloj'!C:C,0),1)</f>
        <v>APPEAL - ASSOCIAÇÃO PORTUGUESA DE PROPRIETÁRIOS DE ESTABELECIMENTOS DE ALOJAMENTO LOCAL</v>
      </c>
      <c r="G2073" s="4" t="str">
        <f>VLOOKUP(E2073,'Lista Aloj'!C:F,4,0)</f>
        <v>Região Autónoma dos Açores</v>
      </c>
      <c r="H2073" s="19">
        <v>44733</v>
      </c>
      <c r="I2073" s="22">
        <v>5</v>
      </c>
      <c r="J2073" s="6">
        <f>VLOOKUP(E2073,'Lista Aloj'!C:F,2,0)*I2073</f>
        <v>350</v>
      </c>
      <c r="K2073" s="6">
        <f t="shared" si="32"/>
        <v>332.5</v>
      </c>
    </row>
    <row r="2074" spans="2:11" ht="16.5" x14ac:dyDescent="0.25">
      <c r="B2074" s="3" t="s">
        <v>131</v>
      </c>
      <c r="C2074" s="4" t="str">
        <f>VLOOKUP(B2074,Clientes!A:B,2,0)</f>
        <v xml:space="preserve">João de </v>
      </c>
      <c r="D2074" s="4" t="str">
        <f>VLOOKUP(B2074,Clientes!A:D,4,0)</f>
        <v>Guarda</v>
      </c>
      <c r="E2074" s="9" t="s">
        <v>36</v>
      </c>
      <c r="F2074" s="4" t="str">
        <f>INDEX('Lista Aloj'!B:C,MATCH(E2074,'Lista Aloj'!C:C,0),1)</f>
        <v>A.N.E.A.L. - ASSOCIAÇÃO NACIONAL DE ESTABELECIMENTOS DE ALOJAMENTO LOCAL</v>
      </c>
      <c r="G2074" s="4" t="str">
        <f>VLOOKUP(E2074,'Lista Aloj'!C:F,4,0)</f>
        <v>Lisboa</v>
      </c>
      <c r="H2074" s="19">
        <v>44733</v>
      </c>
      <c r="I2074" s="22">
        <v>2</v>
      </c>
      <c r="J2074" s="6">
        <f>VLOOKUP(E2074,'Lista Aloj'!C:F,2,0)*I2074</f>
        <v>160</v>
      </c>
      <c r="K2074" s="6">
        <f t="shared" si="32"/>
        <v>152</v>
      </c>
    </row>
    <row r="2075" spans="2:11" ht="16.5" x14ac:dyDescent="0.25">
      <c r="B2075" s="3" t="s">
        <v>101</v>
      </c>
      <c r="C2075" s="4" t="str">
        <f>VLOOKUP(B2075,Clientes!A:B,2,0)</f>
        <v>Raquel Tomas Grilo</v>
      </c>
      <c r="D2075" s="4" t="str">
        <f>VLOOKUP(B2075,Clientes!A:D,4,0)</f>
        <v>Viana do Castelo</v>
      </c>
      <c r="E2075" s="9" t="s">
        <v>43</v>
      </c>
      <c r="F2075" s="4" t="str">
        <f>INDEX('Lista Aloj'!B:C,MATCH(E2075,'Lista Aloj'!C:C,0),1)</f>
        <v>AZEVEDO, ANTÓNIO DA SILVA</v>
      </c>
      <c r="G2075" s="4" t="str">
        <f>VLOOKUP(E2075,'Lista Aloj'!C:F,4,0)</f>
        <v>Porto</v>
      </c>
      <c r="H2075" s="19">
        <v>44733</v>
      </c>
      <c r="I2075" s="22">
        <v>4</v>
      </c>
      <c r="J2075" s="6">
        <f>VLOOKUP(E2075,'Lista Aloj'!C:F,2,0)*I2075</f>
        <v>320</v>
      </c>
      <c r="K2075" s="6">
        <f t="shared" si="32"/>
        <v>304</v>
      </c>
    </row>
    <row r="2076" spans="2:11" ht="16.5" x14ac:dyDescent="0.25">
      <c r="B2076" s="3" t="s">
        <v>80</v>
      </c>
      <c r="C2076" s="4" t="str">
        <f>VLOOKUP(B2076,Clientes!A:B,2,0)</f>
        <v>João Vieira Santos</v>
      </c>
      <c r="D2076" s="4" t="str">
        <f>VLOOKUP(B2076,Clientes!A:D,4,0)</f>
        <v>Setúbal</v>
      </c>
      <c r="E2076" s="9" t="s">
        <v>35</v>
      </c>
      <c r="F2076" s="4" t="str">
        <f>INDEX('Lista Aloj'!B:C,MATCH(E2076,'Lista Aloj'!C:C,0),1)</f>
        <v>ALOJAMENTO LOCAL "TUGAPLACE", UNIPESSOAL, LDA</v>
      </c>
      <c r="G2076" s="4" t="str">
        <f>VLOOKUP(E2076,'Lista Aloj'!C:F,4,0)</f>
        <v>Porto</v>
      </c>
      <c r="H2076" s="19">
        <v>44735</v>
      </c>
      <c r="I2076" s="22">
        <v>7</v>
      </c>
      <c r="J2076" s="6">
        <f>VLOOKUP(E2076,'Lista Aloj'!C:F,2,0)*I2076</f>
        <v>490</v>
      </c>
      <c r="K2076" s="6">
        <f t="shared" si="32"/>
        <v>441</v>
      </c>
    </row>
    <row r="2077" spans="2:11" ht="16.5" x14ac:dyDescent="0.25">
      <c r="B2077" s="3" t="s">
        <v>137</v>
      </c>
      <c r="C2077" s="4" t="str">
        <f>VLOOKUP(B2077,Clientes!A:B,2,0)</f>
        <v xml:space="preserve">Tomás Raquel </v>
      </c>
      <c r="D2077" s="4" t="str">
        <f>VLOOKUP(B2077,Clientes!A:D,4,0)</f>
        <v>Coimbra</v>
      </c>
      <c r="E2077" s="9" t="s">
        <v>44</v>
      </c>
      <c r="F2077" s="4" t="str">
        <f>INDEX('Lista Aloj'!B:C,MATCH(E2077,'Lista Aloj'!C:C,0),1)</f>
        <v>DELIRECORDAÇÕES - ALOJAMENTO LOCAL, UNIPESSOAL, LDA</v>
      </c>
      <c r="G2077" s="4" t="str">
        <f>VLOOKUP(E2077,'Lista Aloj'!C:F,4,0)</f>
        <v>Porto</v>
      </c>
      <c r="H2077" s="19">
        <v>44735</v>
      </c>
      <c r="I2077" s="22">
        <v>2</v>
      </c>
      <c r="J2077" s="6">
        <f>VLOOKUP(E2077,'Lista Aloj'!C:F,2,0)*I2077</f>
        <v>160</v>
      </c>
      <c r="K2077" s="6">
        <f t="shared" si="32"/>
        <v>152</v>
      </c>
    </row>
    <row r="2078" spans="2:11" ht="16.5" x14ac:dyDescent="0.25">
      <c r="B2078" s="3" t="s">
        <v>159</v>
      </c>
      <c r="C2078" s="4" t="str">
        <f>VLOOKUP(B2078,Clientes!A:B,2,0)</f>
        <v>Bela Francisco Pinto</v>
      </c>
      <c r="D2078" s="4" t="str">
        <f>VLOOKUP(B2078,Clientes!A:D,4,0)</f>
        <v>Santarém</v>
      </c>
      <c r="E2078" s="9" t="s">
        <v>35</v>
      </c>
      <c r="F2078" s="4" t="str">
        <f>INDEX('Lista Aloj'!B:C,MATCH(E2078,'Lista Aloj'!C:C,0),1)</f>
        <v>ALOJAMENTO LOCAL "TUGAPLACE", UNIPESSOAL, LDA</v>
      </c>
      <c r="G2078" s="4" t="str">
        <f>VLOOKUP(E2078,'Lista Aloj'!C:F,4,0)</f>
        <v>Porto</v>
      </c>
      <c r="H2078" s="19">
        <v>44737</v>
      </c>
      <c r="I2078" s="22">
        <v>1</v>
      </c>
      <c r="J2078" s="6">
        <f>VLOOKUP(E2078,'Lista Aloj'!C:F,2,0)*I2078</f>
        <v>70</v>
      </c>
      <c r="K2078" s="6">
        <f t="shared" si="32"/>
        <v>70</v>
      </c>
    </row>
    <row r="2079" spans="2:11" ht="16.5" x14ac:dyDescent="0.25">
      <c r="B2079" s="3" t="s">
        <v>160</v>
      </c>
      <c r="C2079" s="4" t="str">
        <f>VLOOKUP(B2079,Clientes!A:B,2,0)</f>
        <v>Rodrigo Martins Tavares</v>
      </c>
      <c r="D2079" s="4" t="str">
        <f>VLOOKUP(B2079,Clientes!A:D,4,0)</f>
        <v>Setúbal</v>
      </c>
      <c r="E2079" s="9" t="s">
        <v>61</v>
      </c>
      <c r="F2079" s="4" t="str">
        <f>INDEX('Lista Aloj'!B:C,MATCH(E2079,'Lista Aloj'!C:C,0),1)</f>
        <v>APPEAL - ASSOCIAÇÃO PORTUGUESA DE PROPRIETÁRIOS DE ESTABELECIMENTOS DE ALOJAMENTO LOCAL</v>
      </c>
      <c r="G2079" s="4" t="str">
        <f>VLOOKUP(E2079,'Lista Aloj'!C:F,4,0)</f>
        <v>Região Autónoma dos Açores</v>
      </c>
      <c r="H2079" s="19">
        <v>44737</v>
      </c>
      <c r="I2079" s="22">
        <v>2</v>
      </c>
      <c r="J2079" s="6">
        <f>VLOOKUP(E2079,'Lista Aloj'!C:F,2,0)*I2079</f>
        <v>140</v>
      </c>
      <c r="K2079" s="6">
        <f t="shared" si="32"/>
        <v>133</v>
      </c>
    </row>
    <row r="2080" spans="2:11" ht="16.5" x14ac:dyDescent="0.25">
      <c r="B2080" s="3" t="s">
        <v>141</v>
      </c>
      <c r="C2080" s="4" t="str">
        <f>VLOOKUP(B2080,Clientes!A:B,2,0)</f>
        <v>Mariana Nuno Faustino</v>
      </c>
      <c r="D2080" s="4" t="str">
        <f>VLOOKUP(B2080,Clientes!A:D,4,0)</f>
        <v>Coimbra</v>
      </c>
      <c r="E2080" s="9" t="s">
        <v>55</v>
      </c>
      <c r="F2080" s="4" t="str">
        <f>INDEX('Lista Aloj'!B:C,MATCH(E2080,'Lista Aloj'!C:C,0),1)</f>
        <v>ALOJAMENTO LOCAL M. ZÍDIA, LDA</v>
      </c>
      <c r="G2080" s="4" t="str">
        <f>VLOOKUP(E2080,'Lista Aloj'!C:F,4,0)</f>
        <v>Região Autónoma da Madeira</v>
      </c>
      <c r="H2080" s="19">
        <v>44738</v>
      </c>
      <c r="I2080" s="22">
        <v>8</v>
      </c>
      <c r="J2080" s="6">
        <f>VLOOKUP(E2080,'Lista Aloj'!C:F,2,0)*I2080</f>
        <v>400</v>
      </c>
      <c r="K2080" s="6">
        <f t="shared" si="32"/>
        <v>360</v>
      </c>
    </row>
    <row r="2081" spans="2:11" ht="16.5" x14ac:dyDescent="0.25">
      <c r="B2081" s="3" t="s">
        <v>79</v>
      </c>
      <c r="C2081" s="4" t="str">
        <f>VLOOKUP(B2081,Clientes!A:B,2,0)</f>
        <v>Pedro Miguel Mota</v>
      </c>
      <c r="D2081" s="4" t="str">
        <f>VLOOKUP(B2081,Clientes!A:D,4,0)</f>
        <v>Coimbra</v>
      </c>
      <c r="E2081" s="9" t="s">
        <v>48</v>
      </c>
      <c r="F2081" s="4" t="str">
        <f>INDEX('Lista Aloj'!B:C,MATCH(E2081,'Lista Aloj'!C:C,0),1)</f>
        <v>BEACHCOMBER - ALOJAMENTO LOCAL, UNIPESSOAL, LDA</v>
      </c>
      <c r="G2081" s="4" t="str">
        <f>VLOOKUP(E2081,'Lista Aloj'!C:F,4,0)</f>
        <v>Beja</v>
      </c>
      <c r="H2081" s="19">
        <v>44740</v>
      </c>
      <c r="I2081" s="22">
        <v>4</v>
      </c>
      <c r="J2081" s="6">
        <f>VLOOKUP(E2081,'Lista Aloj'!C:F,2,0)*I2081</f>
        <v>200</v>
      </c>
      <c r="K2081" s="6">
        <f t="shared" si="32"/>
        <v>190</v>
      </c>
    </row>
    <row r="2082" spans="2:11" ht="16.5" x14ac:dyDescent="0.25">
      <c r="B2082" s="3" t="s">
        <v>148</v>
      </c>
      <c r="C2082" s="4" t="str">
        <f>VLOOKUP(B2082,Clientes!A:B,2,0)</f>
        <v>Bruno Baía Silva</v>
      </c>
      <c r="D2082" s="4" t="str">
        <f>VLOOKUP(B2082,Clientes!A:D,4,0)</f>
        <v>Região Autónoma dos Açores</v>
      </c>
      <c r="E2082" s="9" t="s">
        <v>34</v>
      </c>
      <c r="F2082" s="4" t="str">
        <f>INDEX('Lista Aloj'!B:C,MATCH(E2082,'Lista Aloj'!C:C,0),1)</f>
        <v>ALOJAMENTO DO ÓSCAR, UNIPESSOAL, LDA</v>
      </c>
      <c r="G2082" s="4" t="str">
        <f>VLOOKUP(E2082,'Lista Aloj'!C:F,4,0)</f>
        <v>Região Autónoma da Madeira</v>
      </c>
      <c r="H2082" s="19">
        <v>44742</v>
      </c>
      <c r="I2082" s="22">
        <v>2</v>
      </c>
      <c r="J2082" s="6">
        <f>VLOOKUP(E2082,'Lista Aloj'!C:F,2,0)*I2082</f>
        <v>140</v>
      </c>
      <c r="K2082" s="6">
        <f t="shared" si="32"/>
        <v>133</v>
      </c>
    </row>
    <row r="2083" spans="2:11" ht="16.5" x14ac:dyDescent="0.25">
      <c r="B2083" s="3" t="s">
        <v>192</v>
      </c>
      <c r="C2083" s="4" t="str">
        <f>VLOOKUP(B2083,Clientes!A:B,2,0)</f>
        <v>Inês Silva Lopes</v>
      </c>
      <c r="D2083" s="4" t="str">
        <f>VLOOKUP(B2083,Clientes!A:D,4,0)</f>
        <v>Leiria</v>
      </c>
      <c r="E2083" s="9" t="s">
        <v>36</v>
      </c>
      <c r="F2083" s="4" t="str">
        <f>INDEX('Lista Aloj'!B:C,MATCH(E2083,'Lista Aloj'!C:C,0),1)</f>
        <v>A.N.E.A.L. - ASSOCIAÇÃO NACIONAL DE ESTABELECIMENTOS DE ALOJAMENTO LOCAL</v>
      </c>
      <c r="G2083" s="4" t="str">
        <f>VLOOKUP(E2083,'Lista Aloj'!C:F,4,0)</f>
        <v>Lisboa</v>
      </c>
      <c r="H2083" s="19">
        <v>44742</v>
      </c>
      <c r="I2083" s="22">
        <v>8</v>
      </c>
      <c r="J2083" s="6">
        <f>VLOOKUP(E2083,'Lista Aloj'!C:F,2,0)*I2083</f>
        <v>640</v>
      </c>
      <c r="K2083" s="6">
        <f t="shared" si="32"/>
        <v>576</v>
      </c>
    </row>
    <row r="2084" spans="2:11" ht="16.5" x14ac:dyDescent="0.25">
      <c r="B2084" s="3" t="s">
        <v>124</v>
      </c>
      <c r="C2084" s="4" t="str">
        <f>VLOOKUP(B2084,Clientes!A:B,2,0)</f>
        <v>João Filipe Carneiro</v>
      </c>
      <c r="D2084" s="4" t="str">
        <f>VLOOKUP(B2084,Clientes!A:D,4,0)</f>
        <v>Portalegre</v>
      </c>
      <c r="E2084" s="9" t="s">
        <v>56</v>
      </c>
      <c r="F2084" s="4" t="str">
        <f>INDEX('Lista Aloj'!B:C,MATCH(E2084,'Lista Aloj'!C:C,0),1)</f>
        <v>CONVERSA SIMÉTRICA ALOJAMENTO LOCAL, LDA</v>
      </c>
      <c r="G2084" s="4" t="str">
        <f>VLOOKUP(E2084,'Lista Aloj'!C:F,4,0)</f>
        <v>Viana do Castelo</v>
      </c>
      <c r="H2084" s="19">
        <v>44743</v>
      </c>
      <c r="I2084" s="22">
        <v>1</v>
      </c>
      <c r="J2084" s="6">
        <f>VLOOKUP(E2084,'Lista Aloj'!C:F,2,0)*I2084</f>
        <v>90</v>
      </c>
      <c r="K2084" s="6">
        <f t="shared" si="32"/>
        <v>90</v>
      </c>
    </row>
    <row r="2085" spans="2:11" ht="16.5" x14ac:dyDescent="0.25">
      <c r="B2085" s="3" t="s">
        <v>146</v>
      </c>
      <c r="C2085" s="4" t="str">
        <f>VLOOKUP(B2085,Clientes!A:B,2,0)</f>
        <v>Gonçalo Alessandra Pinto</v>
      </c>
      <c r="D2085" s="4" t="str">
        <f>VLOOKUP(B2085,Clientes!A:D,4,0)</f>
        <v>Guarda</v>
      </c>
      <c r="E2085" s="9" t="s">
        <v>48</v>
      </c>
      <c r="F2085" s="4" t="str">
        <f>INDEX('Lista Aloj'!B:C,MATCH(E2085,'Lista Aloj'!C:C,0),1)</f>
        <v>BEACHCOMBER - ALOJAMENTO LOCAL, UNIPESSOAL, LDA</v>
      </c>
      <c r="G2085" s="4" t="str">
        <f>VLOOKUP(E2085,'Lista Aloj'!C:F,4,0)</f>
        <v>Beja</v>
      </c>
      <c r="H2085" s="19">
        <v>44746</v>
      </c>
      <c r="I2085" s="22">
        <v>8</v>
      </c>
      <c r="J2085" s="6">
        <f>VLOOKUP(E2085,'Lista Aloj'!C:F,2,0)*I2085</f>
        <v>400</v>
      </c>
      <c r="K2085" s="6">
        <f t="shared" si="32"/>
        <v>360</v>
      </c>
    </row>
    <row r="2086" spans="2:11" ht="16.5" x14ac:dyDescent="0.25">
      <c r="B2086" s="3" t="s">
        <v>85</v>
      </c>
      <c r="C2086" s="4" t="str">
        <f>VLOOKUP(B2086,Clientes!A:B,2,0)</f>
        <v>Tiago Fernando Pereira</v>
      </c>
      <c r="D2086" s="4" t="str">
        <f>VLOOKUP(B2086,Clientes!A:D,4,0)</f>
        <v>Leiria</v>
      </c>
      <c r="E2086" s="9" t="s">
        <v>55</v>
      </c>
      <c r="F2086" s="4" t="str">
        <f>INDEX('Lista Aloj'!B:C,MATCH(E2086,'Lista Aloj'!C:C,0),1)</f>
        <v>ALOJAMENTO LOCAL M. ZÍDIA, LDA</v>
      </c>
      <c r="G2086" s="4" t="str">
        <f>VLOOKUP(E2086,'Lista Aloj'!C:F,4,0)</f>
        <v>Região Autónoma da Madeira</v>
      </c>
      <c r="H2086" s="19">
        <v>44747</v>
      </c>
      <c r="I2086" s="22">
        <v>3</v>
      </c>
      <c r="J2086" s="6">
        <f>VLOOKUP(E2086,'Lista Aloj'!C:F,2,0)*I2086</f>
        <v>150</v>
      </c>
      <c r="K2086" s="6">
        <f t="shared" si="32"/>
        <v>142.5</v>
      </c>
    </row>
    <row r="2087" spans="2:11" ht="16.5" x14ac:dyDescent="0.25">
      <c r="B2087" s="3" t="s">
        <v>172</v>
      </c>
      <c r="C2087" s="4" t="str">
        <f>VLOOKUP(B2087,Clientes!A:B,2,0)</f>
        <v>Fabrício Eduardo Igreja</v>
      </c>
      <c r="D2087" s="4" t="str">
        <f>VLOOKUP(B2087,Clientes!A:D,4,0)</f>
        <v>Guarda</v>
      </c>
      <c r="E2087" s="9" t="s">
        <v>47</v>
      </c>
      <c r="F2087" s="4" t="str">
        <f>INDEX('Lista Aloj'!B:C,MATCH(E2087,'Lista Aloj'!C:C,0),1)</f>
        <v>ADER-SOUSA - ASSOCIAÇÃO DE DESENVOLVIMENTO RURAL DAS TERRAS DO SOUSA</v>
      </c>
      <c r="G2087" s="4" t="str">
        <f>VLOOKUP(E2087,'Lista Aloj'!C:F,4,0)</f>
        <v>Região Autónoma dos Açores</v>
      </c>
      <c r="H2087" s="19">
        <v>44748</v>
      </c>
      <c r="I2087" s="22">
        <v>1</v>
      </c>
      <c r="J2087" s="6">
        <f>VLOOKUP(E2087,'Lista Aloj'!C:F,2,0)*I2087</f>
        <v>70</v>
      </c>
      <c r="K2087" s="6">
        <f t="shared" si="32"/>
        <v>70</v>
      </c>
    </row>
    <row r="2088" spans="2:11" ht="16.5" x14ac:dyDescent="0.25">
      <c r="B2088" s="3" t="s">
        <v>137</v>
      </c>
      <c r="C2088" s="4" t="str">
        <f>VLOOKUP(B2088,Clientes!A:B,2,0)</f>
        <v xml:space="preserve">Tomás Raquel </v>
      </c>
      <c r="D2088" s="4" t="str">
        <f>VLOOKUP(B2088,Clientes!A:D,4,0)</f>
        <v>Coimbra</v>
      </c>
      <c r="E2088" s="9" t="s">
        <v>48</v>
      </c>
      <c r="F2088" s="4" t="str">
        <f>INDEX('Lista Aloj'!B:C,MATCH(E2088,'Lista Aloj'!C:C,0),1)</f>
        <v>BEACHCOMBER - ALOJAMENTO LOCAL, UNIPESSOAL, LDA</v>
      </c>
      <c r="G2088" s="4" t="str">
        <f>VLOOKUP(E2088,'Lista Aloj'!C:F,4,0)</f>
        <v>Beja</v>
      </c>
      <c r="H2088" s="19">
        <v>44748</v>
      </c>
      <c r="I2088" s="22">
        <v>5</v>
      </c>
      <c r="J2088" s="6">
        <f>VLOOKUP(E2088,'Lista Aloj'!C:F,2,0)*I2088</f>
        <v>250</v>
      </c>
      <c r="K2088" s="6">
        <f t="shared" si="32"/>
        <v>237.5</v>
      </c>
    </row>
    <row r="2089" spans="2:11" ht="16.5" x14ac:dyDescent="0.25">
      <c r="B2089" s="3" t="s">
        <v>99</v>
      </c>
      <c r="C2089" s="4" t="str">
        <f>VLOOKUP(B2089,Clientes!A:B,2,0)</f>
        <v>Tomé Miguel Silva</v>
      </c>
      <c r="D2089" s="4" t="str">
        <f>VLOOKUP(B2089,Clientes!A:D,4,0)</f>
        <v>Faro</v>
      </c>
      <c r="E2089" s="9" t="s">
        <v>34</v>
      </c>
      <c r="F2089" s="4" t="str">
        <f>INDEX('Lista Aloj'!B:C,MATCH(E2089,'Lista Aloj'!C:C,0),1)</f>
        <v>ALOJAMENTO DO ÓSCAR, UNIPESSOAL, LDA</v>
      </c>
      <c r="G2089" s="4" t="str">
        <f>VLOOKUP(E2089,'Lista Aloj'!C:F,4,0)</f>
        <v>Região Autónoma da Madeira</v>
      </c>
      <c r="H2089" s="19">
        <v>44751</v>
      </c>
      <c r="I2089" s="22">
        <v>7</v>
      </c>
      <c r="J2089" s="6">
        <f>VLOOKUP(E2089,'Lista Aloj'!C:F,2,0)*I2089</f>
        <v>490</v>
      </c>
      <c r="K2089" s="6">
        <f t="shared" si="32"/>
        <v>441</v>
      </c>
    </row>
    <row r="2090" spans="2:11" ht="16.5" x14ac:dyDescent="0.25">
      <c r="B2090" s="3" t="s">
        <v>73</v>
      </c>
      <c r="C2090" s="4" t="str">
        <f>VLOOKUP(B2090,Clientes!A:B,2,0)</f>
        <v>João Cudell Aguiar</v>
      </c>
      <c r="D2090" s="4" t="str">
        <f>VLOOKUP(B2090,Clientes!A:D,4,0)</f>
        <v>Lisboa</v>
      </c>
      <c r="E2090" s="9" t="s">
        <v>59</v>
      </c>
      <c r="F2090" s="4" t="str">
        <f>INDEX('Lista Aloj'!B:C,MATCH(E2090,'Lista Aloj'!C:C,0),1)</f>
        <v>ENIGMAGARDEN - ALOJAMENTO LOCAL, UNIPESSOAL, LDA</v>
      </c>
      <c r="G2090" s="4" t="str">
        <f>VLOOKUP(E2090,'Lista Aloj'!C:F,4,0)</f>
        <v>Viana do Castelo</v>
      </c>
      <c r="H2090" s="19">
        <v>44752</v>
      </c>
      <c r="I2090" s="22">
        <v>2</v>
      </c>
      <c r="J2090" s="6">
        <f>VLOOKUP(E2090,'Lista Aloj'!C:F,2,0)*I2090</f>
        <v>120</v>
      </c>
      <c r="K2090" s="6">
        <f t="shared" si="32"/>
        <v>114</v>
      </c>
    </row>
    <row r="2091" spans="2:11" ht="16.5" x14ac:dyDescent="0.25">
      <c r="B2091" s="3" t="s">
        <v>82</v>
      </c>
      <c r="C2091" s="4" t="str">
        <f>VLOOKUP(B2091,Clientes!A:B,2,0)</f>
        <v>Inês Pedro Marinho</v>
      </c>
      <c r="D2091" s="4" t="str">
        <f>VLOOKUP(B2091,Clientes!A:D,4,0)</f>
        <v>Coimbra</v>
      </c>
      <c r="E2091" s="9" t="s">
        <v>37</v>
      </c>
      <c r="F2091" s="4" t="str">
        <f>INDEX('Lista Aloj'!B:C,MATCH(E2091,'Lista Aloj'!C:C,0),1)</f>
        <v>AHSLG - SOCIEDADE DE GESTÃO DE EMPREENDIMENTOS TURÍSTICOS E DE ALOJAMENTO LOCAL, LDA</v>
      </c>
      <c r="G2091" s="4" t="str">
        <f>VLOOKUP(E2091,'Lista Aloj'!C:F,4,0)</f>
        <v>Braga</v>
      </c>
      <c r="H2091" s="19">
        <v>44753</v>
      </c>
      <c r="I2091" s="22">
        <v>8</v>
      </c>
      <c r="J2091" s="6">
        <f>VLOOKUP(E2091,'Lista Aloj'!C:F,2,0)*I2091</f>
        <v>400</v>
      </c>
      <c r="K2091" s="6">
        <f t="shared" si="32"/>
        <v>360</v>
      </c>
    </row>
    <row r="2092" spans="2:11" ht="16.5" x14ac:dyDescent="0.25">
      <c r="B2092" s="3" t="s">
        <v>165</v>
      </c>
      <c r="C2092" s="4" t="str">
        <f>VLOOKUP(B2092,Clientes!A:B,2,0)</f>
        <v>Hugo Franz Oliveira</v>
      </c>
      <c r="D2092" s="4" t="str">
        <f>VLOOKUP(B2092,Clientes!A:D,4,0)</f>
        <v>Aveiro</v>
      </c>
      <c r="E2092" s="9" t="s">
        <v>43</v>
      </c>
      <c r="F2092" s="4" t="str">
        <f>INDEX('Lista Aloj'!B:C,MATCH(E2092,'Lista Aloj'!C:C,0),1)</f>
        <v>AZEVEDO, ANTÓNIO DA SILVA</v>
      </c>
      <c r="G2092" s="4" t="str">
        <f>VLOOKUP(E2092,'Lista Aloj'!C:F,4,0)</f>
        <v>Porto</v>
      </c>
      <c r="H2092" s="19">
        <v>44757</v>
      </c>
      <c r="I2092" s="22">
        <v>5</v>
      </c>
      <c r="J2092" s="6">
        <f>VLOOKUP(E2092,'Lista Aloj'!C:F,2,0)*I2092</f>
        <v>400</v>
      </c>
      <c r="K2092" s="6">
        <f t="shared" si="32"/>
        <v>380</v>
      </c>
    </row>
    <row r="2093" spans="2:11" ht="16.5" x14ac:dyDescent="0.25">
      <c r="B2093" s="3" t="s">
        <v>194</v>
      </c>
      <c r="C2093" s="4" t="str">
        <f>VLOOKUP(B2093,Clientes!A:B,2,0)</f>
        <v>João Gonçalo Meireles</v>
      </c>
      <c r="D2093" s="4" t="str">
        <f>VLOOKUP(B2093,Clientes!A:D,4,0)</f>
        <v>Faro</v>
      </c>
      <c r="E2093" s="9" t="s">
        <v>37</v>
      </c>
      <c r="F2093" s="4" t="str">
        <f>INDEX('Lista Aloj'!B:C,MATCH(E2093,'Lista Aloj'!C:C,0),1)</f>
        <v>AHSLG - SOCIEDADE DE GESTÃO DE EMPREENDIMENTOS TURÍSTICOS E DE ALOJAMENTO LOCAL, LDA</v>
      </c>
      <c r="G2093" s="4" t="str">
        <f>VLOOKUP(E2093,'Lista Aloj'!C:F,4,0)</f>
        <v>Braga</v>
      </c>
      <c r="H2093" s="19">
        <v>44758</v>
      </c>
      <c r="I2093" s="22">
        <v>2</v>
      </c>
      <c r="J2093" s="6">
        <f>VLOOKUP(E2093,'Lista Aloj'!C:F,2,0)*I2093</f>
        <v>100</v>
      </c>
      <c r="K2093" s="6">
        <f t="shared" si="32"/>
        <v>95</v>
      </c>
    </row>
    <row r="2094" spans="2:11" ht="16.5" x14ac:dyDescent="0.25">
      <c r="B2094" s="3" t="s">
        <v>136</v>
      </c>
      <c r="C2094" s="4" t="str">
        <f>VLOOKUP(B2094,Clientes!A:B,2,0)</f>
        <v>Eurico João Pinto</v>
      </c>
      <c r="D2094" s="4" t="str">
        <f>VLOOKUP(B2094,Clientes!A:D,4,0)</f>
        <v>Aveiro</v>
      </c>
      <c r="E2094" s="9" t="s">
        <v>36</v>
      </c>
      <c r="F2094" s="4" t="str">
        <f>INDEX('Lista Aloj'!B:C,MATCH(E2094,'Lista Aloj'!C:C,0),1)</f>
        <v>A.N.E.A.L. - ASSOCIAÇÃO NACIONAL DE ESTABELECIMENTOS DE ALOJAMENTO LOCAL</v>
      </c>
      <c r="G2094" s="4" t="str">
        <f>VLOOKUP(E2094,'Lista Aloj'!C:F,4,0)</f>
        <v>Lisboa</v>
      </c>
      <c r="H2094" s="19">
        <v>44762</v>
      </c>
      <c r="I2094" s="22">
        <v>2</v>
      </c>
      <c r="J2094" s="6">
        <f>VLOOKUP(E2094,'Lista Aloj'!C:F,2,0)*I2094</f>
        <v>160</v>
      </c>
      <c r="K2094" s="6">
        <f t="shared" si="32"/>
        <v>152</v>
      </c>
    </row>
    <row r="2095" spans="2:11" ht="16.5" x14ac:dyDescent="0.25">
      <c r="B2095" s="3" t="s">
        <v>103</v>
      </c>
      <c r="C2095" s="4" t="str">
        <f>VLOOKUP(B2095,Clientes!A:B,2,0)</f>
        <v>Hugo Luísa Lagoá</v>
      </c>
      <c r="D2095" s="4" t="str">
        <f>VLOOKUP(B2095,Clientes!A:D,4,0)</f>
        <v>Leiria</v>
      </c>
      <c r="E2095" s="9" t="s">
        <v>43</v>
      </c>
      <c r="F2095" s="4" t="str">
        <f>INDEX('Lista Aloj'!B:C,MATCH(E2095,'Lista Aloj'!C:C,0),1)</f>
        <v>AZEVEDO, ANTÓNIO DA SILVA</v>
      </c>
      <c r="G2095" s="4" t="str">
        <f>VLOOKUP(E2095,'Lista Aloj'!C:F,4,0)</f>
        <v>Porto</v>
      </c>
      <c r="H2095" s="19">
        <v>44763</v>
      </c>
      <c r="I2095" s="22">
        <v>8</v>
      </c>
      <c r="J2095" s="6">
        <f>VLOOKUP(E2095,'Lista Aloj'!C:F,2,0)*I2095</f>
        <v>640</v>
      </c>
      <c r="K2095" s="6">
        <f t="shared" si="32"/>
        <v>576</v>
      </c>
    </row>
    <row r="2096" spans="2:11" ht="16.5" x14ac:dyDescent="0.25">
      <c r="B2096" s="3" t="s">
        <v>134</v>
      </c>
      <c r="C2096" s="4" t="str">
        <f>VLOOKUP(B2096,Clientes!A:B,2,0)</f>
        <v>Eduardo Leite Martins</v>
      </c>
      <c r="D2096" s="4" t="str">
        <f>VLOOKUP(B2096,Clientes!A:D,4,0)</f>
        <v>Braga</v>
      </c>
      <c r="E2096" s="9" t="s">
        <v>34</v>
      </c>
      <c r="F2096" s="4" t="str">
        <f>INDEX('Lista Aloj'!B:C,MATCH(E2096,'Lista Aloj'!C:C,0),1)</f>
        <v>ALOJAMENTO DO ÓSCAR, UNIPESSOAL, LDA</v>
      </c>
      <c r="G2096" s="4" t="str">
        <f>VLOOKUP(E2096,'Lista Aloj'!C:F,4,0)</f>
        <v>Região Autónoma da Madeira</v>
      </c>
      <c r="H2096" s="19">
        <v>44764</v>
      </c>
      <c r="I2096" s="22">
        <v>3</v>
      </c>
      <c r="J2096" s="6">
        <f>VLOOKUP(E2096,'Lista Aloj'!C:F,2,0)*I2096</f>
        <v>210</v>
      </c>
      <c r="K2096" s="6">
        <f t="shared" si="32"/>
        <v>199.5</v>
      </c>
    </row>
    <row r="2097" spans="2:11" ht="16.5" x14ac:dyDescent="0.25">
      <c r="B2097" s="3" t="s">
        <v>83</v>
      </c>
      <c r="C2097" s="4" t="str">
        <f>VLOOKUP(B2097,Clientes!A:B,2,0)</f>
        <v>Gonçalo Miguel Ribeiro</v>
      </c>
      <c r="D2097" s="4" t="str">
        <f>VLOOKUP(B2097,Clientes!A:D,4,0)</f>
        <v>Beja</v>
      </c>
      <c r="E2097" s="9" t="s">
        <v>41</v>
      </c>
      <c r="F2097" s="4" t="str">
        <f>INDEX('Lista Aloj'!B:C,MATCH(E2097,'Lista Aloj'!C:C,0),1)</f>
        <v>CAMPO AVENTURA - PROGRAMAS DE LAZER, S.A.</v>
      </c>
      <c r="G2097" s="4" t="str">
        <f>VLOOKUP(E2097,'Lista Aloj'!C:F,4,0)</f>
        <v>Castelo Branco</v>
      </c>
      <c r="H2097" s="19">
        <v>44764</v>
      </c>
      <c r="I2097" s="22">
        <v>5</v>
      </c>
      <c r="J2097" s="6">
        <f>VLOOKUP(E2097,'Lista Aloj'!C:F,2,0)*I2097</f>
        <v>450</v>
      </c>
      <c r="K2097" s="6">
        <f t="shared" si="32"/>
        <v>427.5</v>
      </c>
    </row>
    <row r="2098" spans="2:11" ht="16.5" x14ac:dyDescent="0.25">
      <c r="B2098" s="3" t="s">
        <v>88</v>
      </c>
      <c r="C2098" s="4" t="str">
        <f>VLOOKUP(B2098,Clientes!A:B,2,0)</f>
        <v>José Daniel Rodrigues</v>
      </c>
      <c r="D2098" s="4" t="str">
        <f>VLOOKUP(B2098,Clientes!A:D,4,0)</f>
        <v>Vila Real</v>
      </c>
      <c r="E2098" s="9" t="s">
        <v>34</v>
      </c>
      <c r="F2098" s="4" t="str">
        <f>INDEX('Lista Aloj'!B:C,MATCH(E2098,'Lista Aloj'!C:C,0),1)</f>
        <v>ALOJAMENTO DO ÓSCAR, UNIPESSOAL, LDA</v>
      </c>
      <c r="G2098" s="4" t="str">
        <f>VLOOKUP(E2098,'Lista Aloj'!C:F,4,0)</f>
        <v>Região Autónoma da Madeira</v>
      </c>
      <c r="H2098" s="19">
        <v>44764</v>
      </c>
      <c r="I2098" s="22">
        <v>9</v>
      </c>
      <c r="J2098" s="6">
        <f>VLOOKUP(E2098,'Lista Aloj'!C:F,2,0)*I2098</f>
        <v>630</v>
      </c>
      <c r="K2098" s="6">
        <f t="shared" si="32"/>
        <v>567</v>
      </c>
    </row>
    <row r="2099" spans="2:11" ht="16.5" x14ac:dyDescent="0.25">
      <c r="B2099" s="3" t="s">
        <v>108</v>
      </c>
      <c r="C2099" s="4" t="str">
        <f>VLOOKUP(B2099,Clientes!A:B,2,0)</f>
        <v>Catarina Mendes Fernandes</v>
      </c>
      <c r="D2099" s="4" t="str">
        <f>VLOOKUP(B2099,Clientes!A:D,4,0)</f>
        <v>Guarda</v>
      </c>
      <c r="E2099" s="9" t="s">
        <v>35</v>
      </c>
      <c r="F2099" s="4" t="str">
        <f>INDEX('Lista Aloj'!B:C,MATCH(E2099,'Lista Aloj'!C:C,0),1)</f>
        <v>ALOJAMENTO LOCAL "TUGAPLACE", UNIPESSOAL, LDA</v>
      </c>
      <c r="G2099" s="4" t="str">
        <f>VLOOKUP(E2099,'Lista Aloj'!C:F,4,0)</f>
        <v>Porto</v>
      </c>
      <c r="H2099" s="19">
        <v>44766</v>
      </c>
      <c r="I2099" s="22">
        <v>1</v>
      </c>
      <c r="J2099" s="6">
        <f>VLOOKUP(E2099,'Lista Aloj'!C:F,2,0)*I2099</f>
        <v>70</v>
      </c>
      <c r="K2099" s="6">
        <f t="shared" si="32"/>
        <v>70</v>
      </c>
    </row>
    <row r="2100" spans="2:11" ht="16.5" x14ac:dyDescent="0.25">
      <c r="B2100" s="3" t="s">
        <v>107</v>
      </c>
      <c r="C2100" s="4" t="str">
        <f>VLOOKUP(B2100,Clientes!A:B,2,0)</f>
        <v>André Alexandre Cardoso</v>
      </c>
      <c r="D2100" s="4" t="str">
        <f>VLOOKUP(B2100,Clientes!A:D,4,0)</f>
        <v>Região Autónoma da Madeira</v>
      </c>
      <c r="E2100" s="9" t="s">
        <v>34</v>
      </c>
      <c r="F2100" s="4" t="str">
        <f>INDEX('Lista Aloj'!B:C,MATCH(E2100,'Lista Aloj'!C:C,0),1)</f>
        <v>ALOJAMENTO DO ÓSCAR, UNIPESSOAL, LDA</v>
      </c>
      <c r="G2100" s="4" t="str">
        <f>VLOOKUP(E2100,'Lista Aloj'!C:F,4,0)</f>
        <v>Região Autónoma da Madeira</v>
      </c>
      <c r="H2100" s="19">
        <v>44768</v>
      </c>
      <c r="I2100" s="22">
        <v>6</v>
      </c>
      <c r="J2100" s="6">
        <f>VLOOKUP(E2100,'Lista Aloj'!C:F,2,0)*I2100</f>
        <v>420</v>
      </c>
      <c r="K2100" s="6">
        <f t="shared" si="32"/>
        <v>378</v>
      </c>
    </row>
    <row r="2101" spans="2:11" ht="16.5" x14ac:dyDescent="0.25">
      <c r="B2101" s="3" t="s">
        <v>132</v>
      </c>
      <c r="C2101" s="4" t="str">
        <f>VLOOKUP(B2101,Clientes!A:B,2,0)</f>
        <v>José Brandão Fernandes</v>
      </c>
      <c r="D2101" s="4" t="str">
        <f>VLOOKUP(B2101,Clientes!A:D,4,0)</f>
        <v>Região Autónoma dos Açores</v>
      </c>
      <c r="E2101" s="9" t="s">
        <v>43</v>
      </c>
      <c r="F2101" s="4" t="str">
        <f>INDEX('Lista Aloj'!B:C,MATCH(E2101,'Lista Aloj'!C:C,0),1)</f>
        <v>AZEVEDO, ANTÓNIO DA SILVA</v>
      </c>
      <c r="G2101" s="4" t="str">
        <f>VLOOKUP(E2101,'Lista Aloj'!C:F,4,0)</f>
        <v>Porto</v>
      </c>
      <c r="H2101" s="19">
        <v>44769</v>
      </c>
      <c r="I2101" s="22">
        <v>3</v>
      </c>
      <c r="J2101" s="6">
        <f>VLOOKUP(E2101,'Lista Aloj'!C:F,2,0)*I2101</f>
        <v>240</v>
      </c>
      <c r="K2101" s="6">
        <f t="shared" si="32"/>
        <v>228</v>
      </c>
    </row>
    <row r="2102" spans="2:11" ht="16.5" x14ac:dyDescent="0.25">
      <c r="B2102" s="3" t="s">
        <v>91</v>
      </c>
      <c r="C2102" s="4" t="str">
        <f>VLOOKUP(B2102,Clientes!A:B,2,0)</f>
        <v xml:space="preserve">Rafael Romera </v>
      </c>
      <c r="D2102" s="4" t="str">
        <f>VLOOKUP(B2102,Clientes!A:D,4,0)</f>
        <v>Coimbra</v>
      </c>
      <c r="E2102" s="9" t="s">
        <v>48</v>
      </c>
      <c r="F2102" s="4" t="str">
        <f>INDEX('Lista Aloj'!B:C,MATCH(E2102,'Lista Aloj'!C:C,0),1)</f>
        <v>BEACHCOMBER - ALOJAMENTO LOCAL, UNIPESSOAL, LDA</v>
      </c>
      <c r="G2102" s="4" t="str">
        <f>VLOOKUP(E2102,'Lista Aloj'!C:F,4,0)</f>
        <v>Beja</v>
      </c>
      <c r="H2102" s="19">
        <v>44772</v>
      </c>
      <c r="I2102" s="22">
        <v>3</v>
      </c>
      <c r="J2102" s="6">
        <f>VLOOKUP(E2102,'Lista Aloj'!C:F,2,0)*I2102</f>
        <v>150</v>
      </c>
      <c r="K2102" s="6">
        <f t="shared" si="32"/>
        <v>142.5</v>
      </c>
    </row>
    <row r="2103" spans="2:11" ht="16.5" x14ac:dyDescent="0.25">
      <c r="B2103" s="3" t="s">
        <v>100</v>
      </c>
      <c r="C2103" s="4" t="str">
        <f>VLOOKUP(B2103,Clientes!A:B,2,0)</f>
        <v>Vasco Miguel Alves</v>
      </c>
      <c r="D2103" s="4" t="str">
        <f>VLOOKUP(B2103,Clientes!A:D,4,0)</f>
        <v>Viseu</v>
      </c>
      <c r="E2103" s="9" t="s">
        <v>43</v>
      </c>
      <c r="F2103" s="4" t="str">
        <f>INDEX('Lista Aloj'!B:C,MATCH(E2103,'Lista Aloj'!C:C,0),1)</f>
        <v>AZEVEDO, ANTÓNIO DA SILVA</v>
      </c>
      <c r="G2103" s="4" t="str">
        <f>VLOOKUP(E2103,'Lista Aloj'!C:F,4,0)</f>
        <v>Porto</v>
      </c>
      <c r="H2103" s="19">
        <v>44772</v>
      </c>
      <c r="I2103" s="22">
        <v>9</v>
      </c>
      <c r="J2103" s="6">
        <f>VLOOKUP(E2103,'Lista Aloj'!C:F,2,0)*I2103</f>
        <v>720</v>
      </c>
      <c r="K2103" s="6">
        <f t="shared" si="32"/>
        <v>648</v>
      </c>
    </row>
    <row r="2104" spans="2:11" ht="16.5" x14ac:dyDescent="0.25">
      <c r="B2104" s="3" t="s">
        <v>155</v>
      </c>
      <c r="C2104" s="4" t="str">
        <f>VLOOKUP(B2104,Clientes!A:B,2,0)</f>
        <v>Pedro Eduardo Oliveira</v>
      </c>
      <c r="D2104" s="4" t="str">
        <f>VLOOKUP(B2104,Clientes!A:D,4,0)</f>
        <v>Lisboa</v>
      </c>
      <c r="E2104" s="9" t="s">
        <v>62</v>
      </c>
      <c r="F2104" s="4" t="str">
        <f>INDEX('Lista Aloj'!B:C,MATCH(E2104,'Lista Aloj'!C:C,0),1)</f>
        <v>ENTREGARSONHOS - ALOJAMENTO LOCAL, LDA</v>
      </c>
      <c r="G2104" s="4" t="str">
        <f>VLOOKUP(E2104,'Lista Aloj'!C:F,4,0)</f>
        <v>Região Autónoma dos Açores</v>
      </c>
      <c r="H2104" s="19">
        <v>44775</v>
      </c>
      <c r="I2104" s="22">
        <v>5</v>
      </c>
      <c r="J2104" s="6">
        <f>VLOOKUP(E2104,'Lista Aloj'!C:F,2,0)*I2104</f>
        <v>350</v>
      </c>
      <c r="K2104" s="6">
        <f t="shared" si="32"/>
        <v>332.5</v>
      </c>
    </row>
    <row r="2105" spans="2:11" ht="16.5" x14ac:dyDescent="0.25">
      <c r="B2105" s="3" t="s">
        <v>120</v>
      </c>
      <c r="C2105" s="4" t="str">
        <f>VLOOKUP(B2105,Clientes!A:B,2,0)</f>
        <v>Mariana Miguel Borges</v>
      </c>
      <c r="D2105" s="4" t="str">
        <f>VLOOKUP(B2105,Clientes!A:D,4,0)</f>
        <v>Região Autónoma dos Açores</v>
      </c>
      <c r="E2105" s="9" t="s">
        <v>35</v>
      </c>
      <c r="F2105" s="4" t="str">
        <f>INDEX('Lista Aloj'!B:C,MATCH(E2105,'Lista Aloj'!C:C,0),1)</f>
        <v>ALOJAMENTO LOCAL "TUGAPLACE", UNIPESSOAL, LDA</v>
      </c>
      <c r="G2105" s="4" t="str">
        <f>VLOOKUP(E2105,'Lista Aloj'!C:F,4,0)</f>
        <v>Porto</v>
      </c>
      <c r="H2105" s="19">
        <v>44776</v>
      </c>
      <c r="I2105" s="22">
        <v>4</v>
      </c>
      <c r="J2105" s="6">
        <f>VLOOKUP(E2105,'Lista Aloj'!C:F,2,0)*I2105</f>
        <v>280</v>
      </c>
      <c r="K2105" s="6">
        <f t="shared" si="32"/>
        <v>266</v>
      </c>
    </row>
    <row r="2106" spans="2:11" ht="16.5" x14ac:dyDescent="0.25">
      <c r="B2106" s="3" t="s">
        <v>91</v>
      </c>
      <c r="C2106" s="4" t="str">
        <f>VLOOKUP(B2106,Clientes!A:B,2,0)</f>
        <v xml:space="preserve">Rafael Romera </v>
      </c>
      <c r="D2106" s="4" t="str">
        <f>VLOOKUP(B2106,Clientes!A:D,4,0)</f>
        <v>Coimbra</v>
      </c>
      <c r="E2106" s="9" t="s">
        <v>48</v>
      </c>
      <c r="F2106" s="4" t="str">
        <f>INDEX('Lista Aloj'!B:C,MATCH(E2106,'Lista Aloj'!C:C,0),1)</f>
        <v>BEACHCOMBER - ALOJAMENTO LOCAL, UNIPESSOAL, LDA</v>
      </c>
      <c r="G2106" s="4" t="str">
        <f>VLOOKUP(E2106,'Lista Aloj'!C:F,4,0)</f>
        <v>Beja</v>
      </c>
      <c r="H2106" s="19">
        <v>44778</v>
      </c>
      <c r="I2106" s="22">
        <v>8</v>
      </c>
      <c r="J2106" s="6">
        <f>VLOOKUP(E2106,'Lista Aloj'!C:F,2,0)*I2106</f>
        <v>400</v>
      </c>
      <c r="K2106" s="6">
        <f t="shared" si="32"/>
        <v>360</v>
      </c>
    </row>
    <row r="2107" spans="2:11" ht="16.5" x14ac:dyDescent="0.25">
      <c r="B2107" s="3" t="s">
        <v>175</v>
      </c>
      <c r="C2107" s="4" t="str">
        <f>VLOOKUP(B2107,Clientes!A:B,2,0)</f>
        <v>Beatriz Miguel Silva</v>
      </c>
      <c r="D2107" s="4" t="str">
        <f>VLOOKUP(B2107,Clientes!A:D,4,0)</f>
        <v>Setúbal</v>
      </c>
      <c r="E2107" s="9" t="s">
        <v>34</v>
      </c>
      <c r="F2107" s="4" t="str">
        <f>INDEX('Lista Aloj'!B:C,MATCH(E2107,'Lista Aloj'!C:C,0),1)</f>
        <v>ALOJAMENTO DO ÓSCAR, UNIPESSOAL, LDA</v>
      </c>
      <c r="G2107" s="4" t="str">
        <f>VLOOKUP(E2107,'Lista Aloj'!C:F,4,0)</f>
        <v>Região Autónoma da Madeira</v>
      </c>
      <c r="H2107" s="19">
        <v>44781</v>
      </c>
      <c r="I2107" s="22">
        <v>2</v>
      </c>
      <c r="J2107" s="6">
        <f>VLOOKUP(E2107,'Lista Aloj'!C:F,2,0)*I2107</f>
        <v>140</v>
      </c>
      <c r="K2107" s="6">
        <f t="shared" si="32"/>
        <v>133</v>
      </c>
    </row>
    <row r="2108" spans="2:11" ht="16.5" x14ac:dyDescent="0.25">
      <c r="B2108" s="3" t="s">
        <v>156</v>
      </c>
      <c r="C2108" s="4" t="str">
        <f>VLOOKUP(B2108,Clientes!A:B,2,0)</f>
        <v>Ana Francisca Ferreira</v>
      </c>
      <c r="D2108" s="4" t="str">
        <f>VLOOKUP(B2108,Clientes!A:D,4,0)</f>
        <v>Região Autónoma da Madeira</v>
      </c>
      <c r="E2108" s="9" t="s">
        <v>38</v>
      </c>
      <c r="F2108" s="4" t="str">
        <f>INDEX('Lista Aloj'!B:C,MATCH(E2108,'Lista Aloj'!C:C,0),1)</f>
        <v>ALOJAMENTO LOCAL - PENSIO BASTOS, LDA</v>
      </c>
      <c r="G2108" s="4" t="str">
        <f>VLOOKUP(E2108,'Lista Aloj'!C:F,4,0)</f>
        <v>Bragança</v>
      </c>
      <c r="H2108" s="19">
        <v>44783</v>
      </c>
      <c r="I2108" s="22">
        <v>2</v>
      </c>
      <c r="J2108" s="6">
        <f>VLOOKUP(E2108,'Lista Aloj'!C:F,2,0)*I2108</f>
        <v>140</v>
      </c>
      <c r="K2108" s="6">
        <f t="shared" si="32"/>
        <v>133</v>
      </c>
    </row>
    <row r="2109" spans="2:11" ht="16.5" x14ac:dyDescent="0.25">
      <c r="B2109" s="3" t="s">
        <v>128</v>
      </c>
      <c r="C2109" s="4" t="str">
        <f>VLOOKUP(B2109,Clientes!A:B,2,0)</f>
        <v>António Maria Coutinho</v>
      </c>
      <c r="D2109" s="4" t="str">
        <f>VLOOKUP(B2109,Clientes!A:D,4,0)</f>
        <v>Beja</v>
      </c>
      <c r="E2109" s="9" t="s">
        <v>37</v>
      </c>
      <c r="F2109" s="4" t="str">
        <f>INDEX('Lista Aloj'!B:C,MATCH(E2109,'Lista Aloj'!C:C,0),1)</f>
        <v>AHSLG - SOCIEDADE DE GESTÃO DE EMPREENDIMENTOS TURÍSTICOS E DE ALOJAMENTO LOCAL, LDA</v>
      </c>
      <c r="G2109" s="4" t="str">
        <f>VLOOKUP(E2109,'Lista Aloj'!C:F,4,0)</f>
        <v>Braga</v>
      </c>
      <c r="H2109" s="19">
        <v>44783</v>
      </c>
      <c r="I2109" s="22">
        <v>7</v>
      </c>
      <c r="J2109" s="6">
        <f>VLOOKUP(E2109,'Lista Aloj'!C:F,2,0)*I2109</f>
        <v>350</v>
      </c>
      <c r="K2109" s="6">
        <f t="shared" si="32"/>
        <v>315</v>
      </c>
    </row>
    <row r="2110" spans="2:11" ht="16.5" x14ac:dyDescent="0.25">
      <c r="B2110" s="3" t="s">
        <v>106</v>
      </c>
      <c r="C2110" s="4" t="str">
        <f>VLOOKUP(B2110,Clientes!A:B,2,0)</f>
        <v>Frederico Teresa Pinto</v>
      </c>
      <c r="D2110" s="4" t="str">
        <f>VLOOKUP(B2110,Clientes!A:D,4,0)</f>
        <v>Viana do Castelo</v>
      </c>
      <c r="E2110" s="9" t="s">
        <v>48</v>
      </c>
      <c r="F2110" s="4" t="str">
        <f>INDEX('Lista Aloj'!B:C,MATCH(E2110,'Lista Aloj'!C:C,0),1)</f>
        <v>BEACHCOMBER - ALOJAMENTO LOCAL, UNIPESSOAL, LDA</v>
      </c>
      <c r="G2110" s="4" t="str">
        <f>VLOOKUP(E2110,'Lista Aloj'!C:F,4,0)</f>
        <v>Beja</v>
      </c>
      <c r="H2110" s="19">
        <v>44784</v>
      </c>
      <c r="I2110" s="22">
        <v>3</v>
      </c>
      <c r="J2110" s="6">
        <f>VLOOKUP(E2110,'Lista Aloj'!C:F,2,0)*I2110</f>
        <v>150</v>
      </c>
      <c r="K2110" s="6">
        <f t="shared" si="32"/>
        <v>142.5</v>
      </c>
    </row>
    <row r="2111" spans="2:11" ht="16.5" x14ac:dyDescent="0.25">
      <c r="B2111" s="3" t="s">
        <v>84</v>
      </c>
      <c r="C2111" s="4" t="str">
        <f>VLOOKUP(B2111,Clientes!A:B,2,0)</f>
        <v>Maria José Fernandes</v>
      </c>
      <c r="D2111" s="4" t="str">
        <f>VLOOKUP(B2111,Clientes!A:D,4,0)</f>
        <v>Beja</v>
      </c>
      <c r="E2111" s="9" t="s">
        <v>34</v>
      </c>
      <c r="F2111" s="4" t="str">
        <f>INDEX('Lista Aloj'!B:C,MATCH(E2111,'Lista Aloj'!C:C,0),1)</f>
        <v>ALOJAMENTO DO ÓSCAR, UNIPESSOAL, LDA</v>
      </c>
      <c r="G2111" s="4" t="str">
        <f>VLOOKUP(E2111,'Lista Aloj'!C:F,4,0)</f>
        <v>Região Autónoma da Madeira</v>
      </c>
      <c r="H2111" s="19">
        <v>44785</v>
      </c>
      <c r="I2111" s="22">
        <v>5</v>
      </c>
      <c r="J2111" s="6">
        <f>VLOOKUP(E2111,'Lista Aloj'!C:F,2,0)*I2111</f>
        <v>350</v>
      </c>
      <c r="K2111" s="6">
        <f t="shared" si="32"/>
        <v>332.5</v>
      </c>
    </row>
    <row r="2112" spans="2:11" ht="16.5" x14ac:dyDescent="0.25">
      <c r="B2112" s="3" t="s">
        <v>94</v>
      </c>
      <c r="C2112" s="4" t="str">
        <f>VLOOKUP(B2112,Clientes!A:B,2,0)</f>
        <v xml:space="preserve">Paula Ramos </v>
      </c>
      <c r="D2112" s="4" t="str">
        <f>VLOOKUP(B2112,Clientes!A:D,4,0)</f>
        <v>Viana do Castelo</v>
      </c>
      <c r="E2112" s="9" t="s">
        <v>48</v>
      </c>
      <c r="F2112" s="4" t="str">
        <f>INDEX('Lista Aloj'!B:C,MATCH(E2112,'Lista Aloj'!C:C,0),1)</f>
        <v>BEACHCOMBER - ALOJAMENTO LOCAL, UNIPESSOAL, LDA</v>
      </c>
      <c r="G2112" s="4" t="str">
        <f>VLOOKUP(E2112,'Lista Aloj'!C:F,4,0)</f>
        <v>Beja</v>
      </c>
      <c r="H2112" s="19">
        <v>44788</v>
      </c>
      <c r="I2112" s="22">
        <v>2</v>
      </c>
      <c r="J2112" s="6">
        <f>VLOOKUP(E2112,'Lista Aloj'!C:F,2,0)*I2112</f>
        <v>100</v>
      </c>
      <c r="K2112" s="6">
        <f t="shared" si="32"/>
        <v>95</v>
      </c>
    </row>
    <row r="2113" spans="2:11" ht="16.5" x14ac:dyDescent="0.25">
      <c r="B2113" s="3" t="s">
        <v>107</v>
      </c>
      <c r="C2113" s="4" t="str">
        <f>VLOOKUP(B2113,Clientes!A:B,2,0)</f>
        <v>André Alexandre Cardoso</v>
      </c>
      <c r="D2113" s="4" t="str">
        <f>VLOOKUP(B2113,Clientes!A:D,4,0)</f>
        <v>Região Autónoma da Madeira</v>
      </c>
      <c r="E2113" s="9" t="s">
        <v>37</v>
      </c>
      <c r="F2113" s="4" t="str">
        <f>INDEX('Lista Aloj'!B:C,MATCH(E2113,'Lista Aloj'!C:C,0),1)</f>
        <v>AHSLG - SOCIEDADE DE GESTÃO DE EMPREENDIMENTOS TURÍSTICOS E DE ALOJAMENTO LOCAL, LDA</v>
      </c>
      <c r="G2113" s="4" t="str">
        <f>VLOOKUP(E2113,'Lista Aloj'!C:F,4,0)</f>
        <v>Braga</v>
      </c>
      <c r="H2113" s="19">
        <v>44789</v>
      </c>
      <c r="I2113" s="22">
        <v>9</v>
      </c>
      <c r="J2113" s="6">
        <f>VLOOKUP(E2113,'Lista Aloj'!C:F,2,0)*I2113</f>
        <v>450</v>
      </c>
      <c r="K2113" s="6">
        <f t="shared" si="32"/>
        <v>405</v>
      </c>
    </row>
    <row r="2114" spans="2:11" ht="16.5" x14ac:dyDescent="0.25">
      <c r="B2114" s="3" t="s">
        <v>86</v>
      </c>
      <c r="C2114" s="4" t="str">
        <f>VLOOKUP(B2114,Clientes!A:B,2,0)</f>
        <v>Bárbara de Pimenta</v>
      </c>
      <c r="D2114" s="4" t="str">
        <f>VLOOKUP(B2114,Clientes!A:D,4,0)</f>
        <v>Porto</v>
      </c>
      <c r="E2114" s="9" t="s">
        <v>38</v>
      </c>
      <c r="F2114" s="4" t="str">
        <f>INDEX('Lista Aloj'!B:C,MATCH(E2114,'Lista Aloj'!C:C,0),1)</f>
        <v>ALOJAMENTO LOCAL - PENSIO BASTOS, LDA</v>
      </c>
      <c r="G2114" s="4" t="str">
        <f>VLOOKUP(E2114,'Lista Aloj'!C:F,4,0)</f>
        <v>Bragança</v>
      </c>
      <c r="H2114" s="19">
        <v>44789</v>
      </c>
      <c r="I2114" s="22">
        <v>3</v>
      </c>
      <c r="J2114" s="6">
        <f>VLOOKUP(E2114,'Lista Aloj'!C:F,2,0)*I2114</f>
        <v>210</v>
      </c>
      <c r="K2114" s="6">
        <f t="shared" si="32"/>
        <v>199.5</v>
      </c>
    </row>
    <row r="2115" spans="2:11" ht="16.5" x14ac:dyDescent="0.25">
      <c r="B2115" s="3" t="s">
        <v>81</v>
      </c>
      <c r="C2115" s="4" t="str">
        <f>VLOOKUP(B2115,Clientes!A:B,2,0)</f>
        <v>Carlos Ramalho Fonseca</v>
      </c>
      <c r="D2115" s="4" t="str">
        <f>VLOOKUP(B2115,Clientes!A:D,4,0)</f>
        <v>Coimbra</v>
      </c>
      <c r="E2115" s="9" t="s">
        <v>43</v>
      </c>
      <c r="F2115" s="4" t="str">
        <f>INDEX('Lista Aloj'!B:C,MATCH(E2115,'Lista Aloj'!C:C,0),1)</f>
        <v>AZEVEDO, ANTÓNIO DA SILVA</v>
      </c>
      <c r="G2115" s="4" t="str">
        <f>VLOOKUP(E2115,'Lista Aloj'!C:F,4,0)</f>
        <v>Porto</v>
      </c>
      <c r="H2115" s="19">
        <v>44790</v>
      </c>
      <c r="I2115" s="22">
        <v>6</v>
      </c>
      <c r="J2115" s="6">
        <f>VLOOKUP(E2115,'Lista Aloj'!C:F,2,0)*I2115</f>
        <v>480</v>
      </c>
      <c r="K2115" s="6">
        <f t="shared" si="32"/>
        <v>432</v>
      </c>
    </row>
    <row r="2116" spans="2:11" ht="16.5" x14ac:dyDescent="0.25">
      <c r="B2116" s="3" t="s">
        <v>77</v>
      </c>
      <c r="C2116" s="4" t="str">
        <f>VLOOKUP(B2116,Clientes!A:B,2,0)</f>
        <v>Luís Maria Rodrigues</v>
      </c>
      <c r="D2116" s="4" t="str">
        <f>VLOOKUP(B2116,Clientes!A:D,4,0)</f>
        <v>Região Autónoma dos Açores</v>
      </c>
      <c r="E2116" s="9" t="s">
        <v>52</v>
      </c>
      <c r="F2116" s="4" t="str">
        <f>INDEX('Lista Aloj'!B:C,MATCH(E2116,'Lista Aloj'!C:C,0),1)</f>
        <v>CASA DO RIO VEZ - TURISMO E ALOJAMENTO, LDA</v>
      </c>
      <c r="G2116" s="4" t="str">
        <f>VLOOKUP(E2116,'Lista Aloj'!C:F,4,0)</f>
        <v>Leiria</v>
      </c>
      <c r="H2116" s="19">
        <v>44792</v>
      </c>
      <c r="I2116" s="22">
        <v>9</v>
      </c>
      <c r="J2116" s="6">
        <f>VLOOKUP(E2116,'Lista Aloj'!C:F,2,0)*I2116</f>
        <v>630</v>
      </c>
      <c r="K2116" s="6">
        <f t="shared" si="32"/>
        <v>567</v>
      </c>
    </row>
    <row r="2117" spans="2:11" ht="16.5" x14ac:dyDescent="0.25">
      <c r="B2117" s="3" t="s">
        <v>128</v>
      </c>
      <c r="C2117" s="4" t="str">
        <f>VLOOKUP(B2117,Clientes!A:B,2,0)</f>
        <v>António Maria Coutinho</v>
      </c>
      <c r="D2117" s="4" t="str">
        <f>VLOOKUP(B2117,Clientes!A:D,4,0)</f>
        <v>Beja</v>
      </c>
      <c r="E2117" s="9" t="s">
        <v>36</v>
      </c>
      <c r="F2117" s="4" t="str">
        <f>INDEX('Lista Aloj'!B:C,MATCH(E2117,'Lista Aloj'!C:C,0),1)</f>
        <v>A.N.E.A.L. - ASSOCIAÇÃO NACIONAL DE ESTABELECIMENTOS DE ALOJAMENTO LOCAL</v>
      </c>
      <c r="G2117" s="4" t="str">
        <f>VLOOKUP(E2117,'Lista Aloj'!C:F,4,0)</f>
        <v>Lisboa</v>
      </c>
      <c r="H2117" s="19">
        <v>44796</v>
      </c>
      <c r="I2117" s="22">
        <v>8</v>
      </c>
      <c r="J2117" s="6">
        <f>VLOOKUP(E2117,'Lista Aloj'!C:F,2,0)*I2117</f>
        <v>640</v>
      </c>
      <c r="K2117" s="6">
        <f t="shared" si="32"/>
        <v>576</v>
      </c>
    </row>
    <row r="2118" spans="2:11" ht="16.5" x14ac:dyDescent="0.25">
      <c r="B2118" s="3" t="s">
        <v>102</v>
      </c>
      <c r="C2118" s="4" t="str">
        <f>VLOOKUP(B2118,Clientes!A:B,2,0)</f>
        <v>Pedro Miguel Pinto</v>
      </c>
      <c r="D2118" s="4" t="str">
        <f>VLOOKUP(B2118,Clientes!A:D,4,0)</f>
        <v>Aveiro</v>
      </c>
      <c r="E2118" s="9" t="s">
        <v>35</v>
      </c>
      <c r="F2118" s="4" t="str">
        <f>INDEX('Lista Aloj'!B:C,MATCH(E2118,'Lista Aloj'!C:C,0),1)</f>
        <v>ALOJAMENTO LOCAL "TUGAPLACE", UNIPESSOAL, LDA</v>
      </c>
      <c r="G2118" s="4" t="str">
        <f>VLOOKUP(E2118,'Lista Aloj'!C:F,4,0)</f>
        <v>Porto</v>
      </c>
      <c r="H2118" s="19">
        <v>44797</v>
      </c>
      <c r="I2118" s="22">
        <v>4</v>
      </c>
      <c r="J2118" s="6">
        <f>VLOOKUP(E2118,'Lista Aloj'!C:F,2,0)*I2118</f>
        <v>280</v>
      </c>
      <c r="K2118" s="6">
        <f t="shared" si="32"/>
        <v>266</v>
      </c>
    </row>
    <row r="2119" spans="2:11" ht="16.5" x14ac:dyDescent="0.25">
      <c r="B2119" s="3" t="s">
        <v>147</v>
      </c>
      <c r="C2119" s="4" t="str">
        <f>VLOOKUP(B2119,Clientes!A:B,2,0)</f>
        <v>João Amaro Novais</v>
      </c>
      <c r="D2119" s="4" t="str">
        <f>VLOOKUP(B2119,Clientes!A:D,4,0)</f>
        <v>Coimbra</v>
      </c>
      <c r="E2119" s="9" t="s">
        <v>43</v>
      </c>
      <c r="F2119" s="4" t="str">
        <f>INDEX('Lista Aloj'!B:C,MATCH(E2119,'Lista Aloj'!C:C,0),1)</f>
        <v>AZEVEDO, ANTÓNIO DA SILVA</v>
      </c>
      <c r="G2119" s="4" t="str">
        <f>VLOOKUP(E2119,'Lista Aloj'!C:F,4,0)</f>
        <v>Porto</v>
      </c>
      <c r="H2119" s="19">
        <v>44801</v>
      </c>
      <c r="I2119" s="22">
        <v>1</v>
      </c>
      <c r="J2119" s="6">
        <f>VLOOKUP(E2119,'Lista Aloj'!C:F,2,0)*I2119</f>
        <v>80</v>
      </c>
      <c r="K2119" s="6">
        <f t="shared" si="32"/>
        <v>80</v>
      </c>
    </row>
    <row r="2120" spans="2:11" ht="16.5" x14ac:dyDescent="0.25">
      <c r="B2120" s="3" t="s">
        <v>141</v>
      </c>
      <c r="C2120" s="4" t="str">
        <f>VLOOKUP(B2120,Clientes!A:B,2,0)</f>
        <v>Mariana Nuno Faustino</v>
      </c>
      <c r="D2120" s="4" t="str">
        <f>VLOOKUP(B2120,Clientes!A:D,4,0)</f>
        <v>Coimbra</v>
      </c>
      <c r="E2120" s="9" t="s">
        <v>55</v>
      </c>
      <c r="F2120" s="4" t="str">
        <f>INDEX('Lista Aloj'!B:C,MATCH(E2120,'Lista Aloj'!C:C,0),1)</f>
        <v>ALOJAMENTO LOCAL M. ZÍDIA, LDA</v>
      </c>
      <c r="G2120" s="4" t="str">
        <f>VLOOKUP(E2120,'Lista Aloj'!C:F,4,0)</f>
        <v>Região Autónoma da Madeira</v>
      </c>
      <c r="H2120" s="19">
        <v>44801</v>
      </c>
      <c r="I2120" s="22">
        <v>2</v>
      </c>
      <c r="J2120" s="6">
        <f>VLOOKUP(E2120,'Lista Aloj'!C:F,2,0)*I2120</f>
        <v>100</v>
      </c>
      <c r="K2120" s="6">
        <f t="shared" si="32"/>
        <v>95</v>
      </c>
    </row>
    <row r="2121" spans="2:11" ht="16.5" x14ac:dyDescent="0.25">
      <c r="B2121" s="3" t="s">
        <v>101</v>
      </c>
      <c r="C2121" s="4" t="str">
        <f>VLOOKUP(B2121,Clientes!A:B,2,0)</f>
        <v>Raquel Tomas Grilo</v>
      </c>
      <c r="D2121" s="4" t="str">
        <f>VLOOKUP(B2121,Clientes!A:D,4,0)</f>
        <v>Viana do Castelo</v>
      </c>
      <c r="E2121" s="9" t="s">
        <v>43</v>
      </c>
      <c r="F2121" s="4" t="str">
        <f>INDEX('Lista Aloj'!B:C,MATCH(E2121,'Lista Aloj'!C:C,0),1)</f>
        <v>AZEVEDO, ANTÓNIO DA SILVA</v>
      </c>
      <c r="G2121" s="4" t="str">
        <f>VLOOKUP(E2121,'Lista Aloj'!C:F,4,0)</f>
        <v>Porto</v>
      </c>
      <c r="H2121" s="19">
        <v>44806</v>
      </c>
      <c r="I2121" s="22">
        <v>4</v>
      </c>
      <c r="J2121" s="6">
        <f>VLOOKUP(E2121,'Lista Aloj'!C:F,2,0)*I2121</f>
        <v>320</v>
      </c>
      <c r="K2121" s="6">
        <f t="shared" si="32"/>
        <v>304</v>
      </c>
    </row>
    <row r="2122" spans="2:11" ht="16.5" x14ac:dyDescent="0.25">
      <c r="B2122" s="3" t="s">
        <v>95</v>
      </c>
      <c r="C2122" s="4" t="str">
        <f>VLOOKUP(B2122,Clientes!A:B,2,0)</f>
        <v xml:space="preserve">Diogo Teresa </v>
      </c>
      <c r="D2122" s="4" t="str">
        <f>VLOOKUP(B2122,Clientes!A:D,4,0)</f>
        <v>Setúbal</v>
      </c>
      <c r="E2122" s="9" t="s">
        <v>35</v>
      </c>
      <c r="F2122" s="4" t="str">
        <f>INDEX('Lista Aloj'!B:C,MATCH(E2122,'Lista Aloj'!C:C,0),1)</f>
        <v>ALOJAMENTO LOCAL "TUGAPLACE", UNIPESSOAL, LDA</v>
      </c>
      <c r="G2122" s="4" t="str">
        <f>VLOOKUP(E2122,'Lista Aloj'!C:F,4,0)</f>
        <v>Porto</v>
      </c>
      <c r="H2122" s="19">
        <v>44807</v>
      </c>
      <c r="I2122" s="22">
        <v>3</v>
      </c>
      <c r="J2122" s="6">
        <f>VLOOKUP(E2122,'Lista Aloj'!C:F,2,0)*I2122</f>
        <v>210</v>
      </c>
      <c r="K2122" s="6">
        <f t="shared" ref="K2122:K2185" si="33">J2122- VLOOKUP(I2122,$H$2:$J$6,3,TRUE)*J2122</f>
        <v>199.5</v>
      </c>
    </row>
    <row r="2123" spans="2:11" ht="16.5" x14ac:dyDescent="0.25">
      <c r="B2123" s="3" t="s">
        <v>98</v>
      </c>
      <c r="C2123" s="4" t="str">
        <f>VLOOKUP(B2123,Clientes!A:B,2,0)</f>
        <v>Laura Daniel Mendes</v>
      </c>
      <c r="D2123" s="4" t="str">
        <f>VLOOKUP(B2123,Clientes!A:D,4,0)</f>
        <v>Beja</v>
      </c>
      <c r="E2123" s="9" t="s">
        <v>37</v>
      </c>
      <c r="F2123" s="4" t="str">
        <f>INDEX('Lista Aloj'!B:C,MATCH(E2123,'Lista Aloj'!C:C,0),1)</f>
        <v>AHSLG - SOCIEDADE DE GESTÃO DE EMPREENDIMENTOS TURÍSTICOS E DE ALOJAMENTO LOCAL, LDA</v>
      </c>
      <c r="G2123" s="4" t="str">
        <f>VLOOKUP(E2123,'Lista Aloj'!C:F,4,0)</f>
        <v>Braga</v>
      </c>
      <c r="H2123" s="19">
        <v>44808</v>
      </c>
      <c r="I2123" s="22">
        <v>5</v>
      </c>
      <c r="J2123" s="6">
        <f>VLOOKUP(E2123,'Lista Aloj'!C:F,2,0)*I2123</f>
        <v>250</v>
      </c>
      <c r="K2123" s="6">
        <f t="shared" si="33"/>
        <v>237.5</v>
      </c>
    </row>
    <row r="2124" spans="2:11" ht="16.5" x14ac:dyDescent="0.25">
      <c r="B2124" s="3" t="s">
        <v>115</v>
      </c>
      <c r="C2124" s="4" t="str">
        <f>VLOOKUP(B2124,Clientes!A:B,2,0)</f>
        <v>André Claro Forte</v>
      </c>
      <c r="D2124" s="4" t="str">
        <f>VLOOKUP(B2124,Clientes!A:D,4,0)</f>
        <v>Região Autónoma dos Açores</v>
      </c>
      <c r="E2124" s="9" t="s">
        <v>52</v>
      </c>
      <c r="F2124" s="4" t="str">
        <f>INDEX('Lista Aloj'!B:C,MATCH(E2124,'Lista Aloj'!C:C,0),1)</f>
        <v>CASA DO RIO VEZ - TURISMO E ALOJAMENTO, LDA</v>
      </c>
      <c r="G2124" s="4" t="str">
        <f>VLOOKUP(E2124,'Lista Aloj'!C:F,4,0)</f>
        <v>Leiria</v>
      </c>
      <c r="H2124" s="19">
        <v>44812</v>
      </c>
      <c r="I2124" s="22">
        <v>2</v>
      </c>
      <c r="J2124" s="6">
        <f>VLOOKUP(E2124,'Lista Aloj'!C:F,2,0)*I2124</f>
        <v>140</v>
      </c>
      <c r="K2124" s="6">
        <f t="shared" si="33"/>
        <v>133</v>
      </c>
    </row>
    <row r="2125" spans="2:11" ht="16.5" x14ac:dyDescent="0.25">
      <c r="B2125" s="3" t="s">
        <v>134</v>
      </c>
      <c r="C2125" s="4" t="str">
        <f>VLOOKUP(B2125,Clientes!A:B,2,0)</f>
        <v>Eduardo Leite Martins</v>
      </c>
      <c r="D2125" s="4" t="str">
        <f>VLOOKUP(B2125,Clientes!A:D,4,0)</f>
        <v>Braga</v>
      </c>
      <c r="E2125" s="9" t="s">
        <v>47</v>
      </c>
      <c r="F2125" s="4" t="str">
        <f>INDEX('Lista Aloj'!B:C,MATCH(E2125,'Lista Aloj'!C:C,0),1)</f>
        <v>ADER-SOUSA - ASSOCIAÇÃO DE DESENVOLVIMENTO RURAL DAS TERRAS DO SOUSA</v>
      </c>
      <c r="G2125" s="4" t="str">
        <f>VLOOKUP(E2125,'Lista Aloj'!C:F,4,0)</f>
        <v>Região Autónoma dos Açores</v>
      </c>
      <c r="H2125" s="19">
        <v>44812</v>
      </c>
      <c r="I2125" s="22">
        <v>6</v>
      </c>
      <c r="J2125" s="6">
        <f>VLOOKUP(E2125,'Lista Aloj'!C:F,2,0)*I2125</f>
        <v>420</v>
      </c>
      <c r="K2125" s="6">
        <f t="shared" si="33"/>
        <v>378</v>
      </c>
    </row>
    <row r="2126" spans="2:11" ht="16.5" x14ac:dyDescent="0.25">
      <c r="B2126" s="3" t="s">
        <v>100</v>
      </c>
      <c r="C2126" s="4" t="str">
        <f>VLOOKUP(B2126,Clientes!A:B,2,0)</f>
        <v>Vasco Miguel Alves</v>
      </c>
      <c r="D2126" s="4" t="str">
        <f>VLOOKUP(B2126,Clientes!A:D,4,0)</f>
        <v>Viseu</v>
      </c>
      <c r="E2126" s="9" t="s">
        <v>43</v>
      </c>
      <c r="F2126" s="4" t="str">
        <f>INDEX('Lista Aloj'!B:C,MATCH(E2126,'Lista Aloj'!C:C,0),1)</f>
        <v>AZEVEDO, ANTÓNIO DA SILVA</v>
      </c>
      <c r="G2126" s="4" t="str">
        <f>VLOOKUP(E2126,'Lista Aloj'!C:F,4,0)</f>
        <v>Porto</v>
      </c>
      <c r="H2126" s="19">
        <v>44815</v>
      </c>
      <c r="I2126" s="22">
        <v>4</v>
      </c>
      <c r="J2126" s="6">
        <f>VLOOKUP(E2126,'Lista Aloj'!C:F,2,0)*I2126</f>
        <v>320</v>
      </c>
      <c r="K2126" s="6">
        <f t="shared" si="33"/>
        <v>304</v>
      </c>
    </row>
    <row r="2127" spans="2:11" ht="16.5" x14ac:dyDescent="0.25">
      <c r="B2127" s="3" t="s">
        <v>105</v>
      </c>
      <c r="C2127" s="4" t="str">
        <f>VLOOKUP(B2127,Clientes!A:B,2,0)</f>
        <v>Licinio Macedo Rocha</v>
      </c>
      <c r="D2127" s="4" t="str">
        <f>VLOOKUP(B2127,Clientes!A:D,4,0)</f>
        <v>Castelo Branco</v>
      </c>
      <c r="E2127" s="9" t="s">
        <v>34</v>
      </c>
      <c r="F2127" s="4" t="str">
        <f>INDEX('Lista Aloj'!B:C,MATCH(E2127,'Lista Aloj'!C:C,0),1)</f>
        <v>ALOJAMENTO DO ÓSCAR, UNIPESSOAL, LDA</v>
      </c>
      <c r="G2127" s="4" t="str">
        <f>VLOOKUP(E2127,'Lista Aloj'!C:F,4,0)</f>
        <v>Região Autónoma da Madeira</v>
      </c>
      <c r="H2127" s="19">
        <v>44816</v>
      </c>
      <c r="I2127" s="22">
        <v>6</v>
      </c>
      <c r="J2127" s="6">
        <f>VLOOKUP(E2127,'Lista Aloj'!C:F,2,0)*I2127</f>
        <v>420</v>
      </c>
      <c r="K2127" s="6">
        <f t="shared" si="33"/>
        <v>378</v>
      </c>
    </row>
    <row r="2128" spans="2:11" ht="16.5" x14ac:dyDescent="0.25">
      <c r="B2128" s="3" t="s">
        <v>116</v>
      </c>
      <c r="C2128" s="4" t="str">
        <f>VLOOKUP(B2128,Clientes!A:B,2,0)</f>
        <v>Alice Pinto Silva</v>
      </c>
      <c r="D2128" s="4" t="str">
        <f>VLOOKUP(B2128,Clientes!A:D,4,0)</f>
        <v>Beja</v>
      </c>
      <c r="E2128" s="9" t="s">
        <v>52</v>
      </c>
      <c r="F2128" s="4" t="str">
        <f>INDEX('Lista Aloj'!B:C,MATCH(E2128,'Lista Aloj'!C:C,0),1)</f>
        <v>CASA DO RIO VEZ - TURISMO E ALOJAMENTO, LDA</v>
      </c>
      <c r="G2128" s="4" t="str">
        <f>VLOOKUP(E2128,'Lista Aloj'!C:F,4,0)</f>
        <v>Leiria</v>
      </c>
      <c r="H2128" s="19">
        <v>44820</v>
      </c>
      <c r="I2128" s="22">
        <v>2</v>
      </c>
      <c r="J2128" s="6">
        <f>VLOOKUP(E2128,'Lista Aloj'!C:F,2,0)*I2128</f>
        <v>140</v>
      </c>
      <c r="K2128" s="6">
        <f t="shared" si="33"/>
        <v>133</v>
      </c>
    </row>
    <row r="2129" spans="2:11" ht="16.5" x14ac:dyDescent="0.25">
      <c r="B2129" s="3" t="s">
        <v>137</v>
      </c>
      <c r="C2129" s="4" t="str">
        <f>VLOOKUP(B2129,Clientes!A:B,2,0)</f>
        <v xml:space="preserve">Tomás Raquel </v>
      </c>
      <c r="D2129" s="4" t="str">
        <f>VLOOKUP(B2129,Clientes!A:D,4,0)</f>
        <v>Coimbra</v>
      </c>
      <c r="E2129" s="9" t="s">
        <v>43</v>
      </c>
      <c r="F2129" s="4" t="str">
        <f>INDEX('Lista Aloj'!B:C,MATCH(E2129,'Lista Aloj'!C:C,0),1)</f>
        <v>AZEVEDO, ANTÓNIO DA SILVA</v>
      </c>
      <c r="G2129" s="4" t="str">
        <f>VLOOKUP(E2129,'Lista Aloj'!C:F,4,0)</f>
        <v>Porto</v>
      </c>
      <c r="H2129" s="19">
        <v>44820</v>
      </c>
      <c r="I2129" s="22">
        <v>6</v>
      </c>
      <c r="J2129" s="6">
        <f>VLOOKUP(E2129,'Lista Aloj'!C:F,2,0)*I2129</f>
        <v>480</v>
      </c>
      <c r="K2129" s="6">
        <f t="shared" si="33"/>
        <v>432</v>
      </c>
    </row>
    <row r="2130" spans="2:11" ht="16.5" x14ac:dyDescent="0.25">
      <c r="B2130" s="3" t="s">
        <v>90</v>
      </c>
      <c r="C2130" s="4" t="str">
        <f>VLOOKUP(B2130,Clientes!A:B,2,0)</f>
        <v>Rodrigo Marques Carvalho</v>
      </c>
      <c r="D2130" s="4" t="str">
        <f>VLOOKUP(B2130,Clientes!A:D,4,0)</f>
        <v>Évora</v>
      </c>
      <c r="E2130" s="9" t="s">
        <v>52</v>
      </c>
      <c r="F2130" s="4" t="str">
        <f>INDEX('Lista Aloj'!B:C,MATCH(E2130,'Lista Aloj'!C:C,0),1)</f>
        <v>CASA DO RIO VEZ - TURISMO E ALOJAMENTO, LDA</v>
      </c>
      <c r="G2130" s="4" t="str">
        <f>VLOOKUP(E2130,'Lista Aloj'!C:F,4,0)</f>
        <v>Leiria</v>
      </c>
      <c r="H2130" s="19">
        <v>44821</v>
      </c>
      <c r="I2130" s="22">
        <v>4</v>
      </c>
      <c r="J2130" s="6">
        <f>VLOOKUP(E2130,'Lista Aloj'!C:F,2,0)*I2130</f>
        <v>280</v>
      </c>
      <c r="K2130" s="6">
        <f t="shared" si="33"/>
        <v>266</v>
      </c>
    </row>
    <row r="2131" spans="2:11" ht="16.5" x14ac:dyDescent="0.25">
      <c r="B2131" s="3" t="s">
        <v>76</v>
      </c>
      <c r="C2131" s="4" t="str">
        <f>VLOOKUP(B2131,Clientes!A:B,2,0)</f>
        <v>Maria Bessa Costa</v>
      </c>
      <c r="D2131" s="4" t="str">
        <f>VLOOKUP(B2131,Clientes!A:D,4,0)</f>
        <v>Bragança</v>
      </c>
      <c r="E2131" s="9" t="s">
        <v>39</v>
      </c>
      <c r="F2131" s="4" t="str">
        <f>INDEX('Lista Aloj'!B:C,MATCH(E2131,'Lista Aloj'!C:C,0),1)</f>
        <v>ÍNDICEFRASE COMPRA E VENDA DE BENS IMOBILIÁRIOS, TURISMO E ALOJAMENTO LOCAL, LDA</v>
      </c>
      <c r="G2131" s="4" t="str">
        <f>VLOOKUP(E2131,'Lista Aloj'!C:F,4,0)</f>
        <v>Portalegre</v>
      </c>
      <c r="H2131" s="19">
        <v>44824</v>
      </c>
      <c r="I2131" s="22">
        <v>7</v>
      </c>
      <c r="J2131" s="6">
        <f>VLOOKUP(E2131,'Lista Aloj'!C:F,2,0)*I2131</f>
        <v>420</v>
      </c>
      <c r="K2131" s="6">
        <f t="shared" si="33"/>
        <v>378</v>
      </c>
    </row>
    <row r="2132" spans="2:11" ht="16.5" x14ac:dyDescent="0.25">
      <c r="B2132" s="3" t="s">
        <v>119</v>
      </c>
      <c r="C2132" s="4" t="str">
        <f>VLOOKUP(B2132,Clientes!A:B,2,0)</f>
        <v>Mariana Rafaela Costa</v>
      </c>
      <c r="D2132" s="4" t="str">
        <f>VLOOKUP(B2132,Clientes!A:D,4,0)</f>
        <v>Região Autónoma da Madeira</v>
      </c>
      <c r="E2132" s="9" t="s">
        <v>35</v>
      </c>
      <c r="F2132" s="4" t="str">
        <f>INDEX('Lista Aloj'!B:C,MATCH(E2132,'Lista Aloj'!C:C,0),1)</f>
        <v>ALOJAMENTO LOCAL "TUGAPLACE", UNIPESSOAL, LDA</v>
      </c>
      <c r="G2132" s="4" t="str">
        <f>VLOOKUP(E2132,'Lista Aloj'!C:F,4,0)</f>
        <v>Porto</v>
      </c>
      <c r="H2132" s="19">
        <v>44825</v>
      </c>
      <c r="I2132" s="22">
        <v>8</v>
      </c>
      <c r="J2132" s="6">
        <f>VLOOKUP(E2132,'Lista Aloj'!C:F,2,0)*I2132</f>
        <v>560</v>
      </c>
      <c r="K2132" s="6">
        <f t="shared" si="33"/>
        <v>504</v>
      </c>
    </row>
    <row r="2133" spans="2:11" ht="16.5" x14ac:dyDescent="0.25">
      <c r="B2133" s="3" t="s">
        <v>102</v>
      </c>
      <c r="C2133" s="4" t="str">
        <f>VLOOKUP(B2133,Clientes!A:B,2,0)</f>
        <v>Pedro Miguel Pinto</v>
      </c>
      <c r="D2133" s="4" t="str">
        <f>VLOOKUP(B2133,Clientes!A:D,4,0)</f>
        <v>Aveiro</v>
      </c>
      <c r="E2133" s="9" t="s">
        <v>38</v>
      </c>
      <c r="F2133" s="4" t="str">
        <f>INDEX('Lista Aloj'!B:C,MATCH(E2133,'Lista Aloj'!C:C,0),1)</f>
        <v>ALOJAMENTO LOCAL - PENSIO BASTOS, LDA</v>
      </c>
      <c r="G2133" s="4" t="str">
        <f>VLOOKUP(E2133,'Lista Aloj'!C:F,4,0)</f>
        <v>Bragança</v>
      </c>
      <c r="H2133" s="19">
        <v>44825</v>
      </c>
      <c r="I2133" s="22">
        <v>5</v>
      </c>
      <c r="J2133" s="6">
        <f>VLOOKUP(E2133,'Lista Aloj'!C:F,2,0)*I2133</f>
        <v>350</v>
      </c>
      <c r="K2133" s="6">
        <f t="shared" si="33"/>
        <v>332.5</v>
      </c>
    </row>
    <row r="2134" spans="2:11" ht="16.5" x14ac:dyDescent="0.25">
      <c r="B2134" s="3" t="s">
        <v>140</v>
      </c>
      <c r="C2134" s="4" t="str">
        <f>VLOOKUP(B2134,Clientes!A:B,2,0)</f>
        <v>Catarina Catarina Coelho</v>
      </c>
      <c r="D2134" s="4" t="str">
        <f>VLOOKUP(B2134,Clientes!A:D,4,0)</f>
        <v>Faro</v>
      </c>
      <c r="E2134" s="9" t="s">
        <v>35</v>
      </c>
      <c r="F2134" s="4" t="str">
        <f>INDEX('Lista Aloj'!B:C,MATCH(E2134,'Lista Aloj'!C:C,0),1)</f>
        <v>ALOJAMENTO LOCAL "TUGAPLACE", UNIPESSOAL, LDA</v>
      </c>
      <c r="G2134" s="4" t="str">
        <f>VLOOKUP(E2134,'Lista Aloj'!C:F,4,0)</f>
        <v>Porto</v>
      </c>
      <c r="H2134" s="19">
        <v>44831</v>
      </c>
      <c r="I2134" s="22">
        <v>8</v>
      </c>
      <c r="J2134" s="6">
        <f>VLOOKUP(E2134,'Lista Aloj'!C:F,2,0)*I2134</f>
        <v>560</v>
      </c>
      <c r="K2134" s="6">
        <f t="shared" si="33"/>
        <v>504</v>
      </c>
    </row>
    <row r="2135" spans="2:11" ht="16.5" x14ac:dyDescent="0.25">
      <c r="B2135" s="3" t="s">
        <v>121</v>
      </c>
      <c r="C2135" s="4" t="str">
        <f>VLOOKUP(B2135,Clientes!A:B,2,0)</f>
        <v>Catarina Miguel Fonseca</v>
      </c>
      <c r="D2135" s="4" t="str">
        <f>VLOOKUP(B2135,Clientes!A:D,4,0)</f>
        <v>Braga</v>
      </c>
      <c r="E2135" s="9" t="s">
        <v>34</v>
      </c>
      <c r="F2135" s="4" t="str">
        <f>INDEX('Lista Aloj'!B:C,MATCH(E2135,'Lista Aloj'!C:C,0),1)</f>
        <v>ALOJAMENTO DO ÓSCAR, UNIPESSOAL, LDA</v>
      </c>
      <c r="G2135" s="4" t="str">
        <f>VLOOKUP(E2135,'Lista Aloj'!C:F,4,0)</f>
        <v>Região Autónoma da Madeira</v>
      </c>
      <c r="H2135" s="19">
        <v>44831</v>
      </c>
      <c r="I2135" s="22">
        <v>1</v>
      </c>
      <c r="J2135" s="6">
        <f>VLOOKUP(E2135,'Lista Aloj'!C:F,2,0)*I2135</f>
        <v>70</v>
      </c>
      <c r="K2135" s="6">
        <f t="shared" si="33"/>
        <v>70</v>
      </c>
    </row>
    <row r="2136" spans="2:11" ht="16.5" x14ac:dyDescent="0.25">
      <c r="B2136" s="3" t="s">
        <v>193</v>
      </c>
      <c r="C2136" s="4" t="str">
        <f>VLOOKUP(B2136,Clientes!A:B,2,0)</f>
        <v>Paulo Pedro Pereira</v>
      </c>
      <c r="D2136" s="4" t="str">
        <f>VLOOKUP(B2136,Clientes!A:D,4,0)</f>
        <v>Beja</v>
      </c>
      <c r="E2136" s="9" t="s">
        <v>47</v>
      </c>
      <c r="F2136" s="4" t="str">
        <f>INDEX('Lista Aloj'!B:C,MATCH(E2136,'Lista Aloj'!C:C,0),1)</f>
        <v>ADER-SOUSA - ASSOCIAÇÃO DE DESENVOLVIMENTO RURAL DAS TERRAS DO SOUSA</v>
      </c>
      <c r="G2136" s="4" t="str">
        <f>VLOOKUP(E2136,'Lista Aloj'!C:F,4,0)</f>
        <v>Região Autónoma dos Açores</v>
      </c>
      <c r="H2136" s="19">
        <v>44831</v>
      </c>
      <c r="I2136" s="22">
        <v>4</v>
      </c>
      <c r="J2136" s="6">
        <f>VLOOKUP(E2136,'Lista Aloj'!C:F,2,0)*I2136</f>
        <v>280</v>
      </c>
      <c r="K2136" s="6">
        <f t="shared" si="33"/>
        <v>266</v>
      </c>
    </row>
    <row r="2137" spans="2:11" ht="16.5" x14ac:dyDescent="0.25">
      <c r="B2137" s="3" t="s">
        <v>107</v>
      </c>
      <c r="C2137" s="4" t="str">
        <f>VLOOKUP(B2137,Clientes!A:B,2,0)</f>
        <v>André Alexandre Cardoso</v>
      </c>
      <c r="D2137" s="4" t="str">
        <f>VLOOKUP(B2137,Clientes!A:D,4,0)</f>
        <v>Região Autónoma da Madeira</v>
      </c>
      <c r="E2137" s="9" t="s">
        <v>47</v>
      </c>
      <c r="F2137" s="4" t="str">
        <f>INDEX('Lista Aloj'!B:C,MATCH(E2137,'Lista Aloj'!C:C,0),1)</f>
        <v>ADER-SOUSA - ASSOCIAÇÃO DE DESENVOLVIMENTO RURAL DAS TERRAS DO SOUSA</v>
      </c>
      <c r="G2137" s="4" t="str">
        <f>VLOOKUP(E2137,'Lista Aloj'!C:F,4,0)</f>
        <v>Região Autónoma dos Açores</v>
      </c>
      <c r="H2137" s="19">
        <v>44832</v>
      </c>
      <c r="I2137" s="22">
        <v>6</v>
      </c>
      <c r="J2137" s="6">
        <f>VLOOKUP(E2137,'Lista Aloj'!C:F,2,0)*I2137</f>
        <v>420</v>
      </c>
      <c r="K2137" s="6">
        <f t="shared" si="33"/>
        <v>378</v>
      </c>
    </row>
    <row r="2138" spans="2:11" ht="16.5" x14ac:dyDescent="0.25">
      <c r="B2138" s="3" t="s">
        <v>104</v>
      </c>
      <c r="C2138" s="4" t="str">
        <f>VLOOKUP(B2138,Clientes!A:B,2,0)</f>
        <v>André Oliveira Santos</v>
      </c>
      <c r="D2138" s="4" t="str">
        <f>VLOOKUP(B2138,Clientes!A:D,4,0)</f>
        <v>Braga</v>
      </c>
      <c r="E2138" s="9" t="s">
        <v>62</v>
      </c>
      <c r="F2138" s="4" t="str">
        <f>INDEX('Lista Aloj'!B:C,MATCH(E2138,'Lista Aloj'!C:C,0),1)</f>
        <v>ENTREGARSONHOS - ALOJAMENTO LOCAL, LDA</v>
      </c>
      <c r="G2138" s="4" t="str">
        <f>VLOOKUP(E2138,'Lista Aloj'!C:F,4,0)</f>
        <v>Região Autónoma dos Açores</v>
      </c>
      <c r="H2138" s="19">
        <v>44832</v>
      </c>
      <c r="I2138" s="22">
        <v>6</v>
      </c>
      <c r="J2138" s="6">
        <f>VLOOKUP(E2138,'Lista Aloj'!C:F,2,0)*I2138</f>
        <v>420</v>
      </c>
      <c r="K2138" s="6">
        <f t="shared" si="33"/>
        <v>378</v>
      </c>
    </row>
    <row r="2139" spans="2:11" ht="16.5" x14ac:dyDescent="0.25">
      <c r="B2139" s="3" t="s">
        <v>94</v>
      </c>
      <c r="C2139" s="4" t="str">
        <f>VLOOKUP(B2139,Clientes!A:B,2,0)</f>
        <v xml:space="preserve">Paula Ramos </v>
      </c>
      <c r="D2139" s="4" t="str">
        <f>VLOOKUP(B2139,Clientes!A:D,4,0)</f>
        <v>Viana do Castelo</v>
      </c>
      <c r="E2139" s="9" t="s">
        <v>61</v>
      </c>
      <c r="F2139" s="4" t="str">
        <f>INDEX('Lista Aloj'!B:C,MATCH(E2139,'Lista Aloj'!C:C,0),1)</f>
        <v>APPEAL - ASSOCIAÇÃO PORTUGUESA DE PROPRIETÁRIOS DE ESTABELECIMENTOS DE ALOJAMENTO LOCAL</v>
      </c>
      <c r="G2139" s="4" t="str">
        <f>VLOOKUP(E2139,'Lista Aloj'!C:F,4,0)</f>
        <v>Região Autónoma dos Açores</v>
      </c>
      <c r="H2139" s="19">
        <v>44832</v>
      </c>
      <c r="I2139" s="22">
        <v>9</v>
      </c>
      <c r="J2139" s="6">
        <f>VLOOKUP(E2139,'Lista Aloj'!C:F,2,0)*I2139</f>
        <v>630</v>
      </c>
      <c r="K2139" s="6">
        <f t="shared" si="33"/>
        <v>567</v>
      </c>
    </row>
    <row r="2140" spans="2:11" ht="16.5" x14ac:dyDescent="0.25">
      <c r="B2140" s="3" t="s">
        <v>91</v>
      </c>
      <c r="C2140" s="4" t="str">
        <f>VLOOKUP(B2140,Clientes!A:B,2,0)</f>
        <v xml:space="preserve">Rafael Romera </v>
      </c>
      <c r="D2140" s="4" t="str">
        <f>VLOOKUP(B2140,Clientes!A:D,4,0)</f>
        <v>Coimbra</v>
      </c>
      <c r="E2140" s="9" t="s">
        <v>43</v>
      </c>
      <c r="F2140" s="4" t="str">
        <f>INDEX('Lista Aloj'!B:C,MATCH(E2140,'Lista Aloj'!C:C,0),1)</f>
        <v>AZEVEDO, ANTÓNIO DA SILVA</v>
      </c>
      <c r="G2140" s="4" t="str">
        <f>VLOOKUP(E2140,'Lista Aloj'!C:F,4,0)</f>
        <v>Porto</v>
      </c>
      <c r="H2140" s="19">
        <v>44832</v>
      </c>
      <c r="I2140" s="22">
        <v>6</v>
      </c>
      <c r="J2140" s="6">
        <f>VLOOKUP(E2140,'Lista Aloj'!C:F,2,0)*I2140</f>
        <v>480</v>
      </c>
      <c r="K2140" s="6">
        <f t="shared" si="33"/>
        <v>432</v>
      </c>
    </row>
    <row r="2141" spans="2:11" ht="16.5" x14ac:dyDescent="0.25">
      <c r="B2141" s="3" t="s">
        <v>137</v>
      </c>
      <c r="C2141" s="4" t="str">
        <f>VLOOKUP(B2141,Clientes!A:B,2,0)</f>
        <v xml:space="preserve">Tomás Raquel </v>
      </c>
      <c r="D2141" s="4" t="str">
        <f>VLOOKUP(B2141,Clientes!A:D,4,0)</f>
        <v>Coimbra</v>
      </c>
      <c r="E2141" s="9" t="s">
        <v>38</v>
      </c>
      <c r="F2141" s="4" t="str">
        <f>INDEX('Lista Aloj'!B:C,MATCH(E2141,'Lista Aloj'!C:C,0),1)</f>
        <v>ALOJAMENTO LOCAL - PENSIO BASTOS, LDA</v>
      </c>
      <c r="G2141" s="4" t="str">
        <f>VLOOKUP(E2141,'Lista Aloj'!C:F,4,0)</f>
        <v>Bragança</v>
      </c>
      <c r="H2141" s="19">
        <v>44832</v>
      </c>
      <c r="I2141" s="22">
        <v>2</v>
      </c>
      <c r="J2141" s="6">
        <f>VLOOKUP(E2141,'Lista Aloj'!C:F,2,0)*I2141</f>
        <v>140</v>
      </c>
      <c r="K2141" s="6">
        <f t="shared" si="33"/>
        <v>133</v>
      </c>
    </row>
    <row r="2142" spans="2:11" ht="16.5" x14ac:dyDescent="0.25">
      <c r="B2142" s="3" t="s">
        <v>151</v>
      </c>
      <c r="C2142" s="4" t="str">
        <f>VLOOKUP(B2142,Clientes!A:B,2,0)</f>
        <v xml:space="preserve">Inês Maria </v>
      </c>
      <c r="D2142" s="4" t="str">
        <f>VLOOKUP(B2142,Clientes!A:D,4,0)</f>
        <v>Aveiro</v>
      </c>
      <c r="E2142" s="9" t="s">
        <v>41</v>
      </c>
      <c r="F2142" s="4" t="str">
        <f>INDEX('Lista Aloj'!B:C,MATCH(E2142,'Lista Aloj'!C:C,0),1)</f>
        <v>CAMPO AVENTURA - PROGRAMAS DE LAZER, S.A.</v>
      </c>
      <c r="G2142" s="4" t="str">
        <f>VLOOKUP(E2142,'Lista Aloj'!C:F,4,0)</f>
        <v>Castelo Branco</v>
      </c>
      <c r="H2142" s="19">
        <v>44833</v>
      </c>
      <c r="I2142" s="22">
        <v>5</v>
      </c>
      <c r="J2142" s="6">
        <f>VLOOKUP(E2142,'Lista Aloj'!C:F,2,0)*I2142</f>
        <v>450</v>
      </c>
      <c r="K2142" s="6">
        <f t="shared" si="33"/>
        <v>427.5</v>
      </c>
    </row>
    <row r="2143" spans="2:11" ht="16.5" x14ac:dyDescent="0.25">
      <c r="B2143" s="3" t="s">
        <v>105</v>
      </c>
      <c r="C2143" s="4" t="str">
        <f>VLOOKUP(B2143,Clientes!A:B,2,0)</f>
        <v>Licinio Macedo Rocha</v>
      </c>
      <c r="D2143" s="4" t="str">
        <f>VLOOKUP(B2143,Clientes!A:D,4,0)</f>
        <v>Castelo Branco</v>
      </c>
      <c r="E2143" s="9" t="s">
        <v>37</v>
      </c>
      <c r="F2143" s="4" t="str">
        <f>INDEX('Lista Aloj'!B:C,MATCH(E2143,'Lista Aloj'!C:C,0),1)</f>
        <v>AHSLG - SOCIEDADE DE GESTÃO DE EMPREENDIMENTOS TURÍSTICOS E DE ALOJAMENTO LOCAL, LDA</v>
      </c>
      <c r="G2143" s="4" t="str">
        <f>VLOOKUP(E2143,'Lista Aloj'!C:F,4,0)</f>
        <v>Braga</v>
      </c>
      <c r="H2143" s="19">
        <v>44834</v>
      </c>
      <c r="I2143" s="22">
        <v>8</v>
      </c>
      <c r="J2143" s="6">
        <f>VLOOKUP(E2143,'Lista Aloj'!C:F,2,0)*I2143</f>
        <v>400</v>
      </c>
      <c r="K2143" s="6">
        <f t="shared" si="33"/>
        <v>360</v>
      </c>
    </row>
    <row r="2144" spans="2:11" ht="16.5" x14ac:dyDescent="0.25">
      <c r="B2144" s="3" t="s">
        <v>80</v>
      </c>
      <c r="C2144" s="4" t="str">
        <f>VLOOKUP(B2144,Clientes!A:B,2,0)</f>
        <v>João Vieira Santos</v>
      </c>
      <c r="D2144" s="4" t="str">
        <f>VLOOKUP(B2144,Clientes!A:D,4,0)</f>
        <v>Setúbal</v>
      </c>
      <c r="E2144" s="9" t="s">
        <v>38</v>
      </c>
      <c r="F2144" s="4" t="str">
        <f>INDEX('Lista Aloj'!B:C,MATCH(E2144,'Lista Aloj'!C:C,0),1)</f>
        <v>ALOJAMENTO LOCAL - PENSIO BASTOS, LDA</v>
      </c>
      <c r="G2144" s="4" t="str">
        <f>VLOOKUP(E2144,'Lista Aloj'!C:F,4,0)</f>
        <v>Bragança</v>
      </c>
      <c r="H2144" s="19">
        <v>44835</v>
      </c>
      <c r="I2144" s="22">
        <v>8</v>
      </c>
      <c r="J2144" s="6">
        <f>VLOOKUP(E2144,'Lista Aloj'!C:F,2,0)*I2144</f>
        <v>560</v>
      </c>
      <c r="K2144" s="6">
        <f t="shared" si="33"/>
        <v>504</v>
      </c>
    </row>
    <row r="2145" spans="2:11" ht="16.5" x14ac:dyDescent="0.25">
      <c r="B2145" s="3" t="s">
        <v>120</v>
      </c>
      <c r="C2145" s="4" t="str">
        <f>VLOOKUP(B2145,Clientes!A:B,2,0)</f>
        <v>Mariana Miguel Borges</v>
      </c>
      <c r="D2145" s="4" t="str">
        <f>VLOOKUP(B2145,Clientes!A:D,4,0)</f>
        <v>Região Autónoma dos Açores</v>
      </c>
      <c r="E2145" s="9" t="s">
        <v>47</v>
      </c>
      <c r="F2145" s="4" t="str">
        <f>INDEX('Lista Aloj'!B:C,MATCH(E2145,'Lista Aloj'!C:C,0),1)</f>
        <v>ADER-SOUSA - ASSOCIAÇÃO DE DESENVOLVIMENTO RURAL DAS TERRAS DO SOUSA</v>
      </c>
      <c r="G2145" s="4" t="str">
        <f>VLOOKUP(E2145,'Lista Aloj'!C:F,4,0)</f>
        <v>Região Autónoma dos Açores</v>
      </c>
      <c r="H2145" s="19">
        <v>44838</v>
      </c>
      <c r="I2145" s="22">
        <v>1</v>
      </c>
      <c r="J2145" s="6">
        <f>VLOOKUP(E2145,'Lista Aloj'!C:F,2,0)*I2145</f>
        <v>70</v>
      </c>
      <c r="K2145" s="6">
        <f t="shared" si="33"/>
        <v>70</v>
      </c>
    </row>
    <row r="2146" spans="2:11" ht="16.5" x14ac:dyDescent="0.25">
      <c r="B2146" s="3" t="s">
        <v>148</v>
      </c>
      <c r="C2146" s="4" t="str">
        <f>VLOOKUP(B2146,Clientes!A:B,2,0)</f>
        <v>Bruno Baía Silva</v>
      </c>
      <c r="D2146" s="4" t="str">
        <f>VLOOKUP(B2146,Clientes!A:D,4,0)</f>
        <v>Região Autónoma dos Açores</v>
      </c>
      <c r="E2146" s="9" t="s">
        <v>37</v>
      </c>
      <c r="F2146" s="4" t="str">
        <f>INDEX('Lista Aloj'!B:C,MATCH(E2146,'Lista Aloj'!C:C,0),1)</f>
        <v>AHSLG - SOCIEDADE DE GESTÃO DE EMPREENDIMENTOS TURÍSTICOS E DE ALOJAMENTO LOCAL, LDA</v>
      </c>
      <c r="G2146" s="4" t="str">
        <f>VLOOKUP(E2146,'Lista Aloj'!C:F,4,0)</f>
        <v>Braga</v>
      </c>
      <c r="H2146" s="19">
        <v>44839</v>
      </c>
      <c r="I2146" s="22">
        <v>6</v>
      </c>
      <c r="J2146" s="6">
        <f>VLOOKUP(E2146,'Lista Aloj'!C:F,2,0)*I2146</f>
        <v>300</v>
      </c>
      <c r="K2146" s="6">
        <f t="shared" si="33"/>
        <v>270</v>
      </c>
    </row>
    <row r="2147" spans="2:11" ht="16.5" x14ac:dyDescent="0.25">
      <c r="B2147" s="3" t="s">
        <v>113</v>
      </c>
      <c r="C2147" s="4" t="str">
        <f>VLOOKUP(B2147,Clientes!A:B,2,0)</f>
        <v>Ana Camões Alves</v>
      </c>
      <c r="D2147" s="4" t="str">
        <f>VLOOKUP(B2147,Clientes!A:D,4,0)</f>
        <v>Beja</v>
      </c>
      <c r="E2147" s="9" t="s">
        <v>61</v>
      </c>
      <c r="F2147" s="4" t="str">
        <f>INDEX('Lista Aloj'!B:C,MATCH(E2147,'Lista Aloj'!C:C,0),1)</f>
        <v>APPEAL - ASSOCIAÇÃO PORTUGUESA DE PROPRIETÁRIOS DE ESTABELECIMENTOS DE ALOJAMENTO LOCAL</v>
      </c>
      <c r="G2147" s="4" t="str">
        <f>VLOOKUP(E2147,'Lista Aloj'!C:F,4,0)</f>
        <v>Região Autónoma dos Açores</v>
      </c>
      <c r="H2147" s="19">
        <v>44840</v>
      </c>
      <c r="I2147" s="22">
        <v>9</v>
      </c>
      <c r="J2147" s="6">
        <f>VLOOKUP(E2147,'Lista Aloj'!C:F,2,0)*I2147</f>
        <v>630</v>
      </c>
      <c r="K2147" s="6">
        <f t="shared" si="33"/>
        <v>567</v>
      </c>
    </row>
    <row r="2148" spans="2:11" ht="16.5" x14ac:dyDescent="0.25">
      <c r="B2148" s="3" t="s">
        <v>73</v>
      </c>
      <c r="C2148" s="4" t="str">
        <f>VLOOKUP(B2148,Clientes!A:B,2,0)</f>
        <v>João Cudell Aguiar</v>
      </c>
      <c r="D2148" s="4" t="str">
        <f>VLOOKUP(B2148,Clientes!A:D,4,0)</f>
        <v>Lisboa</v>
      </c>
      <c r="E2148" s="9" t="s">
        <v>44</v>
      </c>
      <c r="F2148" s="4" t="str">
        <f>INDEX('Lista Aloj'!B:C,MATCH(E2148,'Lista Aloj'!C:C,0),1)</f>
        <v>DELIRECORDAÇÕES - ALOJAMENTO LOCAL, UNIPESSOAL, LDA</v>
      </c>
      <c r="G2148" s="4" t="str">
        <f>VLOOKUP(E2148,'Lista Aloj'!C:F,4,0)</f>
        <v>Porto</v>
      </c>
      <c r="H2148" s="19">
        <v>44842</v>
      </c>
      <c r="I2148" s="22">
        <v>7</v>
      </c>
      <c r="J2148" s="6">
        <f>VLOOKUP(E2148,'Lista Aloj'!C:F,2,0)*I2148</f>
        <v>560</v>
      </c>
      <c r="K2148" s="6">
        <f t="shared" si="33"/>
        <v>504</v>
      </c>
    </row>
    <row r="2149" spans="2:11" ht="16.5" x14ac:dyDescent="0.25">
      <c r="B2149" s="3" t="s">
        <v>97</v>
      </c>
      <c r="C2149" s="4" t="str">
        <f>VLOOKUP(B2149,Clientes!A:B,2,0)</f>
        <v>Diogo Torres Pinheiro</v>
      </c>
      <c r="D2149" s="4" t="str">
        <f>VLOOKUP(B2149,Clientes!A:D,4,0)</f>
        <v>Santarém</v>
      </c>
      <c r="E2149" s="9" t="s">
        <v>34</v>
      </c>
      <c r="F2149" s="4" t="str">
        <f>INDEX('Lista Aloj'!B:C,MATCH(E2149,'Lista Aloj'!C:C,0),1)</f>
        <v>ALOJAMENTO DO ÓSCAR, UNIPESSOAL, LDA</v>
      </c>
      <c r="G2149" s="4" t="str">
        <f>VLOOKUP(E2149,'Lista Aloj'!C:F,4,0)</f>
        <v>Região Autónoma da Madeira</v>
      </c>
      <c r="H2149" s="19">
        <v>44845</v>
      </c>
      <c r="I2149" s="22">
        <v>1</v>
      </c>
      <c r="J2149" s="6">
        <f>VLOOKUP(E2149,'Lista Aloj'!C:F,2,0)*I2149</f>
        <v>70</v>
      </c>
      <c r="K2149" s="6">
        <f t="shared" si="33"/>
        <v>70</v>
      </c>
    </row>
    <row r="2150" spans="2:11" ht="16.5" x14ac:dyDescent="0.25">
      <c r="B2150" s="3" t="s">
        <v>75</v>
      </c>
      <c r="C2150" s="4" t="str">
        <f>VLOOKUP(B2150,Clientes!A:B,2,0)</f>
        <v xml:space="preserve">Maria Miguel </v>
      </c>
      <c r="D2150" s="4" t="str">
        <f>VLOOKUP(B2150,Clientes!A:D,4,0)</f>
        <v>Viana do Castelo</v>
      </c>
      <c r="E2150" s="9" t="s">
        <v>34</v>
      </c>
      <c r="F2150" s="4" t="str">
        <f>INDEX('Lista Aloj'!B:C,MATCH(E2150,'Lista Aloj'!C:C,0),1)</f>
        <v>ALOJAMENTO DO ÓSCAR, UNIPESSOAL, LDA</v>
      </c>
      <c r="G2150" s="4" t="str">
        <f>VLOOKUP(E2150,'Lista Aloj'!C:F,4,0)</f>
        <v>Região Autónoma da Madeira</v>
      </c>
      <c r="H2150" s="19">
        <v>44845</v>
      </c>
      <c r="I2150" s="22">
        <v>7</v>
      </c>
      <c r="J2150" s="6">
        <f>VLOOKUP(E2150,'Lista Aloj'!C:F,2,0)*I2150</f>
        <v>490</v>
      </c>
      <c r="K2150" s="6">
        <f t="shared" si="33"/>
        <v>441</v>
      </c>
    </row>
    <row r="2151" spans="2:11" ht="16.5" x14ac:dyDescent="0.25">
      <c r="B2151" s="3" t="s">
        <v>119</v>
      </c>
      <c r="C2151" s="4" t="str">
        <f>VLOOKUP(B2151,Clientes!A:B,2,0)</f>
        <v>Mariana Rafaela Costa</v>
      </c>
      <c r="D2151" s="4" t="str">
        <f>VLOOKUP(B2151,Clientes!A:D,4,0)</f>
        <v>Região Autónoma da Madeira</v>
      </c>
      <c r="E2151" s="9" t="s">
        <v>37</v>
      </c>
      <c r="F2151" s="4" t="str">
        <f>INDEX('Lista Aloj'!B:C,MATCH(E2151,'Lista Aloj'!C:C,0),1)</f>
        <v>AHSLG - SOCIEDADE DE GESTÃO DE EMPREENDIMENTOS TURÍSTICOS E DE ALOJAMENTO LOCAL, LDA</v>
      </c>
      <c r="G2151" s="4" t="str">
        <f>VLOOKUP(E2151,'Lista Aloj'!C:F,4,0)</f>
        <v>Braga</v>
      </c>
      <c r="H2151" s="19">
        <v>44847</v>
      </c>
      <c r="I2151" s="22">
        <v>1</v>
      </c>
      <c r="J2151" s="6">
        <f>VLOOKUP(E2151,'Lista Aloj'!C:F,2,0)*I2151</f>
        <v>50</v>
      </c>
      <c r="K2151" s="6">
        <f t="shared" si="33"/>
        <v>50</v>
      </c>
    </row>
    <row r="2152" spans="2:11" ht="16.5" x14ac:dyDescent="0.25">
      <c r="B2152" s="3" t="s">
        <v>112</v>
      </c>
      <c r="C2152" s="4" t="str">
        <f>VLOOKUP(B2152,Clientes!A:B,2,0)</f>
        <v>Marisa Paulo Cunha</v>
      </c>
      <c r="D2152" s="4" t="str">
        <f>VLOOKUP(B2152,Clientes!A:D,4,0)</f>
        <v>Porto</v>
      </c>
      <c r="E2152" s="9" t="s">
        <v>35</v>
      </c>
      <c r="F2152" s="4" t="str">
        <f>INDEX('Lista Aloj'!B:C,MATCH(E2152,'Lista Aloj'!C:C,0),1)</f>
        <v>ALOJAMENTO LOCAL "TUGAPLACE", UNIPESSOAL, LDA</v>
      </c>
      <c r="G2152" s="4" t="str">
        <f>VLOOKUP(E2152,'Lista Aloj'!C:F,4,0)</f>
        <v>Porto</v>
      </c>
      <c r="H2152" s="19">
        <v>44848</v>
      </c>
      <c r="I2152" s="22">
        <v>4</v>
      </c>
      <c r="J2152" s="6">
        <f>VLOOKUP(E2152,'Lista Aloj'!C:F,2,0)*I2152</f>
        <v>280</v>
      </c>
      <c r="K2152" s="6">
        <f t="shared" si="33"/>
        <v>266</v>
      </c>
    </row>
    <row r="2153" spans="2:11" ht="16.5" x14ac:dyDescent="0.25">
      <c r="B2153" s="3" t="s">
        <v>102</v>
      </c>
      <c r="C2153" s="4" t="str">
        <f>VLOOKUP(B2153,Clientes!A:B,2,0)</f>
        <v>Pedro Miguel Pinto</v>
      </c>
      <c r="D2153" s="4" t="str">
        <f>VLOOKUP(B2153,Clientes!A:D,4,0)</f>
        <v>Aveiro</v>
      </c>
      <c r="E2153" s="9" t="s">
        <v>34</v>
      </c>
      <c r="F2153" s="4" t="str">
        <f>INDEX('Lista Aloj'!B:C,MATCH(E2153,'Lista Aloj'!C:C,0),1)</f>
        <v>ALOJAMENTO DO ÓSCAR, UNIPESSOAL, LDA</v>
      </c>
      <c r="G2153" s="4" t="str">
        <f>VLOOKUP(E2153,'Lista Aloj'!C:F,4,0)</f>
        <v>Região Autónoma da Madeira</v>
      </c>
      <c r="H2153" s="19">
        <v>44853</v>
      </c>
      <c r="I2153" s="22">
        <v>6</v>
      </c>
      <c r="J2153" s="6">
        <f>VLOOKUP(E2153,'Lista Aloj'!C:F,2,0)*I2153</f>
        <v>420</v>
      </c>
      <c r="K2153" s="6">
        <f t="shared" si="33"/>
        <v>378</v>
      </c>
    </row>
    <row r="2154" spans="2:11" ht="16.5" x14ac:dyDescent="0.25">
      <c r="B2154" s="3" t="s">
        <v>79</v>
      </c>
      <c r="C2154" s="4" t="str">
        <f>VLOOKUP(B2154,Clientes!A:B,2,0)</f>
        <v>Pedro Miguel Mota</v>
      </c>
      <c r="D2154" s="4" t="str">
        <f>VLOOKUP(B2154,Clientes!A:D,4,0)</f>
        <v>Coimbra</v>
      </c>
      <c r="E2154" s="9" t="s">
        <v>35</v>
      </c>
      <c r="F2154" s="4" t="str">
        <f>INDEX('Lista Aloj'!B:C,MATCH(E2154,'Lista Aloj'!C:C,0),1)</f>
        <v>ALOJAMENTO LOCAL "TUGAPLACE", UNIPESSOAL, LDA</v>
      </c>
      <c r="G2154" s="4" t="str">
        <f>VLOOKUP(E2154,'Lista Aloj'!C:F,4,0)</f>
        <v>Porto</v>
      </c>
      <c r="H2154" s="19">
        <v>44854</v>
      </c>
      <c r="I2154" s="22">
        <v>3</v>
      </c>
      <c r="J2154" s="6">
        <f>VLOOKUP(E2154,'Lista Aloj'!C:F,2,0)*I2154</f>
        <v>210</v>
      </c>
      <c r="K2154" s="6">
        <f t="shared" si="33"/>
        <v>199.5</v>
      </c>
    </row>
    <row r="2155" spans="2:11" ht="16.5" x14ac:dyDescent="0.25">
      <c r="B2155" s="3" t="s">
        <v>88</v>
      </c>
      <c r="C2155" s="4" t="str">
        <f>VLOOKUP(B2155,Clientes!A:B,2,0)</f>
        <v>José Daniel Rodrigues</v>
      </c>
      <c r="D2155" s="4" t="str">
        <f>VLOOKUP(B2155,Clientes!A:D,4,0)</f>
        <v>Vila Real</v>
      </c>
      <c r="E2155" s="9" t="s">
        <v>37</v>
      </c>
      <c r="F2155" s="4" t="str">
        <f>INDEX('Lista Aloj'!B:C,MATCH(E2155,'Lista Aloj'!C:C,0),1)</f>
        <v>AHSLG - SOCIEDADE DE GESTÃO DE EMPREENDIMENTOS TURÍSTICOS E DE ALOJAMENTO LOCAL, LDA</v>
      </c>
      <c r="G2155" s="4" t="str">
        <f>VLOOKUP(E2155,'Lista Aloj'!C:F,4,0)</f>
        <v>Braga</v>
      </c>
      <c r="H2155" s="19">
        <v>44857</v>
      </c>
      <c r="I2155" s="22">
        <v>7</v>
      </c>
      <c r="J2155" s="6">
        <f>VLOOKUP(E2155,'Lista Aloj'!C:F,2,0)*I2155</f>
        <v>350</v>
      </c>
      <c r="K2155" s="6">
        <f t="shared" si="33"/>
        <v>315</v>
      </c>
    </row>
    <row r="2156" spans="2:11" ht="16.5" x14ac:dyDescent="0.25">
      <c r="B2156" s="3" t="s">
        <v>110</v>
      </c>
      <c r="C2156" s="4" t="str">
        <f>VLOOKUP(B2156,Clientes!A:B,2,0)</f>
        <v>Luís Filipe Carvalho</v>
      </c>
      <c r="D2156" s="4" t="str">
        <f>VLOOKUP(B2156,Clientes!A:D,4,0)</f>
        <v>Porto</v>
      </c>
      <c r="E2156" s="9" t="s">
        <v>48</v>
      </c>
      <c r="F2156" s="4" t="str">
        <f>INDEX('Lista Aloj'!B:C,MATCH(E2156,'Lista Aloj'!C:C,0),1)</f>
        <v>BEACHCOMBER - ALOJAMENTO LOCAL, UNIPESSOAL, LDA</v>
      </c>
      <c r="G2156" s="4" t="str">
        <f>VLOOKUP(E2156,'Lista Aloj'!C:F,4,0)</f>
        <v>Beja</v>
      </c>
      <c r="H2156" s="19">
        <v>44859</v>
      </c>
      <c r="I2156" s="22">
        <v>8</v>
      </c>
      <c r="J2156" s="6">
        <f>VLOOKUP(E2156,'Lista Aloj'!C:F,2,0)*I2156</f>
        <v>400</v>
      </c>
      <c r="K2156" s="6">
        <f t="shared" si="33"/>
        <v>360</v>
      </c>
    </row>
    <row r="2157" spans="2:11" ht="16.5" x14ac:dyDescent="0.25">
      <c r="B2157" s="3" t="s">
        <v>188</v>
      </c>
      <c r="C2157" s="4" t="str">
        <f>VLOOKUP(B2157,Clientes!A:B,2,0)</f>
        <v>Tiago Afonso Santos</v>
      </c>
      <c r="D2157" s="4" t="str">
        <f>VLOOKUP(B2157,Clientes!A:D,4,0)</f>
        <v>Vila Real</v>
      </c>
      <c r="E2157" s="9" t="s">
        <v>37</v>
      </c>
      <c r="F2157" s="4" t="str">
        <f>INDEX('Lista Aloj'!B:C,MATCH(E2157,'Lista Aloj'!C:C,0),1)</f>
        <v>AHSLG - SOCIEDADE DE GESTÃO DE EMPREENDIMENTOS TURÍSTICOS E DE ALOJAMENTO LOCAL, LDA</v>
      </c>
      <c r="G2157" s="4" t="str">
        <f>VLOOKUP(E2157,'Lista Aloj'!C:F,4,0)</f>
        <v>Braga</v>
      </c>
      <c r="H2157" s="19">
        <v>44860</v>
      </c>
      <c r="I2157" s="22">
        <v>1</v>
      </c>
      <c r="J2157" s="6">
        <f>VLOOKUP(E2157,'Lista Aloj'!C:F,2,0)*I2157</f>
        <v>50</v>
      </c>
      <c r="K2157" s="6">
        <f t="shared" si="33"/>
        <v>50</v>
      </c>
    </row>
    <row r="2158" spans="2:11" ht="16.5" x14ac:dyDescent="0.25">
      <c r="B2158" s="3" t="s">
        <v>150</v>
      </c>
      <c r="C2158" s="4" t="str">
        <f>VLOOKUP(B2158,Clientes!A:B,2,0)</f>
        <v>Jose Amadeu Faria</v>
      </c>
      <c r="D2158" s="4" t="str">
        <f>VLOOKUP(B2158,Clientes!A:D,4,0)</f>
        <v>Região Autónoma da Madeira</v>
      </c>
      <c r="E2158" s="9" t="s">
        <v>43</v>
      </c>
      <c r="F2158" s="4" t="str">
        <f>INDEX('Lista Aloj'!B:C,MATCH(E2158,'Lista Aloj'!C:C,0),1)</f>
        <v>AZEVEDO, ANTÓNIO DA SILVA</v>
      </c>
      <c r="G2158" s="4" t="str">
        <f>VLOOKUP(E2158,'Lista Aloj'!C:F,4,0)</f>
        <v>Porto</v>
      </c>
      <c r="H2158" s="19">
        <v>44861</v>
      </c>
      <c r="I2158" s="22">
        <v>7</v>
      </c>
      <c r="J2158" s="6">
        <f>VLOOKUP(E2158,'Lista Aloj'!C:F,2,0)*I2158</f>
        <v>560</v>
      </c>
      <c r="K2158" s="6">
        <f t="shared" si="33"/>
        <v>504</v>
      </c>
    </row>
    <row r="2159" spans="2:11" ht="16.5" x14ac:dyDescent="0.25">
      <c r="B2159" s="3" t="s">
        <v>175</v>
      </c>
      <c r="C2159" s="4" t="str">
        <f>VLOOKUP(B2159,Clientes!A:B,2,0)</f>
        <v>Beatriz Miguel Silva</v>
      </c>
      <c r="D2159" s="4" t="str">
        <f>VLOOKUP(B2159,Clientes!A:D,4,0)</f>
        <v>Setúbal</v>
      </c>
      <c r="E2159" s="9" t="s">
        <v>37</v>
      </c>
      <c r="F2159" s="4" t="str">
        <f>INDEX('Lista Aloj'!B:C,MATCH(E2159,'Lista Aloj'!C:C,0),1)</f>
        <v>AHSLG - SOCIEDADE DE GESTÃO DE EMPREENDIMENTOS TURÍSTICOS E DE ALOJAMENTO LOCAL, LDA</v>
      </c>
      <c r="G2159" s="4" t="str">
        <f>VLOOKUP(E2159,'Lista Aloj'!C:F,4,0)</f>
        <v>Braga</v>
      </c>
      <c r="H2159" s="19">
        <v>44868</v>
      </c>
      <c r="I2159" s="22">
        <v>5</v>
      </c>
      <c r="J2159" s="6">
        <f>VLOOKUP(E2159,'Lista Aloj'!C:F,2,0)*I2159</f>
        <v>250</v>
      </c>
      <c r="K2159" s="6">
        <f t="shared" si="33"/>
        <v>237.5</v>
      </c>
    </row>
    <row r="2160" spans="2:11" ht="16.5" x14ac:dyDescent="0.25">
      <c r="B2160" s="3" t="s">
        <v>109</v>
      </c>
      <c r="C2160" s="4" t="str">
        <f>VLOOKUP(B2160,Clientes!A:B,2,0)</f>
        <v>Leonor Pedro Santos</v>
      </c>
      <c r="D2160" s="4" t="str">
        <f>VLOOKUP(B2160,Clientes!A:D,4,0)</f>
        <v>Beja</v>
      </c>
      <c r="E2160" s="9" t="s">
        <v>35</v>
      </c>
      <c r="F2160" s="4" t="str">
        <f>INDEX('Lista Aloj'!B:C,MATCH(E2160,'Lista Aloj'!C:C,0),1)</f>
        <v>ALOJAMENTO LOCAL "TUGAPLACE", UNIPESSOAL, LDA</v>
      </c>
      <c r="G2160" s="4" t="str">
        <f>VLOOKUP(E2160,'Lista Aloj'!C:F,4,0)</f>
        <v>Porto</v>
      </c>
      <c r="H2160" s="19">
        <v>44869</v>
      </c>
      <c r="I2160" s="22">
        <v>7</v>
      </c>
      <c r="J2160" s="6">
        <f>VLOOKUP(E2160,'Lista Aloj'!C:F,2,0)*I2160</f>
        <v>490</v>
      </c>
      <c r="K2160" s="6">
        <f t="shared" si="33"/>
        <v>441</v>
      </c>
    </row>
    <row r="2161" spans="2:11" ht="16.5" x14ac:dyDescent="0.25">
      <c r="B2161" s="3" t="s">
        <v>82</v>
      </c>
      <c r="C2161" s="4" t="str">
        <f>VLOOKUP(B2161,Clientes!A:B,2,0)</f>
        <v>Inês Pedro Marinho</v>
      </c>
      <c r="D2161" s="4" t="str">
        <f>VLOOKUP(B2161,Clientes!A:D,4,0)</f>
        <v>Coimbra</v>
      </c>
      <c r="E2161" s="9" t="s">
        <v>37</v>
      </c>
      <c r="F2161" s="4" t="str">
        <f>INDEX('Lista Aloj'!B:C,MATCH(E2161,'Lista Aloj'!C:C,0),1)</f>
        <v>AHSLG - SOCIEDADE DE GESTÃO DE EMPREENDIMENTOS TURÍSTICOS E DE ALOJAMENTO LOCAL, LDA</v>
      </c>
      <c r="G2161" s="4" t="str">
        <f>VLOOKUP(E2161,'Lista Aloj'!C:F,4,0)</f>
        <v>Braga</v>
      </c>
      <c r="H2161" s="19">
        <v>44874</v>
      </c>
      <c r="I2161" s="22">
        <v>4</v>
      </c>
      <c r="J2161" s="6">
        <f>VLOOKUP(E2161,'Lista Aloj'!C:F,2,0)*I2161</f>
        <v>200</v>
      </c>
      <c r="K2161" s="6">
        <f t="shared" si="33"/>
        <v>190</v>
      </c>
    </row>
    <row r="2162" spans="2:11" ht="16.5" x14ac:dyDescent="0.25">
      <c r="B2162" s="3" t="s">
        <v>76</v>
      </c>
      <c r="C2162" s="4" t="str">
        <f>VLOOKUP(B2162,Clientes!A:B,2,0)</f>
        <v>Maria Bessa Costa</v>
      </c>
      <c r="D2162" s="4" t="str">
        <f>VLOOKUP(B2162,Clientes!A:D,4,0)</f>
        <v>Bragança</v>
      </c>
      <c r="E2162" s="9" t="s">
        <v>42</v>
      </c>
      <c r="F2162" s="4" t="str">
        <f>INDEX('Lista Aloj'!B:C,MATCH(E2162,'Lista Aloj'!C:C,0),1)</f>
        <v>FEELPORTO - ALOJAMENTO LOCAL E SERVIÇOS TURISTICOS, LDA</v>
      </c>
      <c r="G2162" s="4" t="str">
        <f>VLOOKUP(E2162,'Lista Aloj'!C:F,4,0)</f>
        <v>Porto</v>
      </c>
      <c r="H2162" s="19">
        <v>44875</v>
      </c>
      <c r="I2162" s="22">
        <v>7</v>
      </c>
      <c r="J2162" s="6">
        <f>VLOOKUP(E2162,'Lista Aloj'!C:F,2,0)*I2162</f>
        <v>490</v>
      </c>
      <c r="K2162" s="6">
        <f t="shared" si="33"/>
        <v>441</v>
      </c>
    </row>
    <row r="2163" spans="2:11" ht="16.5" x14ac:dyDescent="0.25">
      <c r="B2163" s="3" t="s">
        <v>156</v>
      </c>
      <c r="C2163" s="4" t="str">
        <f>VLOOKUP(B2163,Clientes!A:B,2,0)</f>
        <v>Ana Francisca Ferreira</v>
      </c>
      <c r="D2163" s="4" t="str">
        <f>VLOOKUP(B2163,Clientes!A:D,4,0)</f>
        <v>Região Autónoma da Madeira</v>
      </c>
      <c r="E2163" s="9" t="s">
        <v>37</v>
      </c>
      <c r="F2163" s="4" t="str">
        <f>INDEX('Lista Aloj'!B:C,MATCH(E2163,'Lista Aloj'!C:C,0),1)</f>
        <v>AHSLG - SOCIEDADE DE GESTÃO DE EMPREENDIMENTOS TURÍSTICOS E DE ALOJAMENTO LOCAL, LDA</v>
      </c>
      <c r="G2163" s="4" t="str">
        <f>VLOOKUP(E2163,'Lista Aloj'!C:F,4,0)</f>
        <v>Braga</v>
      </c>
      <c r="H2163" s="19">
        <v>44881</v>
      </c>
      <c r="I2163" s="22">
        <v>6</v>
      </c>
      <c r="J2163" s="6">
        <f>VLOOKUP(E2163,'Lista Aloj'!C:F,2,0)*I2163</f>
        <v>300</v>
      </c>
      <c r="K2163" s="6">
        <f t="shared" si="33"/>
        <v>270</v>
      </c>
    </row>
    <row r="2164" spans="2:11" ht="16.5" x14ac:dyDescent="0.25">
      <c r="B2164" s="3" t="s">
        <v>96</v>
      </c>
      <c r="C2164" s="4" t="str">
        <f>VLOOKUP(B2164,Clientes!A:B,2,0)</f>
        <v>João Catarina Mendes</v>
      </c>
      <c r="D2164" s="4" t="str">
        <f>VLOOKUP(B2164,Clientes!A:D,4,0)</f>
        <v>Lisboa</v>
      </c>
      <c r="E2164" s="9" t="s">
        <v>38</v>
      </c>
      <c r="F2164" s="4" t="str">
        <f>INDEX('Lista Aloj'!B:C,MATCH(E2164,'Lista Aloj'!C:C,0),1)</f>
        <v>ALOJAMENTO LOCAL - PENSIO BASTOS, LDA</v>
      </c>
      <c r="G2164" s="4" t="str">
        <f>VLOOKUP(E2164,'Lista Aloj'!C:F,4,0)</f>
        <v>Bragança</v>
      </c>
      <c r="H2164" s="19">
        <v>44882</v>
      </c>
      <c r="I2164" s="22">
        <v>4</v>
      </c>
      <c r="J2164" s="6">
        <f>VLOOKUP(E2164,'Lista Aloj'!C:F,2,0)*I2164</f>
        <v>280</v>
      </c>
      <c r="K2164" s="6">
        <f t="shared" si="33"/>
        <v>266</v>
      </c>
    </row>
    <row r="2165" spans="2:11" ht="16.5" x14ac:dyDescent="0.25">
      <c r="B2165" s="3" t="s">
        <v>85</v>
      </c>
      <c r="C2165" s="4" t="str">
        <f>VLOOKUP(B2165,Clientes!A:B,2,0)</f>
        <v>Tiago Fernando Pereira</v>
      </c>
      <c r="D2165" s="4" t="str">
        <f>VLOOKUP(B2165,Clientes!A:D,4,0)</f>
        <v>Leiria</v>
      </c>
      <c r="E2165" s="9" t="s">
        <v>35</v>
      </c>
      <c r="F2165" s="4" t="str">
        <f>INDEX('Lista Aloj'!B:C,MATCH(E2165,'Lista Aloj'!C:C,0),1)</f>
        <v>ALOJAMENTO LOCAL "TUGAPLACE", UNIPESSOAL, LDA</v>
      </c>
      <c r="G2165" s="4" t="str">
        <f>VLOOKUP(E2165,'Lista Aloj'!C:F,4,0)</f>
        <v>Porto</v>
      </c>
      <c r="H2165" s="19">
        <v>44882</v>
      </c>
      <c r="I2165" s="22">
        <v>5</v>
      </c>
      <c r="J2165" s="6">
        <f>VLOOKUP(E2165,'Lista Aloj'!C:F,2,0)*I2165</f>
        <v>350</v>
      </c>
      <c r="K2165" s="6">
        <f t="shared" si="33"/>
        <v>332.5</v>
      </c>
    </row>
    <row r="2166" spans="2:11" ht="16.5" x14ac:dyDescent="0.25">
      <c r="B2166" s="3" t="s">
        <v>123</v>
      </c>
      <c r="C2166" s="4" t="str">
        <f>VLOOKUP(B2166,Clientes!A:B,2,0)</f>
        <v>Leonardo Manuel Marrana</v>
      </c>
      <c r="D2166" s="4" t="str">
        <f>VLOOKUP(B2166,Clientes!A:D,4,0)</f>
        <v>Guarda</v>
      </c>
      <c r="E2166" s="9" t="s">
        <v>34</v>
      </c>
      <c r="F2166" s="4" t="str">
        <f>INDEX('Lista Aloj'!B:C,MATCH(E2166,'Lista Aloj'!C:C,0),1)</f>
        <v>ALOJAMENTO DO ÓSCAR, UNIPESSOAL, LDA</v>
      </c>
      <c r="G2166" s="4" t="str">
        <f>VLOOKUP(E2166,'Lista Aloj'!C:F,4,0)</f>
        <v>Região Autónoma da Madeira</v>
      </c>
      <c r="H2166" s="19">
        <v>44884</v>
      </c>
      <c r="I2166" s="22">
        <v>9</v>
      </c>
      <c r="J2166" s="6">
        <f>VLOOKUP(E2166,'Lista Aloj'!C:F,2,0)*I2166</f>
        <v>630</v>
      </c>
      <c r="K2166" s="6">
        <f t="shared" si="33"/>
        <v>567</v>
      </c>
    </row>
    <row r="2167" spans="2:11" ht="16.5" x14ac:dyDescent="0.25">
      <c r="B2167" s="3" t="s">
        <v>117</v>
      </c>
      <c r="C2167" s="4" t="str">
        <f>VLOOKUP(B2167,Clientes!A:B,2,0)</f>
        <v>Ana Costa Neves</v>
      </c>
      <c r="D2167" s="4" t="str">
        <f>VLOOKUP(B2167,Clientes!A:D,4,0)</f>
        <v>Guarda</v>
      </c>
      <c r="E2167" s="9" t="s">
        <v>37</v>
      </c>
      <c r="F2167" s="4" t="str">
        <f>INDEX('Lista Aloj'!B:C,MATCH(E2167,'Lista Aloj'!C:C,0),1)</f>
        <v>AHSLG - SOCIEDADE DE GESTÃO DE EMPREENDIMENTOS TURÍSTICOS E DE ALOJAMENTO LOCAL, LDA</v>
      </c>
      <c r="G2167" s="4" t="str">
        <f>VLOOKUP(E2167,'Lista Aloj'!C:F,4,0)</f>
        <v>Braga</v>
      </c>
      <c r="H2167" s="19">
        <v>44887</v>
      </c>
      <c r="I2167" s="22">
        <v>2</v>
      </c>
      <c r="J2167" s="6">
        <f>VLOOKUP(E2167,'Lista Aloj'!C:F,2,0)*I2167</f>
        <v>100</v>
      </c>
      <c r="K2167" s="6">
        <f t="shared" si="33"/>
        <v>95</v>
      </c>
    </row>
    <row r="2168" spans="2:11" ht="16.5" x14ac:dyDescent="0.25">
      <c r="B2168" s="3" t="s">
        <v>111</v>
      </c>
      <c r="C2168" s="4" t="str">
        <f>VLOOKUP(B2168,Clientes!A:B,2,0)</f>
        <v xml:space="preserve">Antonio Pinto </v>
      </c>
      <c r="D2168" s="4" t="str">
        <f>VLOOKUP(B2168,Clientes!A:D,4,0)</f>
        <v>Região Autónoma dos Açores</v>
      </c>
      <c r="E2168" s="9" t="s">
        <v>55</v>
      </c>
      <c r="F2168" s="4" t="str">
        <f>INDEX('Lista Aloj'!B:C,MATCH(E2168,'Lista Aloj'!C:C,0),1)</f>
        <v>ALOJAMENTO LOCAL M. ZÍDIA, LDA</v>
      </c>
      <c r="G2168" s="4" t="str">
        <f>VLOOKUP(E2168,'Lista Aloj'!C:F,4,0)</f>
        <v>Região Autónoma da Madeira</v>
      </c>
      <c r="H2168" s="19">
        <v>44887</v>
      </c>
      <c r="I2168" s="22">
        <v>3</v>
      </c>
      <c r="J2168" s="6">
        <f>VLOOKUP(E2168,'Lista Aloj'!C:F,2,0)*I2168</f>
        <v>150</v>
      </c>
      <c r="K2168" s="6">
        <f t="shared" si="33"/>
        <v>142.5</v>
      </c>
    </row>
    <row r="2169" spans="2:11" ht="16.5" x14ac:dyDescent="0.25">
      <c r="B2169" s="3" t="s">
        <v>146</v>
      </c>
      <c r="C2169" s="4" t="str">
        <f>VLOOKUP(B2169,Clientes!A:B,2,0)</f>
        <v>Gonçalo Alessandra Pinto</v>
      </c>
      <c r="D2169" s="4" t="str">
        <f>VLOOKUP(B2169,Clientes!A:D,4,0)</f>
        <v>Guarda</v>
      </c>
      <c r="E2169" s="9" t="s">
        <v>61</v>
      </c>
      <c r="F2169" s="4" t="str">
        <f>INDEX('Lista Aloj'!B:C,MATCH(E2169,'Lista Aloj'!C:C,0),1)</f>
        <v>APPEAL - ASSOCIAÇÃO PORTUGUESA DE PROPRIETÁRIOS DE ESTABELECIMENTOS DE ALOJAMENTO LOCAL</v>
      </c>
      <c r="G2169" s="4" t="str">
        <f>VLOOKUP(E2169,'Lista Aloj'!C:F,4,0)</f>
        <v>Região Autónoma dos Açores</v>
      </c>
      <c r="H2169" s="19">
        <v>44888</v>
      </c>
      <c r="I2169" s="22">
        <v>5</v>
      </c>
      <c r="J2169" s="6">
        <f>VLOOKUP(E2169,'Lista Aloj'!C:F,2,0)*I2169</f>
        <v>350</v>
      </c>
      <c r="K2169" s="6">
        <f t="shared" si="33"/>
        <v>332.5</v>
      </c>
    </row>
    <row r="2170" spans="2:11" ht="16.5" x14ac:dyDescent="0.25">
      <c r="B2170" s="3" t="s">
        <v>75</v>
      </c>
      <c r="C2170" s="4" t="str">
        <f>VLOOKUP(B2170,Clientes!A:B,2,0)</f>
        <v xml:space="preserve">Maria Miguel </v>
      </c>
      <c r="D2170" s="4" t="str">
        <f>VLOOKUP(B2170,Clientes!A:D,4,0)</f>
        <v>Viana do Castelo</v>
      </c>
      <c r="E2170" s="9" t="s">
        <v>34</v>
      </c>
      <c r="F2170" s="4" t="str">
        <f>INDEX('Lista Aloj'!B:C,MATCH(E2170,'Lista Aloj'!C:C,0),1)</f>
        <v>ALOJAMENTO DO ÓSCAR, UNIPESSOAL, LDA</v>
      </c>
      <c r="G2170" s="4" t="str">
        <f>VLOOKUP(E2170,'Lista Aloj'!C:F,4,0)</f>
        <v>Região Autónoma da Madeira</v>
      </c>
      <c r="H2170" s="19">
        <v>44888</v>
      </c>
      <c r="I2170" s="22">
        <v>8</v>
      </c>
      <c r="J2170" s="6">
        <f>VLOOKUP(E2170,'Lista Aloj'!C:F,2,0)*I2170</f>
        <v>560</v>
      </c>
      <c r="K2170" s="6">
        <f t="shared" si="33"/>
        <v>504</v>
      </c>
    </row>
    <row r="2171" spans="2:11" ht="16.5" x14ac:dyDescent="0.25">
      <c r="B2171" s="3" t="s">
        <v>139</v>
      </c>
      <c r="C2171" s="4" t="str">
        <f>VLOOKUP(B2171,Clientes!A:B,2,0)</f>
        <v>Daniel Filipe Sousa</v>
      </c>
      <c r="D2171" s="4" t="str">
        <f>VLOOKUP(B2171,Clientes!A:D,4,0)</f>
        <v>Beja</v>
      </c>
      <c r="E2171" s="9" t="s">
        <v>35</v>
      </c>
      <c r="F2171" s="4" t="str">
        <f>INDEX('Lista Aloj'!B:C,MATCH(E2171,'Lista Aloj'!C:C,0),1)</f>
        <v>ALOJAMENTO LOCAL "TUGAPLACE", UNIPESSOAL, LDA</v>
      </c>
      <c r="G2171" s="4" t="str">
        <f>VLOOKUP(E2171,'Lista Aloj'!C:F,4,0)</f>
        <v>Porto</v>
      </c>
      <c r="H2171" s="19">
        <v>44889</v>
      </c>
      <c r="I2171" s="22">
        <v>3</v>
      </c>
      <c r="J2171" s="6">
        <f>VLOOKUP(E2171,'Lista Aloj'!C:F,2,0)*I2171</f>
        <v>210</v>
      </c>
      <c r="K2171" s="6">
        <f t="shared" si="33"/>
        <v>199.5</v>
      </c>
    </row>
    <row r="2172" spans="2:11" ht="16.5" x14ac:dyDescent="0.25">
      <c r="B2172" s="3" t="s">
        <v>95</v>
      </c>
      <c r="C2172" s="4" t="str">
        <f>VLOOKUP(B2172,Clientes!A:B,2,0)</f>
        <v xml:space="preserve">Diogo Teresa </v>
      </c>
      <c r="D2172" s="4" t="str">
        <f>VLOOKUP(B2172,Clientes!A:D,4,0)</f>
        <v>Setúbal</v>
      </c>
      <c r="E2172" s="9" t="s">
        <v>34</v>
      </c>
      <c r="F2172" s="4" t="str">
        <f>INDEX('Lista Aloj'!B:C,MATCH(E2172,'Lista Aloj'!C:C,0),1)</f>
        <v>ALOJAMENTO DO ÓSCAR, UNIPESSOAL, LDA</v>
      </c>
      <c r="G2172" s="4" t="str">
        <f>VLOOKUP(E2172,'Lista Aloj'!C:F,4,0)</f>
        <v>Região Autónoma da Madeira</v>
      </c>
      <c r="H2172" s="19">
        <v>44892</v>
      </c>
      <c r="I2172" s="22">
        <v>6</v>
      </c>
      <c r="J2172" s="6">
        <f>VLOOKUP(E2172,'Lista Aloj'!C:F,2,0)*I2172</f>
        <v>420</v>
      </c>
      <c r="K2172" s="6">
        <f t="shared" si="33"/>
        <v>378</v>
      </c>
    </row>
    <row r="2173" spans="2:11" ht="16.5" x14ac:dyDescent="0.25">
      <c r="B2173" s="3" t="s">
        <v>147</v>
      </c>
      <c r="C2173" s="4" t="str">
        <f>VLOOKUP(B2173,Clientes!A:B,2,0)</f>
        <v>João Amaro Novais</v>
      </c>
      <c r="D2173" s="4" t="str">
        <f>VLOOKUP(B2173,Clientes!A:D,4,0)</f>
        <v>Coimbra</v>
      </c>
      <c r="E2173" s="9" t="s">
        <v>55</v>
      </c>
      <c r="F2173" s="4" t="str">
        <f>INDEX('Lista Aloj'!B:C,MATCH(E2173,'Lista Aloj'!C:C,0),1)</f>
        <v>ALOJAMENTO LOCAL M. ZÍDIA, LDA</v>
      </c>
      <c r="G2173" s="4" t="str">
        <f>VLOOKUP(E2173,'Lista Aloj'!C:F,4,0)</f>
        <v>Região Autónoma da Madeira</v>
      </c>
      <c r="H2173" s="19">
        <v>44893</v>
      </c>
      <c r="I2173" s="22">
        <v>5</v>
      </c>
      <c r="J2173" s="6">
        <f>VLOOKUP(E2173,'Lista Aloj'!C:F,2,0)*I2173</f>
        <v>250</v>
      </c>
      <c r="K2173" s="6">
        <f t="shared" si="33"/>
        <v>237.5</v>
      </c>
    </row>
    <row r="2174" spans="2:11" ht="16.5" x14ac:dyDescent="0.25">
      <c r="B2174" s="3" t="s">
        <v>160</v>
      </c>
      <c r="C2174" s="4" t="str">
        <f>VLOOKUP(B2174,Clientes!A:B,2,0)</f>
        <v>Rodrigo Martins Tavares</v>
      </c>
      <c r="D2174" s="4" t="str">
        <f>VLOOKUP(B2174,Clientes!A:D,4,0)</f>
        <v>Setúbal</v>
      </c>
      <c r="E2174" s="9" t="s">
        <v>61</v>
      </c>
      <c r="F2174" s="4" t="str">
        <f>INDEX('Lista Aloj'!B:C,MATCH(E2174,'Lista Aloj'!C:C,0),1)</f>
        <v>APPEAL - ASSOCIAÇÃO PORTUGUESA DE PROPRIETÁRIOS DE ESTABELECIMENTOS DE ALOJAMENTO LOCAL</v>
      </c>
      <c r="G2174" s="4" t="str">
        <f>VLOOKUP(E2174,'Lista Aloj'!C:F,4,0)</f>
        <v>Região Autónoma dos Açores</v>
      </c>
      <c r="H2174" s="19">
        <v>44895</v>
      </c>
      <c r="I2174" s="22">
        <v>2</v>
      </c>
      <c r="J2174" s="6">
        <f>VLOOKUP(E2174,'Lista Aloj'!C:F,2,0)*I2174</f>
        <v>140</v>
      </c>
      <c r="K2174" s="6">
        <f t="shared" si="33"/>
        <v>133</v>
      </c>
    </row>
    <row r="2175" spans="2:11" ht="16.5" x14ac:dyDescent="0.25">
      <c r="B2175" s="3" t="s">
        <v>118</v>
      </c>
      <c r="C2175" s="4" t="str">
        <f>VLOOKUP(B2175,Clientes!A:B,2,0)</f>
        <v>Daniel da Araújo</v>
      </c>
      <c r="D2175" s="4" t="str">
        <f>VLOOKUP(B2175,Clientes!A:D,4,0)</f>
        <v>Portalegre</v>
      </c>
      <c r="E2175" s="9" t="s">
        <v>47</v>
      </c>
      <c r="F2175" s="4" t="str">
        <f>INDEX('Lista Aloj'!B:C,MATCH(E2175,'Lista Aloj'!C:C,0),1)</f>
        <v>ADER-SOUSA - ASSOCIAÇÃO DE DESENVOLVIMENTO RURAL DAS TERRAS DO SOUSA</v>
      </c>
      <c r="G2175" s="4" t="str">
        <f>VLOOKUP(E2175,'Lista Aloj'!C:F,4,0)</f>
        <v>Região Autónoma dos Açores</v>
      </c>
      <c r="H2175" s="19">
        <v>44896</v>
      </c>
      <c r="I2175" s="22">
        <v>9</v>
      </c>
      <c r="J2175" s="6">
        <f>VLOOKUP(E2175,'Lista Aloj'!C:F,2,0)*I2175</f>
        <v>630</v>
      </c>
      <c r="K2175" s="6">
        <f t="shared" si="33"/>
        <v>567</v>
      </c>
    </row>
    <row r="2176" spans="2:11" ht="16.5" x14ac:dyDescent="0.25">
      <c r="B2176" s="3" t="s">
        <v>94</v>
      </c>
      <c r="C2176" s="4" t="str">
        <f>VLOOKUP(B2176,Clientes!A:B,2,0)</f>
        <v xml:space="preserve">Paula Ramos </v>
      </c>
      <c r="D2176" s="4" t="str">
        <f>VLOOKUP(B2176,Clientes!A:D,4,0)</f>
        <v>Viana do Castelo</v>
      </c>
      <c r="E2176" s="9" t="s">
        <v>55</v>
      </c>
      <c r="F2176" s="4" t="str">
        <f>INDEX('Lista Aloj'!B:C,MATCH(E2176,'Lista Aloj'!C:C,0),1)</f>
        <v>ALOJAMENTO LOCAL M. ZÍDIA, LDA</v>
      </c>
      <c r="G2176" s="4" t="str">
        <f>VLOOKUP(E2176,'Lista Aloj'!C:F,4,0)</f>
        <v>Região Autónoma da Madeira</v>
      </c>
      <c r="H2176" s="19">
        <v>44898</v>
      </c>
      <c r="I2176" s="22">
        <v>6</v>
      </c>
      <c r="J2176" s="6">
        <f>VLOOKUP(E2176,'Lista Aloj'!C:F,2,0)*I2176</f>
        <v>300</v>
      </c>
      <c r="K2176" s="6">
        <f t="shared" si="33"/>
        <v>270</v>
      </c>
    </row>
    <row r="2177" spans="2:11" ht="16.5" x14ac:dyDescent="0.25">
      <c r="B2177" s="3" t="s">
        <v>167</v>
      </c>
      <c r="C2177" s="4" t="str">
        <f>VLOOKUP(B2177,Clientes!A:B,2,0)</f>
        <v xml:space="preserve">Viktoriia Xavier </v>
      </c>
      <c r="D2177" s="4" t="str">
        <f>VLOOKUP(B2177,Clientes!A:D,4,0)</f>
        <v>Viana do Castelo</v>
      </c>
      <c r="E2177" s="9" t="s">
        <v>48</v>
      </c>
      <c r="F2177" s="4" t="str">
        <f>INDEX('Lista Aloj'!B:C,MATCH(E2177,'Lista Aloj'!C:C,0),1)</f>
        <v>BEACHCOMBER - ALOJAMENTO LOCAL, UNIPESSOAL, LDA</v>
      </c>
      <c r="G2177" s="4" t="str">
        <f>VLOOKUP(E2177,'Lista Aloj'!C:F,4,0)</f>
        <v>Beja</v>
      </c>
      <c r="H2177" s="19">
        <v>44898</v>
      </c>
      <c r="I2177" s="22">
        <v>3</v>
      </c>
      <c r="J2177" s="6">
        <f>VLOOKUP(E2177,'Lista Aloj'!C:F,2,0)*I2177</f>
        <v>150</v>
      </c>
      <c r="K2177" s="6">
        <f t="shared" si="33"/>
        <v>142.5</v>
      </c>
    </row>
    <row r="2178" spans="2:11" ht="16.5" x14ac:dyDescent="0.25">
      <c r="B2178" s="3" t="s">
        <v>155</v>
      </c>
      <c r="C2178" s="4" t="str">
        <f>VLOOKUP(B2178,Clientes!A:B,2,0)</f>
        <v>Pedro Eduardo Oliveira</v>
      </c>
      <c r="D2178" s="4" t="str">
        <f>VLOOKUP(B2178,Clientes!A:D,4,0)</f>
        <v>Lisboa</v>
      </c>
      <c r="E2178" s="9" t="s">
        <v>41</v>
      </c>
      <c r="F2178" s="4" t="str">
        <f>INDEX('Lista Aloj'!B:C,MATCH(E2178,'Lista Aloj'!C:C,0),1)</f>
        <v>CAMPO AVENTURA - PROGRAMAS DE LAZER, S.A.</v>
      </c>
      <c r="G2178" s="4" t="str">
        <f>VLOOKUP(E2178,'Lista Aloj'!C:F,4,0)</f>
        <v>Castelo Branco</v>
      </c>
      <c r="H2178" s="19">
        <v>44899</v>
      </c>
      <c r="I2178" s="22">
        <v>7</v>
      </c>
      <c r="J2178" s="6">
        <f>VLOOKUP(E2178,'Lista Aloj'!C:F,2,0)*I2178</f>
        <v>630</v>
      </c>
      <c r="K2178" s="6">
        <f t="shared" si="33"/>
        <v>567</v>
      </c>
    </row>
    <row r="2179" spans="2:11" ht="16.5" x14ac:dyDescent="0.25">
      <c r="B2179" s="3" t="s">
        <v>78</v>
      </c>
      <c r="C2179" s="4" t="str">
        <f>VLOOKUP(B2179,Clientes!A:B,2,0)</f>
        <v>Ana Maria Silva</v>
      </c>
      <c r="D2179" s="4" t="str">
        <f>VLOOKUP(B2179,Clientes!A:D,4,0)</f>
        <v>Santarém</v>
      </c>
      <c r="E2179" s="9" t="s">
        <v>55</v>
      </c>
      <c r="F2179" s="4" t="str">
        <f>INDEX('Lista Aloj'!B:C,MATCH(E2179,'Lista Aloj'!C:C,0),1)</f>
        <v>ALOJAMENTO LOCAL M. ZÍDIA, LDA</v>
      </c>
      <c r="G2179" s="4" t="str">
        <f>VLOOKUP(E2179,'Lista Aloj'!C:F,4,0)</f>
        <v>Região Autónoma da Madeira</v>
      </c>
      <c r="H2179" s="19">
        <v>44907</v>
      </c>
      <c r="I2179" s="22">
        <v>7</v>
      </c>
      <c r="J2179" s="6">
        <f>VLOOKUP(E2179,'Lista Aloj'!C:F,2,0)*I2179</f>
        <v>350</v>
      </c>
      <c r="K2179" s="6">
        <f t="shared" si="33"/>
        <v>315</v>
      </c>
    </row>
    <row r="2180" spans="2:11" ht="16.5" x14ac:dyDescent="0.25">
      <c r="B2180" s="3" t="s">
        <v>89</v>
      </c>
      <c r="C2180" s="4" t="str">
        <f>VLOOKUP(B2180,Clientes!A:B,2,0)</f>
        <v>Marco Pedro Suarez</v>
      </c>
      <c r="D2180" s="4" t="str">
        <f>VLOOKUP(B2180,Clientes!A:D,4,0)</f>
        <v>Porto</v>
      </c>
      <c r="E2180" s="9" t="s">
        <v>47</v>
      </c>
      <c r="F2180" s="4" t="str">
        <f>INDEX('Lista Aloj'!B:C,MATCH(E2180,'Lista Aloj'!C:C,0),1)</f>
        <v>ADER-SOUSA - ASSOCIAÇÃO DE DESENVOLVIMENTO RURAL DAS TERRAS DO SOUSA</v>
      </c>
      <c r="G2180" s="4" t="str">
        <f>VLOOKUP(E2180,'Lista Aloj'!C:F,4,0)</f>
        <v>Região Autónoma dos Açores</v>
      </c>
      <c r="H2180" s="19">
        <v>44910</v>
      </c>
      <c r="I2180" s="22">
        <v>8</v>
      </c>
      <c r="J2180" s="6">
        <f>VLOOKUP(E2180,'Lista Aloj'!C:F,2,0)*I2180</f>
        <v>560</v>
      </c>
      <c r="K2180" s="6">
        <f t="shared" si="33"/>
        <v>504</v>
      </c>
    </row>
    <row r="2181" spans="2:11" ht="16.5" x14ac:dyDescent="0.25">
      <c r="B2181" s="3" t="s">
        <v>103</v>
      </c>
      <c r="C2181" s="4" t="str">
        <f>VLOOKUP(B2181,Clientes!A:B,2,0)</f>
        <v>Hugo Luísa Lagoá</v>
      </c>
      <c r="D2181" s="4" t="str">
        <f>VLOOKUP(B2181,Clientes!A:D,4,0)</f>
        <v>Leiria</v>
      </c>
      <c r="E2181" s="9" t="s">
        <v>61</v>
      </c>
      <c r="F2181" s="4" t="str">
        <f>INDEX('Lista Aloj'!B:C,MATCH(E2181,'Lista Aloj'!C:C,0),1)</f>
        <v>APPEAL - ASSOCIAÇÃO PORTUGUESA DE PROPRIETÁRIOS DE ESTABELECIMENTOS DE ALOJAMENTO LOCAL</v>
      </c>
      <c r="G2181" s="4" t="str">
        <f>VLOOKUP(E2181,'Lista Aloj'!C:F,4,0)</f>
        <v>Região Autónoma dos Açores</v>
      </c>
      <c r="H2181" s="19">
        <v>44911</v>
      </c>
      <c r="I2181" s="22">
        <v>3</v>
      </c>
      <c r="J2181" s="6">
        <f>VLOOKUP(E2181,'Lista Aloj'!C:F,2,0)*I2181</f>
        <v>210</v>
      </c>
      <c r="K2181" s="6">
        <f t="shared" si="33"/>
        <v>199.5</v>
      </c>
    </row>
    <row r="2182" spans="2:11" ht="16.5" x14ac:dyDescent="0.25">
      <c r="B2182" s="3" t="s">
        <v>101</v>
      </c>
      <c r="C2182" s="4" t="str">
        <f>VLOOKUP(B2182,Clientes!A:B,2,0)</f>
        <v>Raquel Tomas Grilo</v>
      </c>
      <c r="D2182" s="4" t="str">
        <f>VLOOKUP(B2182,Clientes!A:D,4,0)</f>
        <v>Viana do Castelo</v>
      </c>
      <c r="E2182" s="9" t="s">
        <v>61</v>
      </c>
      <c r="F2182" s="4" t="str">
        <f>INDEX('Lista Aloj'!B:C,MATCH(E2182,'Lista Aloj'!C:C,0),1)</f>
        <v>APPEAL - ASSOCIAÇÃO PORTUGUESA DE PROPRIETÁRIOS DE ESTABELECIMENTOS DE ALOJAMENTO LOCAL</v>
      </c>
      <c r="G2182" s="4" t="str">
        <f>VLOOKUP(E2182,'Lista Aloj'!C:F,4,0)</f>
        <v>Região Autónoma dos Açores</v>
      </c>
      <c r="H2182" s="19">
        <v>44923</v>
      </c>
      <c r="I2182" s="22">
        <v>4</v>
      </c>
      <c r="J2182" s="6">
        <f>VLOOKUP(E2182,'Lista Aloj'!C:F,2,0)*I2182</f>
        <v>280</v>
      </c>
      <c r="K2182" s="6">
        <f t="shared" si="33"/>
        <v>266</v>
      </c>
    </row>
    <row r="2183" spans="2:11" ht="16.5" x14ac:dyDescent="0.25">
      <c r="B2183" s="3" t="s">
        <v>83</v>
      </c>
      <c r="C2183" s="4" t="str">
        <f>VLOOKUP(B2183,Clientes!A:B,2,0)</f>
        <v>Gonçalo Miguel Ribeiro</v>
      </c>
      <c r="D2183" s="4" t="str">
        <f>VLOOKUP(B2183,Clientes!A:D,4,0)</f>
        <v>Beja</v>
      </c>
      <c r="E2183" s="9" t="s">
        <v>48</v>
      </c>
      <c r="F2183" s="4" t="str">
        <f>INDEX('Lista Aloj'!B:C,MATCH(E2183,'Lista Aloj'!C:C,0),1)</f>
        <v>BEACHCOMBER - ALOJAMENTO LOCAL, UNIPESSOAL, LDA</v>
      </c>
      <c r="G2183" s="4" t="str">
        <f>VLOOKUP(E2183,'Lista Aloj'!C:F,4,0)</f>
        <v>Beja</v>
      </c>
      <c r="H2183" s="19">
        <v>44928</v>
      </c>
      <c r="I2183" s="22">
        <v>4</v>
      </c>
      <c r="J2183" s="6">
        <f>VLOOKUP(E2183,'Lista Aloj'!C:F,2,0)*I2183</f>
        <v>200</v>
      </c>
      <c r="K2183" s="6">
        <f t="shared" si="33"/>
        <v>190</v>
      </c>
    </row>
    <row r="2184" spans="2:11" ht="16.5" x14ac:dyDescent="0.25">
      <c r="B2184" s="3" t="s">
        <v>76</v>
      </c>
      <c r="C2184" s="4" t="str">
        <f>VLOOKUP(B2184,Clientes!A:B,2,0)</f>
        <v>Maria Bessa Costa</v>
      </c>
      <c r="D2184" s="4" t="str">
        <f>VLOOKUP(B2184,Clientes!A:D,4,0)</f>
        <v>Bragança</v>
      </c>
      <c r="E2184" s="9" t="s">
        <v>59</v>
      </c>
      <c r="F2184" s="4" t="str">
        <f>INDEX('Lista Aloj'!B:C,MATCH(E2184,'Lista Aloj'!C:C,0),1)</f>
        <v>ENIGMAGARDEN - ALOJAMENTO LOCAL, UNIPESSOAL, LDA</v>
      </c>
      <c r="G2184" s="4" t="str">
        <f>VLOOKUP(E2184,'Lista Aloj'!C:F,4,0)</f>
        <v>Viana do Castelo</v>
      </c>
      <c r="H2184" s="19">
        <v>44930</v>
      </c>
      <c r="I2184" s="22">
        <v>4</v>
      </c>
      <c r="J2184" s="6">
        <f>VLOOKUP(E2184,'Lista Aloj'!C:F,2,0)*I2184</f>
        <v>240</v>
      </c>
      <c r="K2184" s="6">
        <f t="shared" si="33"/>
        <v>228</v>
      </c>
    </row>
    <row r="2185" spans="2:11" ht="16.5" x14ac:dyDescent="0.25">
      <c r="B2185" s="3" t="s">
        <v>109</v>
      </c>
      <c r="C2185" s="4" t="str">
        <f>VLOOKUP(B2185,Clientes!A:B,2,0)</f>
        <v>Leonor Pedro Santos</v>
      </c>
      <c r="D2185" s="4" t="str">
        <f>VLOOKUP(B2185,Clientes!A:D,4,0)</f>
        <v>Beja</v>
      </c>
      <c r="E2185" s="9" t="s">
        <v>35</v>
      </c>
      <c r="F2185" s="4" t="str">
        <f>INDEX('Lista Aloj'!B:C,MATCH(E2185,'Lista Aloj'!C:C,0),1)</f>
        <v>ALOJAMENTO LOCAL "TUGAPLACE", UNIPESSOAL, LDA</v>
      </c>
      <c r="G2185" s="4" t="str">
        <f>VLOOKUP(E2185,'Lista Aloj'!C:F,4,0)</f>
        <v>Porto</v>
      </c>
      <c r="H2185" s="19">
        <v>44931</v>
      </c>
      <c r="I2185" s="22">
        <v>5</v>
      </c>
      <c r="J2185" s="6">
        <f>VLOOKUP(E2185,'Lista Aloj'!C:F,2,0)*I2185</f>
        <v>350</v>
      </c>
      <c r="K2185" s="6">
        <f t="shared" si="33"/>
        <v>332.5</v>
      </c>
    </row>
    <row r="2186" spans="2:11" ht="16.5" x14ac:dyDescent="0.25">
      <c r="B2186" s="3" t="s">
        <v>84</v>
      </c>
      <c r="C2186" s="4" t="str">
        <f>VLOOKUP(B2186,Clientes!A:B,2,0)</f>
        <v>Maria José Fernandes</v>
      </c>
      <c r="D2186" s="4" t="str">
        <f>VLOOKUP(B2186,Clientes!A:D,4,0)</f>
        <v>Beja</v>
      </c>
      <c r="E2186" s="9" t="s">
        <v>34</v>
      </c>
      <c r="F2186" s="4" t="str">
        <f>INDEX('Lista Aloj'!B:C,MATCH(E2186,'Lista Aloj'!C:C,0),1)</f>
        <v>ALOJAMENTO DO ÓSCAR, UNIPESSOAL, LDA</v>
      </c>
      <c r="G2186" s="4" t="str">
        <f>VLOOKUP(E2186,'Lista Aloj'!C:F,4,0)</f>
        <v>Região Autónoma da Madeira</v>
      </c>
      <c r="H2186" s="19">
        <v>44931</v>
      </c>
      <c r="I2186" s="22">
        <v>5</v>
      </c>
      <c r="J2186" s="6">
        <f>VLOOKUP(E2186,'Lista Aloj'!C:F,2,0)*I2186</f>
        <v>350</v>
      </c>
      <c r="K2186" s="6">
        <f t="shared" ref="K2186:K2249" si="34">J2186- VLOOKUP(I2186,$H$2:$J$6,3,TRUE)*J2186</f>
        <v>332.5</v>
      </c>
    </row>
    <row r="2187" spans="2:11" ht="16.5" x14ac:dyDescent="0.25">
      <c r="B2187" s="3" t="s">
        <v>90</v>
      </c>
      <c r="C2187" s="4" t="str">
        <f>VLOOKUP(B2187,Clientes!A:B,2,0)</f>
        <v>Rodrigo Marques Carvalho</v>
      </c>
      <c r="D2187" s="4" t="str">
        <f>VLOOKUP(B2187,Clientes!A:D,4,0)</f>
        <v>Évora</v>
      </c>
      <c r="E2187" s="9" t="s">
        <v>52</v>
      </c>
      <c r="F2187" s="4" t="str">
        <f>INDEX('Lista Aloj'!B:C,MATCH(E2187,'Lista Aloj'!C:C,0),1)</f>
        <v>CASA DO RIO VEZ - TURISMO E ALOJAMENTO, LDA</v>
      </c>
      <c r="G2187" s="4" t="str">
        <f>VLOOKUP(E2187,'Lista Aloj'!C:F,4,0)</f>
        <v>Leiria</v>
      </c>
      <c r="H2187" s="19">
        <v>44937</v>
      </c>
      <c r="I2187" s="22">
        <v>1</v>
      </c>
      <c r="J2187" s="6">
        <f>VLOOKUP(E2187,'Lista Aloj'!C:F,2,0)*I2187</f>
        <v>70</v>
      </c>
      <c r="K2187" s="6">
        <f t="shared" si="34"/>
        <v>70</v>
      </c>
    </row>
    <row r="2188" spans="2:11" ht="16.5" x14ac:dyDescent="0.25">
      <c r="B2188" s="3" t="s">
        <v>100</v>
      </c>
      <c r="C2188" s="4" t="str">
        <f>VLOOKUP(B2188,Clientes!A:B,2,0)</f>
        <v>Vasco Miguel Alves</v>
      </c>
      <c r="D2188" s="4" t="str">
        <f>VLOOKUP(B2188,Clientes!A:D,4,0)</f>
        <v>Viseu</v>
      </c>
      <c r="E2188" s="9" t="s">
        <v>34</v>
      </c>
      <c r="F2188" s="4" t="str">
        <f>INDEX('Lista Aloj'!B:C,MATCH(E2188,'Lista Aloj'!C:C,0),1)</f>
        <v>ALOJAMENTO DO ÓSCAR, UNIPESSOAL, LDA</v>
      </c>
      <c r="G2188" s="4" t="str">
        <f>VLOOKUP(E2188,'Lista Aloj'!C:F,4,0)</f>
        <v>Região Autónoma da Madeira</v>
      </c>
      <c r="H2188" s="19">
        <v>44937</v>
      </c>
      <c r="I2188" s="22">
        <v>3</v>
      </c>
      <c r="J2188" s="6">
        <f>VLOOKUP(E2188,'Lista Aloj'!C:F,2,0)*I2188</f>
        <v>210</v>
      </c>
      <c r="K2188" s="6">
        <f t="shared" si="34"/>
        <v>199.5</v>
      </c>
    </row>
    <row r="2189" spans="2:11" ht="16.5" x14ac:dyDescent="0.25">
      <c r="B2189" s="3" t="s">
        <v>81</v>
      </c>
      <c r="C2189" s="4" t="str">
        <f>VLOOKUP(B2189,Clientes!A:B,2,0)</f>
        <v>Carlos Ramalho Fonseca</v>
      </c>
      <c r="D2189" s="4" t="str">
        <f>VLOOKUP(B2189,Clientes!A:D,4,0)</f>
        <v>Coimbra</v>
      </c>
      <c r="E2189" s="9" t="s">
        <v>61</v>
      </c>
      <c r="F2189" s="4" t="str">
        <f>INDEX('Lista Aloj'!B:C,MATCH(E2189,'Lista Aloj'!C:C,0),1)</f>
        <v>APPEAL - ASSOCIAÇÃO PORTUGUESA DE PROPRIETÁRIOS DE ESTABELECIMENTOS DE ALOJAMENTO LOCAL</v>
      </c>
      <c r="G2189" s="4" t="str">
        <f>VLOOKUP(E2189,'Lista Aloj'!C:F,4,0)</f>
        <v>Região Autónoma dos Açores</v>
      </c>
      <c r="H2189" s="19">
        <v>44938</v>
      </c>
      <c r="I2189" s="22">
        <v>1</v>
      </c>
      <c r="J2189" s="6">
        <f>VLOOKUP(E2189,'Lista Aloj'!C:F,2,0)*I2189</f>
        <v>70</v>
      </c>
      <c r="K2189" s="6">
        <f t="shared" si="34"/>
        <v>70</v>
      </c>
    </row>
    <row r="2190" spans="2:11" ht="16.5" x14ac:dyDescent="0.25">
      <c r="B2190" s="3" t="s">
        <v>78</v>
      </c>
      <c r="C2190" s="4" t="str">
        <f>VLOOKUP(B2190,Clientes!A:B,2,0)</f>
        <v>Ana Maria Silva</v>
      </c>
      <c r="D2190" s="4" t="str">
        <f>VLOOKUP(B2190,Clientes!A:D,4,0)</f>
        <v>Santarém</v>
      </c>
      <c r="E2190" s="9" t="s">
        <v>47</v>
      </c>
      <c r="F2190" s="4" t="str">
        <f>INDEX('Lista Aloj'!B:C,MATCH(E2190,'Lista Aloj'!C:C,0),1)</f>
        <v>ADER-SOUSA - ASSOCIAÇÃO DE DESENVOLVIMENTO RURAL DAS TERRAS DO SOUSA</v>
      </c>
      <c r="G2190" s="4" t="str">
        <f>VLOOKUP(E2190,'Lista Aloj'!C:F,4,0)</f>
        <v>Região Autónoma dos Açores</v>
      </c>
      <c r="H2190" s="19">
        <v>44939</v>
      </c>
      <c r="I2190" s="22">
        <v>6</v>
      </c>
      <c r="J2190" s="6">
        <f>VLOOKUP(E2190,'Lista Aloj'!C:F,2,0)*I2190</f>
        <v>420</v>
      </c>
      <c r="K2190" s="6">
        <f t="shared" si="34"/>
        <v>378</v>
      </c>
    </row>
    <row r="2191" spans="2:11" ht="16.5" x14ac:dyDescent="0.25">
      <c r="B2191" s="3" t="s">
        <v>115</v>
      </c>
      <c r="C2191" s="4" t="str">
        <f>VLOOKUP(B2191,Clientes!A:B,2,0)</f>
        <v>André Claro Forte</v>
      </c>
      <c r="D2191" s="4" t="str">
        <f>VLOOKUP(B2191,Clientes!A:D,4,0)</f>
        <v>Região Autónoma dos Açores</v>
      </c>
      <c r="E2191" s="9" t="s">
        <v>41</v>
      </c>
      <c r="F2191" s="4" t="str">
        <f>INDEX('Lista Aloj'!B:C,MATCH(E2191,'Lista Aloj'!C:C,0),1)</f>
        <v>CAMPO AVENTURA - PROGRAMAS DE LAZER, S.A.</v>
      </c>
      <c r="G2191" s="4" t="str">
        <f>VLOOKUP(E2191,'Lista Aloj'!C:F,4,0)</f>
        <v>Castelo Branco</v>
      </c>
      <c r="H2191" s="19">
        <v>44939</v>
      </c>
      <c r="I2191" s="22">
        <v>9</v>
      </c>
      <c r="J2191" s="6">
        <f>VLOOKUP(E2191,'Lista Aloj'!C:F,2,0)*I2191</f>
        <v>810</v>
      </c>
      <c r="K2191" s="6">
        <f t="shared" si="34"/>
        <v>729</v>
      </c>
    </row>
    <row r="2192" spans="2:11" ht="16.5" x14ac:dyDescent="0.25">
      <c r="B2192" s="3" t="s">
        <v>121</v>
      </c>
      <c r="C2192" s="4" t="str">
        <f>VLOOKUP(B2192,Clientes!A:B,2,0)</f>
        <v>Catarina Miguel Fonseca</v>
      </c>
      <c r="D2192" s="4" t="str">
        <f>VLOOKUP(B2192,Clientes!A:D,4,0)</f>
        <v>Braga</v>
      </c>
      <c r="E2192" s="9" t="s">
        <v>37</v>
      </c>
      <c r="F2192" s="4" t="str">
        <f>INDEX('Lista Aloj'!B:C,MATCH(E2192,'Lista Aloj'!C:C,0),1)</f>
        <v>AHSLG - SOCIEDADE DE GESTÃO DE EMPREENDIMENTOS TURÍSTICOS E DE ALOJAMENTO LOCAL, LDA</v>
      </c>
      <c r="G2192" s="4" t="str">
        <f>VLOOKUP(E2192,'Lista Aloj'!C:F,4,0)</f>
        <v>Braga</v>
      </c>
      <c r="H2192" s="19">
        <v>44941</v>
      </c>
      <c r="I2192" s="22">
        <v>4</v>
      </c>
      <c r="J2192" s="6">
        <f>VLOOKUP(E2192,'Lista Aloj'!C:F,2,0)*I2192</f>
        <v>200</v>
      </c>
      <c r="K2192" s="6">
        <f t="shared" si="34"/>
        <v>190</v>
      </c>
    </row>
    <row r="2193" spans="2:11" ht="16.5" x14ac:dyDescent="0.25">
      <c r="B2193" s="3" t="s">
        <v>124</v>
      </c>
      <c r="C2193" s="4" t="str">
        <f>VLOOKUP(B2193,Clientes!A:B,2,0)</f>
        <v>João Filipe Carneiro</v>
      </c>
      <c r="D2193" s="4" t="str">
        <f>VLOOKUP(B2193,Clientes!A:D,4,0)</f>
        <v>Portalegre</v>
      </c>
      <c r="E2193" s="9" t="s">
        <v>56</v>
      </c>
      <c r="F2193" s="4" t="str">
        <f>INDEX('Lista Aloj'!B:C,MATCH(E2193,'Lista Aloj'!C:C,0),1)</f>
        <v>CONVERSA SIMÉTRICA ALOJAMENTO LOCAL, LDA</v>
      </c>
      <c r="G2193" s="4" t="str">
        <f>VLOOKUP(E2193,'Lista Aloj'!C:F,4,0)</f>
        <v>Viana do Castelo</v>
      </c>
      <c r="H2193" s="19">
        <v>44941</v>
      </c>
      <c r="I2193" s="22">
        <v>4</v>
      </c>
      <c r="J2193" s="6">
        <f>VLOOKUP(E2193,'Lista Aloj'!C:F,2,0)*I2193</f>
        <v>360</v>
      </c>
      <c r="K2193" s="6">
        <f t="shared" si="34"/>
        <v>342</v>
      </c>
    </row>
    <row r="2194" spans="2:11" ht="16.5" x14ac:dyDescent="0.25">
      <c r="B2194" s="3" t="s">
        <v>141</v>
      </c>
      <c r="C2194" s="4" t="str">
        <f>VLOOKUP(B2194,Clientes!A:B,2,0)</f>
        <v>Mariana Nuno Faustino</v>
      </c>
      <c r="D2194" s="4" t="str">
        <f>VLOOKUP(B2194,Clientes!A:D,4,0)</f>
        <v>Coimbra</v>
      </c>
      <c r="E2194" s="9" t="s">
        <v>36</v>
      </c>
      <c r="F2194" s="4" t="str">
        <f>INDEX('Lista Aloj'!B:C,MATCH(E2194,'Lista Aloj'!C:C,0),1)</f>
        <v>A.N.E.A.L. - ASSOCIAÇÃO NACIONAL DE ESTABELECIMENTOS DE ALOJAMENTO LOCAL</v>
      </c>
      <c r="G2194" s="4" t="str">
        <f>VLOOKUP(E2194,'Lista Aloj'!C:F,4,0)</f>
        <v>Lisboa</v>
      </c>
      <c r="H2194" s="19">
        <v>44942</v>
      </c>
      <c r="I2194" s="22">
        <v>6</v>
      </c>
      <c r="J2194" s="6">
        <f>VLOOKUP(E2194,'Lista Aloj'!C:F,2,0)*I2194</f>
        <v>480</v>
      </c>
      <c r="K2194" s="6">
        <f t="shared" si="34"/>
        <v>432</v>
      </c>
    </row>
    <row r="2195" spans="2:11" ht="16.5" x14ac:dyDescent="0.25">
      <c r="B2195" s="3" t="s">
        <v>132</v>
      </c>
      <c r="C2195" s="4" t="str">
        <f>VLOOKUP(B2195,Clientes!A:B,2,0)</f>
        <v>José Brandão Fernandes</v>
      </c>
      <c r="D2195" s="4" t="str">
        <f>VLOOKUP(B2195,Clientes!A:D,4,0)</f>
        <v>Região Autónoma dos Açores</v>
      </c>
      <c r="E2195" s="9" t="s">
        <v>37</v>
      </c>
      <c r="F2195" s="4" t="str">
        <f>INDEX('Lista Aloj'!B:C,MATCH(E2195,'Lista Aloj'!C:C,0),1)</f>
        <v>AHSLG - SOCIEDADE DE GESTÃO DE EMPREENDIMENTOS TURÍSTICOS E DE ALOJAMENTO LOCAL, LDA</v>
      </c>
      <c r="G2195" s="4" t="str">
        <f>VLOOKUP(E2195,'Lista Aloj'!C:F,4,0)</f>
        <v>Braga</v>
      </c>
      <c r="H2195" s="19">
        <v>44945</v>
      </c>
      <c r="I2195" s="22">
        <v>3</v>
      </c>
      <c r="J2195" s="6">
        <f>VLOOKUP(E2195,'Lista Aloj'!C:F,2,0)*I2195</f>
        <v>150</v>
      </c>
      <c r="K2195" s="6">
        <f t="shared" si="34"/>
        <v>142.5</v>
      </c>
    </row>
    <row r="2196" spans="2:11" ht="16.5" x14ac:dyDescent="0.25">
      <c r="B2196" s="3" t="s">
        <v>165</v>
      </c>
      <c r="C2196" s="4" t="str">
        <f>VLOOKUP(B2196,Clientes!A:B,2,0)</f>
        <v>Hugo Franz Oliveira</v>
      </c>
      <c r="D2196" s="4" t="str">
        <f>VLOOKUP(B2196,Clientes!A:D,4,0)</f>
        <v>Aveiro</v>
      </c>
      <c r="E2196" s="9" t="s">
        <v>43</v>
      </c>
      <c r="F2196" s="4" t="str">
        <f>INDEX('Lista Aloj'!B:C,MATCH(E2196,'Lista Aloj'!C:C,0),1)</f>
        <v>AZEVEDO, ANTÓNIO DA SILVA</v>
      </c>
      <c r="G2196" s="4" t="str">
        <f>VLOOKUP(E2196,'Lista Aloj'!C:F,4,0)</f>
        <v>Porto</v>
      </c>
      <c r="H2196" s="19">
        <v>44946</v>
      </c>
      <c r="I2196" s="22">
        <v>5</v>
      </c>
      <c r="J2196" s="6">
        <f>VLOOKUP(E2196,'Lista Aloj'!C:F,2,0)*I2196</f>
        <v>400</v>
      </c>
      <c r="K2196" s="6">
        <f t="shared" si="34"/>
        <v>380</v>
      </c>
    </row>
    <row r="2197" spans="2:11" ht="16.5" x14ac:dyDescent="0.25">
      <c r="B2197" s="3" t="s">
        <v>188</v>
      </c>
      <c r="C2197" s="4" t="str">
        <f>VLOOKUP(B2197,Clientes!A:B,2,0)</f>
        <v>Tiago Afonso Santos</v>
      </c>
      <c r="D2197" s="4" t="str">
        <f>VLOOKUP(B2197,Clientes!A:D,4,0)</f>
        <v>Vila Real</v>
      </c>
      <c r="E2197" s="9" t="s">
        <v>37</v>
      </c>
      <c r="F2197" s="4" t="str">
        <f>INDEX('Lista Aloj'!B:C,MATCH(E2197,'Lista Aloj'!C:C,0),1)</f>
        <v>AHSLG - SOCIEDADE DE GESTÃO DE EMPREENDIMENTOS TURÍSTICOS E DE ALOJAMENTO LOCAL, LDA</v>
      </c>
      <c r="G2197" s="4" t="str">
        <f>VLOOKUP(E2197,'Lista Aloj'!C:F,4,0)</f>
        <v>Braga</v>
      </c>
      <c r="H2197" s="19">
        <v>44947</v>
      </c>
      <c r="I2197" s="22">
        <v>5</v>
      </c>
      <c r="J2197" s="6">
        <f>VLOOKUP(E2197,'Lista Aloj'!C:F,2,0)*I2197</f>
        <v>250</v>
      </c>
      <c r="K2197" s="6">
        <f t="shared" si="34"/>
        <v>237.5</v>
      </c>
    </row>
    <row r="2198" spans="2:11" ht="16.5" x14ac:dyDescent="0.25">
      <c r="B2198" s="3" t="s">
        <v>80</v>
      </c>
      <c r="C2198" s="4" t="str">
        <f>VLOOKUP(B2198,Clientes!A:B,2,0)</f>
        <v>João Vieira Santos</v>
      </c>
      <c r="D2198" s="4" t="str">
        <f>VLOOKUP(B2198,Clientes!A:D,4,0)</f>
        <v>Setúbal</v>
      </c>
      <c r="E2198" s="9" t="s">
        <v>34</v>
      </c>
      <c r="F2198" s="4" t="str">
        <f>INDEX('Lista Aloj'!B:C,MATCH(E2198,'Lista Aloj'!C:C,0),1)</f>
        <v>ALOJAMENTO DO ÓSCAR, UNIPESSOAL, LDA</v>
      </c>
      <c r="G2198" s="4" t="str">
        <f>VLOOKUP(E2198,'Lista Aloj'!C:F,4,0)</f>
        <v>Região Autónoma da Madeira</v>
      </c>
      <c r="H2198" s="19">
        <v>44949</v>
      </c>
      <c r="I2198" s="22">
        <v>2</v>
      </c>
      <c r="J2198" s="6">
        <f>VLOOKUP(E2198,'Lista Aloj'!C:F,2,0)*I2198</f>
        <v>140</v>
      </c>
      <c r="K2198" s="6">
        <f t="shared" si="34"/>
        <v>133</v>
      </c>
    </row>
    <row r="2199" spans="2:11" ht="16.5" x14ac:dyDescent="0.25">
      <c r="B2199" s="3" t="s">
        <v>110</v>
      </c>
      <c r="C2199" s="4" t="str">
        <f>VLOOKUP(B2199,Clientes!A:B,2,0)</f>
        <v>Luís Filipe Carvalho</v>
      </c>
      <c r="D2199" s="4" t="str">
        <f>VLOOKUP(B2199,Clientes!A:D,4,0)</f>
        <v>Porto</v>
      </c>
      <c r="E2199" s="9" t="s">
        <v>37</v>
      </c>
      <c r="F2199" s="4" t="str">
        <f>INDEX('Lista Aloj'!B:C,MATCH(E2199,'Lista Aloj'!C:C,0),1)</f>
        <v>AHSLG - SOCIEDADE DE GESTÃO DE EMPREENDIMENTOS TURÍSTICOS E DE ALOJAMENTO LOCAL, LDA</v>
      </c>
      <c r="G2199" s="4" t="str">
        <f>VLOOKUP(E2199,'Lista Aloj'!C:F,4,0)</f>
        <v>Braga</v>
      </c>
      <c r="H2199" s="19">
        <v>44951</v>
      </c>
      <c r="I2199" s="22">
        <v>6</v>
      </c>
      <c r="J2199" s="6">
        <f>VLOOKUP(E2199,'Lista Aloj'!C:F,2,0)*I2199</f>
        <v>300</v>
      </c>
      <c r="K2199" s="6">
        <f t="shared" si="34"/>
        <v>270</v>
      </c>
    </row>
    <row r="2200" spans="2:11" ht="16.5" x14ac:dyDescent="0.25">
      <c r="B2200" s="3" t="s">
        <v>80</v>
      </c>
      <c r="C2200" s="4" t="str">
        <f>VLOOKUP(B2200,Clientes!A:B,2,0)</f>
        <v>João Vieira Santos</v>
      </c>
      <c r="D2200" s="4" t="str">
        <f>VLOOKUP(B2200,Clientes!A:D,4,0)</f>
        <v>Setúbal</v>
      </c>
      <c r="E2200" s="9" t="s">
        <v>36</v>
      </c>
      <c r="F2200" s="4" t="str">
        <f>INDEX('Lista Aloj'!B:C,MATCH(E2200,'Lista Aloj'!C:C,0),1)</f>
        <v>A.N.E.A.L. - ASSOCIAÇÃO NACIONAL DE ESTABELECIMENTOS DE ALOJAMENTO LOCAL</v>
      </c>
      <c r="G2200" s="4" t="str">
        <f>VLOOKUP(E2200,'Lista Aloj'!C:F,4,0)</f>
        <v>Lisboa</v>
      </c>
      <c r="H2200" s="19">
        <v>44952</v>
      </c>
      <c r="I2200" s="22">
        <v>9</v>
      </c>
      <c r="J2200" s="6">
        <f>VLOOKUP(E2200,'Lista Aloj'!C:F,2,0)*I2200</f>
        <v>720</v>
      </c>
      <c r="K2200" s="6">
        <f t="shared" si="34"/>
        <v>648</v>
      </c>
    </row>
    <row r="2201" spans="2:11" ht="16.5" x14ac:dyDescent="0.25">
      <c r="B2201" s="3" t="s">
        <v>146</v>
      </c>
      <c r="C2201" s="4" t="str">
        <f>VLOOKUP(B2201,Clientes!A:B,2,0)</f>
        <v>Gonçalo Alessandra Pinto</v>
      </c>
      <c r="D2201" s="4" t="str">
        <f>VLOOKUP(B2201,Clientes!A:D,4,0)</f>
        <v>Guarda</v>
      </c>
      <c r="E2201" s="9" t="s">
        <v>61</v>
      </c>
      <c r="F2201" s="4" t="str">
        <f>INDEX('Lista Aloj'!B:C,MATCH(E2201,'Lista Aloj'!C:C,0),1)</f>
        <v>APPEAL - ASSOCIAÇÃO PORTUGUESA DE PROPRIETÁRIOS DE ESTABELECIMENTOS DE ALOJAMENTO LOCAL</v>
      </c>
      <c r="G2201" s="4" t="str">
        <f>VLOOKUP(E2201,'Lista Aloj'!C:F,4,0)</f>
        <v>Região Autónoma dos Açores</v>
      </c>
      <c r="H2201" s="19">
        <v>44957</v>
      </c>
      <c r="I2201" s="22">
        <v>2</v>
      </c>
      <c r="J2201" s="6">
        <f>VLOOKUP(E2201,'Lista Aloj'!C:F,2,0)*I2201</f>
        <v>140</v>
      </c>
      <c r="K2201" s="6">
        <f t="shared" si="34"/>
        <v>133</v>
      </c>
    </row>
    <row r="2202" spans="2:11" ht="16.5" x14ac:dyDescent="0.25">
      <c r="B2202" s="3" t="s">
        <v>118</v>
      </c>
      <c r="C2202" s="4" t="str">
        <f>VLOOKUP(B2202,Clientes!A:B,2,0)</f>
        <v>Daniel da Araújo</v>
      </c>
      <c r="D2202" s="4" t="str">
        <f>VLOOKUP(B2202,Clientes!A:D,4,0)</f>
        <v>Portalegre</v>
      </c>
      <c r="E2202" s="9" t="s">
        <v>47</v>
      </c>
      <c r="F2202" s="4" t="str">
        <f>INDEX('Lista Aloj'!B:C,MATCH(E2202,'Lista Aloj'!C:C,0),1)</f>
        <v>ADER-SOUSA - ASSOCIAÇÃO DE DESENVOLVIMENTO RURAL DAS TERRAS DO SOUSA</v>
      </c>
      <c r="G2202" s="4" t="str">
        <f>VLOOKUP(E2202,'Lista Aloj'!C:F,4,0)</f>
        <v>Região Autónoma dos Açores</v>
      </c>
      <c r="H2202" s="19">
        <v>44960</v>
      </c>
      <c r="I2202" s="22">
        <v>4</v>
      </c>
      <c r="J2202" s="6">
        <f>VLOOKUP(E2202,'Lista Aloj'!C:F,2,0)*I2202</f>
        <v>280</v>
      </c>
      <c r="K2202" s="6">
        <f t="shared" si="34"/>
        <v>266</v>
      </c>
    </row>
    <row r="2203" spans="2:11" ht="16.5" x14ac:dyDescent="0.25">
      <c r="B2203" s="3" t="s">
        <v>83</v>
      </c>
      <c r="C2203" s="4" t="str">
        <f>VLOOKUP(B2203,Clientes!A:B,2,0)</f>
        <v>Gonçalo Miguel Ribeiro</v>
      </c>
      <c r="D2203" s="4" t="str">
        <f>VLOOKUP(B2203,Clientes!A:D,4,0)</f>
        <v>Beja</v>
      </c>
      <c r="E2203" s="9" t="s">
        <v>55</v>
      </c>
      <c r="F2203" s="4" t="str">
        <f>INDEX('Lista Aloj'!B:C,MATCH(E2203,'Lista Aloj'!C:C,0),1)</f>
        <v>ALOJAMENTO LOCAL M. ZÍDIA, LDA</v>
      </c>
      <c r="G2203" s="4" t="str">
        <f>VLOOKUP(E2203,'Lista Aloj'!C:F,4,0)</f>
        <v>Região Autónoma da Madeira</v>
      </c>
      <c r="H2203" s="19">
        <v>44961</v>
      </c>
      <c r="I2203" s="22">
        <v>9</v>
      </c>
      <c r="J2203" s="6">
        <f>VLOOKUP(E2203,'Lista Aloj'!C:F,2,0)*I2203</f>
        <v>450</v>
      </c>
      <c r="K2203" s="6">
        <f t="shared" si="34"/>
        <v>405</v>
      </c>
    </row>
    <row r="2204" spans="2:11" ht="16.5" x14ac:dyDescent="0.25">
      <c r="B2204" s="3" t="s">
        <v>82</v>
      </c>
      <c r="C2204" s="4" t="str">
        <f>VLOOKUP(B2204,Clientes!A:B,2,0)</f>
        <v>Inês Pedro Marinho</v>
      </c>
      <c r="D2204" s="4" t="str">
        <f>VLOOKUP(B2204,Clientes!A:D,4,0)</f>
        <v>Coimbra</v>
      </c>
      <c r="E2204" s="9" t="s">
        <v>36</v>
      </c>
      <c r="F2204" s="4" t="str">
        <f>INDEX('Lista Aloj'!B:C,MATCH(E2204,'Lista Aloj'!C:C,0),1)</f>
        <v>A.N.E.A.L. - ASSOCIAÇÃO NACIONAL DE ESTABELECIMENTOS DE ALOJAMENTO LOCAL</v>
      </c>
      <c r="G2204" s="4" t="str">
        <f>VLOOKUP(E2204,'Lista Aloj'!C:F,4,0)</f>
        <v>Lisboa</v>
      </c>
      <c r="H2204" s="19">
        <v>44962</v>
      </c>
      <c r="I2204" s="22">
        <v>7</v>
      </c>
      <c r="J2204" s="6">
        <f>VLOOKUP(E2204,'Lista Aloj'!C:F,2,0)*I2204</f>
        <v>560</v>
      </c>
      <c r="K2204" s="6">
        <f t="shared" si="34"/>
        <v>504</v>
      </c>
    </row>
    <row r="2205" spans="2:11" ht="16.5" x14ac:dyDescent="0.25">
      <c r="B2205" s="3" t="s">
        <v>94</v>
      </c>
      <c r="C2205" s="4" t="str">
        <f>VLOOKUP(B2205,Clientes!A:B,2,0)</f>
        <v xml:space="preserve">Paula Ramos </v>
      </c>
      <c r="D2205" s="4" t="str">
        <f>VLOOKUP(B2205,Clientes!A:D,4,0)</f>
        <v>Viana do Castelo</v>
      </c>
      <c r="E2205" s="9" t="s">
        <v>38</v>
      </c>
      <c r="F2205" s="4" t="str">
        <f>INDEX('Lista Aloj'!B:C,MATCH(E2205,'Lista Aloj'!C:C,0),1)</f>
        <v>ALOJAMENTO LOCAL - PENSIO BASTOS, LDA</v>
      </c>
      <c r="G2205" s="4" t="str">
        <f>VLOOKUP(E2205,'Lista Aloj'!C:F,4,0)</f>
        <v>Bragança</v>
      </c>
      <c r="H2205" s="19">
        <v>44965</v>
      </c>
      <c r="I2205" s="22">
        <v>9</v>
      </c>
      <c r="J2205" s="6">
        <f>VLOOKUP(E2205,'Lista Aloj'!C:F,2,0)*I2205</f>
        <v>630</v>
      </c>
      <c r="K2205" s="6">
        <f t="shared" si="34"/>
        <v>567</v>
      </c>
    </row>
    <row r="2206" spans="2:11" ht="16.5" x14ac:dyDescent="0.25">
      <c r="B2206" s="3" t="s">
        <v>117</v>
      </c>
      <c r="C2206" s="4" t="str">
        <f>VLOOKUP(B2206,Clientes!A:B,2,0)</f>
        <v>Ana Costa Neves</v>
      </c>
      <c r="D2206" s="4" t="str">
        <f>VLOOKUP(B2206,Clientes!A:D,4,0)</f>
        <v>Guarda</v>
      </c>
      <c r="E2206" s="9" t="s">
        <v>37</v>
      </c>
      <c r="F2206" s="4" t="str">
        <f>INDEX('Lista Aloj'!B:C,MATCH(E2206,'Lista Aloj'!C:C,0),1)</f>
        <v>AHSLG - SOCIEDADE DE GESTÃO DE EMPREENDIMENTOS TURÍSTICOS E DE ALOJAMENTO LOCAL, LDA</v>
      </c>
      <c r="G2206" s="4" t="str">
        <f>VLOOKUP(E2206,'Lista Aloj'!C:F,4,0)</f>
        <v>Braga</v>
      </c>
      <c r="H2206" s="19">
        <v>44966</v>
      </c>
      <c r="I2206" s="22">
        <v>2</v>
      </c>
      <c r="J2206" s="6">
        <f>VLOOKUP(E2206,'Lista Aloj'!C:F,2,0)*I2206</f>
        <v>100</v>
      </c>
      <c r="K2206" s="6">
        <f t="shared" si="34"/>
        <v>95</v>
      </c>
    </row>
    <row r="2207" spans="2:11" ht="16.5" x14ac:dyDescent="0.25">
      <c r="B2207" s="3" t="s">
        <v>146</v>
      </c>
      <c r="C2207" s="4" t="str">
        <f>VLOOKUP(B2207,Clientes!A:B,2,0)</f>
        <v>Gonçalo Alessandra Pinto</v>
      </c>
      <c r="D2207" s="4" t="str">
        <f>VLOOKUP(B2207,Clientes!A:D,4,0)</f>
        <v>Guarda</v>
      </c>
      <c r="E2207" s="9" t="s">
        <v>47</v>
      </c>
      <c r="F2207" s="4" t="str">
        <f>INDEX('Lista Aloj'!B:C,MATCH(E2207,'Lista Aloj'!C:C,0),1)</f>
        <v>ADER-SOUSA - ASSOCIAÇÃO DE DESENVOLVIMENTO RURAL DAS TERRAS DO SOUSA</v>
      </c>
      <c r="G2207" s="4" t="str">
        <f>VLOOKUP(E2207,'Lista Aloj'!C:F,4,0)</f>
        <v>Região Autónoma dos Açores</v>
      </c>
      <c r="H2207" s="19">
        <v>44967</v>
      </c>
      <c r="I2207" s="22">
        <v>3</v>
      </c>
      <c r="J2207" s="6">
        <f>VLOOKUP(E2207,'Lista Aloj'!C:F,2,0)*I2207</f>
        <v>210</v>
      </c>
      <c r="K2207" s="6">
        <f t="shared" si="34"/>
        <v>199.5</v>
      </c>
    </row>
    <row r="2208" spans="2:11" ht="16.5" x14ac:dyDescent="0.25">
      <c r="B2208" s="3" t="s">
        <v>124</v>
      </c>
      <c r="C2208" s="4" t="str">
        <f>VLOOKUP(B2208,Clientes!A:B,2,0)</f>
        <v>João Filipe Carneiro</v>
      </c>
      <c r="D2208" s="4" t="str">
        <f>VLOOKUP(B2208,Clientes!A:D,4,0)</f>
        <v>Portalegre</v>
      </c>
      <c r="E2208" s="9" t="s">
        <v>52</v>
      </c>
      <c r="F2208" s="4" t="str">
        <f>INDEX('Lista Aloj'!B:C,MATCH(E2208,'Lista Aloj'!C:C,0),1)</f>
        <v>CASA DO RIO VEZ - TURISMO E ALOJAMENTO, LDA</v>
      </c>
      <c r="G2208" s="4" t="str">
        <f>VLOOKUP(E2208,'Lista Aloj'!C:F,4,0)</f>
        <v>Leiria</v>
      </c>
      <c r="H2208" s="19">
        <v>44967</v>
      </c>
      <c r="I2208" s="22">
        <v>3</v>
      </c>
      <c r="J2208" s="6">
        <f>VLOOKUP(E2208,'Lista Aloj'!C:F,2,0)*I2208</f>
        <v>210</v>
      </c>
      <c r="K2208" s="6">
        <f t="shared" si="34"/>
        <v>199.5</v>
      </c>
    </row>
    <row r="2209" spans="2:11" ht="16.5" x14ac:dyDescent="0.25">
      <c r="B2209" s="3" t="s">
        <v>104</v>
      </c>
      <c r="C2209" s="4" t="str">
        <f>VLOOKUP(B2209,Clientes!A:B,2,0)</f>
        <v>André Oliveira Santos</v>
      </c>
      <c r="D2209" s="4" t="str">
        <f>VLOOKUP(B2209,Clientes!A:D,4,0)</f>
        <v>Braga</v>
      </c>
      <c r="E2209" s="9" t="s">
        <v>59</v>
      </c>
      <c r="F2209" s="4" t="str">
        <f>INDEX('Lista Aloj'!B:C,MATCH(E2209,'Lista Aloj'!C:C,0),1)</f>
        <v>ENIGMAGARDEN - ALOJAMENTO LOCAL, UNIPESSOAL, LDA</v>
      </c>
      <c r="G2209" s="4" t="str">
        <f>VLOOKUP(E2209,'Lista Aloj'!C:F,4,0)</f>
        <v>Viana do Castelo</v>
      </c>
      <c r="H2209" s="19">
        <v>44972</v>
      </c>
      <c r="I2209" s="22">
        <v>3</v>
      </c>
      <c r="J2209" s="6">
        <f>VLOOKUP(E2209,'Lista Aloj'!C:F,2,0)*I2209</f>
        <v>180</v>
      </c>
      <c r="K2209" s="6">
        <f t="shared" si="34"/>
        <v>171</v>
      </c>
    </row>
    <row r="2210" spans="2:11" ht="16.5" x14ac:dyDescent="0.25">
      <c r="B2210" s="3" t="s">
        <v>79</v>
      </c>
      <c r="C2210" s="4" t="str">
        <f>VLOOKUP(B2210,Clientes!A:B,2,0)</f>
        <v>Pedro Miguel Mota</v>
      </c>
      <c r="D2210" s="4" t="str">
        <f>VLOOKUP(B2210,Clientes!A:D,4,0)</f>
        <v>Coimbra</v>
      </c>
      <c r="E2210" s="9" t="s">
        <v>38</v>
      </c>
      <c r="F2210" s="4" t="str">
        <f>INDEX('Lista Aloj'!B:C,MATCH(E2210,'Lista Aloj'!C:C,0),1)</f>
        <v>ALOJAMENTO LOCAL - PENSIO BASTOS, LDA</v>
      </c>
      <c r="G2210" s="4" t="str">
        <f>VLOOKUP(E2210,'Lista Aloj'!C:F,4,0)</f>
        <v>Bragança</v>
      </c>
      <c r="H2210" s="19">
        <v>44972</v>
      </c>
      <c r="I2210" s="22">
        <v>4</v>
      </c>
      <c r="J2210" s="6">
        <f>VLOOKUP(E2210,'Lista Aloj'!C:F,2,0)*I2210</f>
        <v>280</v>
      </c>
      <c r="K2210" s="6">
        <f t="shared" si="34"/>
        <v>266</v>
      </c>
    </row>
    <row r="2211" spans="2:11" ht="16.5" x14ac:dyDescent="0.25">
      <c r="B2211" s="3" t="s">
        <v>124</v>
      </c>
      <c r="C2211" s="4" t="str">
        <f>VLOOKUP(B2211,Clientes!A:B,2,0)</f>
        <v>João Filipe Carneiro</v>
      </c>
      <c r="D2211" s="4" t="str">
        <f>VLOOKUP(B2211,Clientes!A:D,4,0)</f>
        <v>Portalegre</v>
      </c>
      <c r="E2211" s="9" t="s">
        <v>43</v>
      </c>
      <c r="F2211" s="4" t="str">
        <f>INDEX('Lista Aloj'!B:C,MATCH(E2211,'Lista Aloj'!C:C,0),1)</f>
        <v>AZEVEDO, ANTÓNIO DA SILVA</v>
      </c>
      <c r="G2211" s="4" t="str">
        <f>VLOOKUP(E2211,'Lista Aloj'!C:F,4,0)</f>
        <v>Porto</v>
      </c>
      <c r="H2211" s="19">
        <v>44975</v>
      </c>
      <c r="I2211" s="22">
        <v>8</v>
      </c>
      <c r="J2211" s="6">
        <f>VLOOKUP(E2211,'Lista Aloj'!C:F,2,0)*I2211</f>
        <v>640</v>
      </c>
      <c r="K2211" s="6">
        <f t="shared" si="34"/>
        <v>576</v>
      </c>
    </row>
    <row r="2212" spans="2:11" ht="16.5" x14ac:dyDescent="0.25">
      <c r="B2212" s="3" t="s">
        <v>137</v>
      </c>
      <c r="C2212" s="4" t="str">
        <f>VLOOKUP(B2212,Clientes!A:B,2,0)</f>
        <v xml:space="preserve">Tomás Raquel </v>
      </c>
      <c r="D2212" s="4" t="str">
        <f>VLOOKUP(B2212,Clientes!A:D,4,0)</f>
        <v>Coimbra</v>
      </c>
      <c r="E2212" s="9" t="s">
        <v>34</v>
      </c>
      <c r="F2212" s="4" t="str">
        <f>INDEX('Lista Aloj'!B:C,MATCH(E2212,'Lista Aloj'!C:C,0),1)</f>
        <v>ALOJAMENTO DO ÓSCAR, UNIPESSOAL, LDA</v>
      </c>
      <c r="G2212" s="4" t="str">
        <f>VLOOKUP(E2212,'Lista Aloj'!C:F,4,0)</f>
        <v>Região Autónoma da Madeira</v>
      </c>
      <c r="H2212" s="19">
        <v>44975</v>
      </c>
      <c r="I2212" s="22">
        <v>1</v>
      </c>
      <c r="J2212" s="6">
        <f>VLOOKUP(E2212,'Lista Aloj'!C:F,2,0)*I2212</f>
        <v>70</v>
      </c>
      <c r="K2212" s="6">
        <f t="shared" si="34"/>
        <v>70</v>
      </c>
    </row>
    <row r="2213" spans="2:11" ht="16.5" x14ac:dyDescent="0.25">
      <c r="B2213" s="3" t="s">
        <v>77</v>
      </c>
      <c r="C2213" s="4" t="str">
        <f>VLOOKUP(B2213,Clientes!A:B,2,0)</f>
        <v>Luís Maria Rodrigues</v>
      </c>
      <c r="D2213" s="4" t="str">
        <f>VLOOKUP(B2213,Clientes!A:D,4,0)</f>
        <v>Região Autónoma dos Açores</v>
      </c>
      <c r="E2213" s="9" t="s">
        <v>41</v>
      </c>
      <c r="F2213" s="4" t="str">
        <f>INDEX('Lista Aloj'!B:C,MATCH(E2213,'Lista Aloj'!C:C,0),1)</f>
        <v>CAMPO AVENTURA - PROGRAMAS DE LAZER, S.A.</v>
      </c>
      <c r="G2213" s="4" t="str">
        <f>VLOOKUP(E2213,'Lista Aloj'!C:F,4,0)</f>
        <v>Castelo Branco</v>
      </c>
      <c r="H2213" s="19">
        <v>44976</v>
      </c>
      <c r="I2213" s="22">
        <v>9</v>
      </c>
      <c r="J2213" s="6">
        <f>VLOOKUP(E2213,'Lista Aloj'!C:F,2,0)*I2213</f>
        <v>810</v>
      </c>
      <c r="K2213" s="6">
        <f t="shared" si="34"/>
        <v>729</v>
      </c>
    </row>
    <row r="2214" spans="2:11" ht="16.5" x14ac:dyDescent="0.25">
      <c r="B2214" s="3" t="s">
        <v>109</v>
      </c>
      <c r="C2214" s="4" t="str">
        <f>VLOOKUP(B2214,Clientes!A:B,2,0)</f>
        <v>Leonor Pedro Santos</v>
      </c>
      <c r="D2214" s="4" t="str">
        <f>VLOOKUP(B2214,Clientes!A:D,4,0)</f>
        <v>Beja</v>
      </c>
      <c r="E2214" s="9" t="s">
        <v>36</v>
      </c>
      <c r="F2214" s="4" t="str">
        <f>INDEX('Lista Aloj'!B:C,MATCH(E2214,'Lista Aloj'!C:C,0),1)</f>
        <v>A.N.E.A.L. - ASSOCIAÇÃO NACIONAL DE ESTABELECIMENTOS DE ALOJAMENTO LOCAL</v>
      </c>
      <c r="G2214" s="4" t="str">
        <f>VLOOKUP(E2214,'Lista Aloj'!C:F,4,0)</f>
        <v>Lisboa</v>
      </c>
      <c r="H2214" s="19">
        <v>44977</v>
      </c>
      <c r="I2214" s="22">
        <v>4</v>
      </c>
      <c r="J2214" s="6">
        <f>VLOOKUP(E2214,'Lista Aloj'!C:F,2,0)*I2214</f>
        <v>320</v>
      </c>
      <c r="K2214" s="6">
        <f t="shared" si="34"/>
        <v>304</v>
      </c>
    </row>
    <row r="2215" spans="2:11" ht="16.5" x14ac:dyDescent="0.25">
      <c r="B2215" s="3" t="s">
        <v>111</v>
      </c>
      <c r="C2215" s="4" t="str">
        <f>VLOOKUP(B2215,Clientes!A:B,2,0)</f>
        <v xml:space="preserve">Antonio Pinto </v>
      </c>
      <c r="D2215" s="4" t="str">
        <f>VLOOKUP(B2215,Clientes!A:D,4,0)</f>
        <v>Região Autónoma dos Açores</v>
      </c>
      <c r="E2215" s="9" t="s">
        <v>38</v>
      </c>
      <c r="F2215" s="4" t="str">
        <f>INDEX('Lista Aloj'!B:C,MATCH(E2215,'Lista Aloj'!C:C,0),1)</f>
        <v>ALOJAMENTO LOCAL - PENSIO BASTOS, LDA</v>
      </c>
      <c r="G2215" s="4" t="str">
        <f>VLOOKUP(E2215,'Lista Aloj'!C:F,4,0)</f>
        <v>Bragança</v>
      </c>
      <c r="H2215" s="19">
        <v>44979</v>
      </c>
      <c r="I2215" s="22">
        <v>5</v>
      </c>
      <c r="J2215" s="6">
        <f>VLOOKUP(E2215,'Lista Aloj'!C:F,2,0)*I2215</f>
        <v>350</v>
      </c>
      <c r="K2215" s="6">
        <f t="shared" si="34"/>
        <v>332.5</v>
      </c>
    </row>
    <row r="2216" spans="2:11" ht="16.5" x14ac:dyDescent="0.25">
      <c r="B2216" s="3" t="s">
        <v>89</v>
      </c>
      <c r="C2216" s="4" t="str">
        <f>VLOOKUP(B2216,Clientes!A:B,2,0)</f>
        <v>Marco Pedro Suarez</v>
      </c>
      <c r="D2216" s="4" t="str">
        <f>VLOOKUP(B2216,Clientes!A:D,4,0)</f>
        <v>Porto</v>
      </c>
      <c r="E2216" s="9" t="s">
        <v>47</v>
      </c>
      <c r="F2216" s="4" t="str">
        <f>INDEX('Lista Aloj'!B:C,MATCH(E2216,'Lista Aloj'!C:C,0),1)</f>
        <v>ADER-SOUSA - ASSOCIAÇÃO DE DESENVOLVIMENTO RURAL DAS TERRAS DO SOUSA</v>
      </c>
      <c r="G2216" s="4" t="str">
        <f>VLOOKUP(E2216,'Lista Aloj'!C:F,4,0)</f>
        <v>Região Autónoma dos Açores</v>
      </c>
      <c r="H2216" s="19">
        <v>44980</v>
      </c>
      <c r="I2216" s="22">
        <v>7</v>
      </c>
      <c r="J2216" s="6">
        <f>VLOOKUP(E2216,'Lista Aloj'!C:F,2,0)*I2216</f>
        <v>490</v>
      </c>
      <c r="K2216" s="6">
        <f t="shared" si="34"/>
        <v>441</v>
      </c>
    </row>
    <row r="2217" spans="2:11" ht="16.5" x14ac:dyDescent="0.25">
      <c r="B2217" s="3" t="s">
        <v>86</v>
      </c>
      <c r="C2217" s="4" t="str">
        <f>VLOOKUP(B2217,Clientes!A:B,2,0)</f>
        <v>Bárbara de Pimenta</v>
      </c>
      <c r="D2217" s="4" t="str">
        <f>VLOOKUP(B2217,Clientes!A:D,4,0)</f>
        <v>Porto</v>
      </c>
      <c r="E2217" s="9" t="s">
        <v>38</v>
      </c>
      <c r="F2217" s="4" t="str">
        <f>INDEX('Lista Aloj'!B:C,MATCH(E2217,'Lista Aloj'!C:C,0),1)</f>
        <v>ALOJAMENTO LOCAL - PENSIO BASTOS, LDA</v>
      </c>
      <c r="G2217" s="4" t="str">
        <f>VLOOKUP(E2217,'Lista Aloj'!C:F,4,0)</f>
        <v>Bragança</v>
      </c>
      <c r="H2217" s="19">
        <v>44981</v>
      </c>
      <c r="I2217" s="22">
        <v>9</v>
      </c>
      <c r="J2217" s="6">
        <f>VLOOKUP(E2217,'Lista Aloj'!C:F,2,0)*I2217</f>
        <v>630</v>
      </c>
      <c r="K2217" s="6">
        <f t="shared" si="34"/>
        <v>567</v>
      </c>
    </row>
    <row r="2218" spans="2:11" ht="16.5" x14ac:dyDescent="0.25">
      <c r="B2218" s="3" t="s">
        <v>106</v>
      </c>
      <c r="C2218" s="4" t="str">
        <f>VLOOKUP(B2218,Clientes!A:B,2,0)</f>
        <v>Frederico Teresa Pinto</v>
      </c>
      <c r="D2218" s="4" t="str">
        <f>VLOOKUP(B2218,Clientes!A:D,4,0)</f>
        <v>Viana do Castelo</v>
      </c>
      <c r="E2218" s="9" t="s">
        <v>43</v>
      </c>
      <c r="F2218" s="4" t="str">
        <f>INDEX('Lista Aloj'!B:C,MATCH(E2218,'Lista Aloj'!C:C,0),1)</f>
        <v>AZEVEDO, ANTÓNIO DA SILVA</v>
      </c>
      <c r="G2218" s="4" t="str">
        <f>VLOOKUP(E2218,'Lista Aloj'!C:F,4,0)</f>
        <v>Porto</v>
      </c>
      <c r="H2218" s="19">
        <v>44983</v>
      </c>
      <c r="I2218" s="22">
        <v>2</v>
      </c>
      <c r="J2218" s="6">
        <f>VLOOKUP(E2218,'Lista Aloj'!C:F,2,0)*I2218</f>
        <v>160</v>
      </c>
      <c r="K2218" s="6">
        <f t="shared" si="34"/>
        <v>152</v>
      </c>
    </row>
    <row r="2219" spans="2:11" ht="16.5" x14ac:dyDescent="0.25">
      <c r="B2219" s="3" t="s">
        <v>134</v>
      </c>
      <c r="C2219" s="4" t="str">
        <f>VLOOKUP(B2219,Clientes!A:B,2,0)</f>
        <v>Eduardo Leite Martins</v>
      </c>
      <c r="D2219" s="4" t="str">
        <f>VLOOKUP(B2219,Clientes!A:D,4,0)</f>
        <v>Braga</v>
      </c>
      <c r="E2219" s="9" t="s">
        <v>36</v>
      </c>
      <c r="F2219" s="4" t="str">
        <f>INDEX('Lista Aloj'!B:C,MATCH(E2219,'Lista Aloj'!C:C,0),1)</f>
        <v>A.N.E.A.L. - ASSOCIAÇÃO NACIONAL DE ESTABELECIMENTOS DE ALOJAMENTO LOCAL</v>
      </c>
      <c r="G2219" s="4" t="str">
        <f>VLOOKUP(E2219,'Lista Aloj'!C:F,4,0)</f>
        <v>Lisboa</v>
      </c>
      <c r="H2219" s="19">
        <v>44984</v>
      </c>
      <c r="I2219" s="22">
        <v>5</v>
      </c>
      <c r="J2219" s="6">
        <f>VLOOKUP(E2219,'Lista Aloj'!C:F,2,0)*I2219</f>
        <v>400</v>
      </c>
      <c r="K2219" s="6">
        <f t="shared" si="34"/>
        <v>380</v>
      </c>
    </row>
    <row r="2220" spans="2:11" ht="16.5" x14ac:dyDescent="0.25">
      <c r="B2220" s="3" t="s">
        <v>98</v>
      </c>
      <c r="C2220" s="4" t="str">
        <f>VLOOKUP(B2220,Clientes!A:B,2,0)</f>
        <v>Laura Daniel Mendes</v>
      </c>
      <c r="D2220" s="4" t="str">
        <f>VLOOKUP(B2220,Clientes!A:D,4,0)</f>
        <v>Beja</v>
      </c>
      <c r="E2220" s="9" t="s">
        <v>37</v>
      </c>
      <c r="F2220" s="4" t="str">
        <f>INDEX('Lista Aloj'!B:C,MATCH(E2220,'Lista Aloj'!C:C,0),1)</f>
        <v>AHSLG - SOCIEDADE DE GESTÃO DE EMPREENDIMENTOS TURÍSTICOS E DE ALOJAMENTO LOCAL, LDA</v>
      </c>
      <c r="G2220" s="4" t="str">
        <f>VLOOKUP(E2220,'Lista Aloj'!C:F,4,0)</f>
        <v>Braga</v>
      </c>
      <c r="H2220" s="19">
        <v>44986</v>
      </c>
      <c r="I2220" s="22">
        <v>1</v>
      </c>
      <c r="J2220" s="6">
        <f>VLOOKUP(E2220,'Lista Aloj'!C:F,2,0)*I2220</f>
        <v>50</v>
      </c>
      <c r="K2220" s="6">
        <f t="shared" si="34"/>
        <v>50</v>
      </c>
    </row>
    <row r="2221" spans="2:11" ht="16.5" x14ac:dyDescent="0.25">
      <c r="B2221" s="3" t="s">
        <v>102</v>
      </c>
      <c r="C2221" s="4" t="str">
        <f>VLOOKUP(B2221,Clientes!A:B,2,0)</f>
        <v>Pedro Miguel Pinto</v>
      </c>
      <c r="D2221" s="4" t="str">
        <f>VLOOKUP(B2221,Clientes!A:D,4,0)</f>
        <v>Aveiro</v>
      </c>
      <c r="E2221" s="9" t="s">
        <v>47</v>
      </c>
      <c r="F2221" s="4" t="str">
        <f>INDEX('Lista Aloj'!B:C,MATCH(E2221,'Lista Aloj'!C:C,0),1)</f>
        <v>ADER-SOUSA - ASSOCIAÇÃO DE DESENVOLVIMENTO RURAL DAS TERRAS DO SOUSA</v>
      </c>
      <c r="G2221" s="4" t="str">
        <f>VLOOKUP(E2221,'Lista Aloj'!C:F,4,0)</f>
        <v>Região Autónoma dos Açores</v>
      </c>
      <c r="H2221" s="19">
        <v>44989</v>
      </c>
      <c r="I2221" s="22">
        <v>9</v>
      </c>
      <c r="J2221" s="6">
        <f>VLOOKUP(E2221,'Lista Aloj'!C:F,2,0)*I2221</f>
        <v>630</v>
      </c>
      <c r="K2221" s="6">
        <f t="shared" si="34"/>
        <v>567</v>
      </c>
    </row>
    <row r="2222" spans="2:11" ht="16.5" x14ac:dyDescent="0.25">
      <c r="B2222" s="3" t="s">
        <v>148</v>
      </c>
      <c r="C2222" s="4" t="str">
        <f>VLOOKUP(B2222,Clientes!A:B,2,0)</f>
        <v>Bruno Baía Silva</v>
      </c>
      <c r="D2222" s="4" t="str">
        <f>VLOOKUP(B2222,Clientes!A:D,4,0)</f>
        <v>Região Autónoma dos Açores</v>
      </c>
      <c r="E2222" s="9" t="s">
        <v>37</v>
      </c>
      <c r="F2222" s="4" t="str">
        <f>INDEX('Lista Aloj'!B:C,MATCH(E2222,'Lista Aloj'!C:C,0),1)</f>
        <v>AHSLG - SOCIEDADE DE GESTÃO DE EMPREENDIMENTOS TURÍSTICOS E DE ALOJAMENTO LOCAL, LDA</v>
      </c>
      <c r="G2222" s="4" t="str">
        <f>VLOOKUP(E2222,'Lista Aloj'!C:F,4,0)</f>
        <v>Braga</v>
      </c>
      <c r="H2222" s="19">
        <v>44991</v>
      </c>
      <c r="I2222" s="22">
        <v>9</v>
      </c>
      <c r="J2222" s="6">
        <f>VLOOKUP(E2222,'Lista Aloj'!C:F,2,0)*I2222</f>
        <v>450</v>
      </c>
      <c r="K2222" s="6">
        <f t="shared" si="34"/>
        <v>405</v>
      </c>
    </row>
    <row r="2223" spans="2:11" ht="16.5" x14ac:dyDescent="0.25">
      <c r="B2223" s="3" t="s">
        <v>83</v>
      </c>
      <c r="C2223" s="4" t="str">
        <f>VLOOKUP(B2223,Clientes!A:B,2,0)</f>
        <v>Gonçalo Miguel Ribeiro</v>
      </c>
      <c r="D2223" s="4" t="str">
        <f>VLOOKUP(B2223,Clientes!A:D,4,0)</f>
        <v>Beja</v>
      </c>
      <c r="E2223" s="9" t="s">
        <v>36</v>
      </c>
      <c r="F2223" s="4" t="str">
        <f>INDEX('Lista Aloj'!B:C,MATCH(E2223,'Lista Aloj'!C:C,0),1)</f>
        <v>A.N.E.A.L. - ASSOCIAÇÃO NACIONAL DE ESTABELECIMENTOS DE ALOJAMENTO LOCAL</v>
      </c>
      <c r="G2223" s="4" t="str">
        <f>VLOOKUP(E2223,'Lista Aloj'!C:F,4,0)</f>
        <v>Lisboa</v>
      </c>
      <c r="H2223" s="19">
        <v>44991</v>
      </c>
      <c r="I2223" s="22">
        <v>6</v>
      </c>
      <c r="J2223" s="6">
        <f>VLOOKUP(E2223,'Lista Aloj'!C:F,2,0)*I2223</f>
        <v>480</v>
      </c>
      <c r="K2223" s="6">
        <f t="shared" si="34"/>
        <v>432</v>
      </c>
    </row>
    <row r="2224" spans="2:11" ht="16.5" x14ac:dyDescent="0.25">
      <c r="B2224" s="3" t="s">
        <v>115</v>
      </c>
      <c r="C2224" s="4" t="str">
        <f>VLOOKUP(B2224,Clientes!A:B,2,0)</f>
        <v>André Claro Forte</v>
      </c>
      <c r="D2224" s="4" t="str">
        <f>VLOOKUP(B2224,Clientes!A:D,4,0)</f>
        <v>Região Autónoma dos Açores</v>
      </c>
      <c r="E2224" s="9" t="s">
        <v>41</v>
      </c>
      <c r="F2224" s="4" t="str">
        <f>INDEX('Lista Aloj'!B:C,MATCH(E2224,'Lista Aloj'!C:C,0),1)</f>
        <v>CAMPO AVENTURA - PROGRAMAS DE LAZER, S.A.</v>
      </c>
      <c r="G2224" s="4" t="str">
        <f>VLOOKUP(E2224,'Lista Aloj'!C:F,4,0)</f>
        <v>Castelo Branco</v>
      </c>
      <c r="H2224" s="19">
        <v>44994</v>
      </c>
      <c r="I2224" s="22">
        <v>9</v>
      </c>
      <c r="J2224" s="6">
        <f>VLOOKUP(E2224,'Lista Aloj'!C:F,2,0)*I2224</f>
        <v>810</v>
      </c>
      <c r="K2224" s="6">
        <f t="shared" si="34"/>
        <v>729</v>
      </c>
    </row>
    <row r="2225" spans="2:11" ht="16.5" x14ac:dyDescent="0.25">
      <c r="B2225" s="3" t="s">
        <v>151</v>
      </c>
      <c r="C2225" s="4" t="str">
        <f>VLOOKUP(B2225,Clientes!A:B,2,0)</f>
        <v xml:space="preserve">Inês Maria </v>
      </c>
      <c r="D2225" s="4" t="str">
        <f>VLOOKUP(B2225,Clientes!A:D,4,0)</f>
        <v>Aveiro</v>
      </c>
      <c r="E2225" s="9" t="s">
        <v>41</v>
      </c>
      <c r="F2225" s="4" t="str">
        <f>INDEX('Lista Aloj'!B:C,MATCH(E2225,'Lista Aloj'!C:C,0),1)</f>
        <v>CAMPO AVENTURA - PROGRAMAS DE LAZER, S.A.</v>
      </c>
      <c r="G2225" s="4" t="str">
        <f>VLOOKUP(E2225,'Lista Aloj'!C:F,4,0)</f>
        <v>Castelo Branco</v>
      </c>
      <c r="H2225" s="19">
        <v>44997</v>
      </c>
      <c r="I2225" s="22">
        <v>2</v>
      </c>
      <c r="J2225" s="6">
        <f>VLOOKUP(E2225,'Lista Aloj'!C:F,2,0)*I2225</f>
        <v>180</v>
      </c>
      <c r="K2225" s="6">
        <f t="shared" si="34"/>
        <v>171</v>
      </c>
    </row>
    <row r="2226" spans="2:11" ht="16.5" x14ac:dyDescent="0.25">
      <c r="B2226" s="3" t="s">
        <v>116</v>
      </c>
      <c r="C2226" s="4" t="str">
        <f>VLOOKUP(B2226,Clientes!A:B,2,0)</f>
        <v>Alice Pinto Silva</v>
      </c>
      <c r="D2226" s="4" t="str">
        <f>VLOOKUP(B2226,Clientes!A:D,4,0)</f>
        <v>Beja</v>
      </c>
      <c r="E2226" s="9" t="s">
        <v>35</v>
      </c>
      <c r="F2226" s="4" t="str">
        <f>INDEX('Lista Aloj'!B:C,MATCH(E2226,'Lista Aloj'!C:C,0),1)</f>
        <v>ALOJAMENTO LOCAL "TUGAPLACE", UNIPESSOAL, LDA</v>
      </c>
      <c r="G2226" s="4" t="str">
        <f>VLOOKUP(E2226,'Lista Aloj'!C:F,4,0)</f>
        <v>Porto</v>
      </c>
      <c r="H2226" s="19">
        <v>45002</v>
      </c>
      <c r="I2226" s="22">
        <v>7</v>
      </c>
      <c r="J2226" s="6">
        <f>VLOOKUP(E2226,'Lista Aloj'!C:F,2,0)*I2226</f>
        <v>490</v>
      </c>
      <c r="K2226" s="6">
        <f t="shared" si="34"/>
        <v>441</v>
      </c>
    </row>
    <row r="2227" spans="2:11" ht="16.5" x14ac:dyDescent="0.25">
      <c r="B2227" s="3" t="s">
        <v>139</v>
      </c>
      <c r="C2227" s="4" t="str">
        <f>VLOOKUP(B2227,Clientes!A:B,2,0)</f>
        <v>Daniel Filipe Sousa</v>
      </c>
      <c r="D2227" s="4" t="str">
        <f>VLOOKUP(B2227,Clientes!A:D,4,0)</f>
        <v>Beja</v>
      </c>
      <c r="E2227" s="9" t="s">
        <v>38</v>
      </c>
      <c r="F2227" s="4" t="str">
        <f>INDEX('Lista Aloj'!B:C,MATCH(E2227,'Lista Aloj'!C:C,0),1)</f>
        <v>ALOJAMENTO LOCAL - PENSIO BASTOS, LDA</v>
      </c>
      <c r="G2227" s="4" t="str">
        <f>VLOOKUP(E2227,'Lista Aloj'!C:F,4,0)</f>
        <v>Bragança</v>
      </c>
      <c r="H2227" s="19">
        <v>45003</v>
      </c>
      <c r="I2227" s="22">
        <v>5</v>
      </c>
      <c r="J2227" s="6">
        <f>VLOOKUP(E2227,'Lista Aloj'!C:F,2,0)*I2227</f>
        <v>350</v>
      </c>
      <c r="K2227" s="6">
        <f t="shared" si="34"/>
        <v>332.5</v>
      </c>
    </row>
    <row r="2228" spans="2:11" ht="16.5" x14ac:dyDescent="0.25">
      <c r="B2228" s="3" t="s">
        <v>75</v>
      </c>
      <c r="C2228" s="4" t="str">
        <f>VLOOKUP(B2228,Clientes!A:B,2,0)</f>
        <v xml:space="preserve">Maria Miguel </v>
      </c>
      <c r="D2228" s="4" t="str">
        <f>VLOOKUP(B2228,Clientes!A:D,4,0)</f>
        <v>Viana do Castelo</v>
      </c>
      <c r="E2228" s="9" t="s">
        <v>34</v>
      </c>
      <c r="F2228" s="4" t="str">
        <f>INDEX('Lista Aloj'!B:C,MATCH(E2228,'Lista Aloj'!C:C,0),1)</f>
        <v>ALOJAMENTO DO ÓSCAR, UNIPESSOAL, LDA</v>
      </c>
      <c r="G2228" s="4" t="str">
        <f>VLOOKUP(E2228,'Lista Aloj'!C:F,4,0)</f>
        <v>Região Autónoma da Madeira</v>
      </c>
      <c r="H2228" s="19">
        <v>45003</v>
      </c>
      <c r="I2228" s="22">
        <v>5</v>
      </c>
      <c r="J2228" s="6">
        <f>VLOOKUP(E2228,'Lista Aloj'!C:F,2,0)*I2228</f>
        <v>350</v>
      </c>
      <c r="K2228" s="6">
        <f t="shared" si="34"/>
        <v>332.5</v>
      </c>
    </row>
    <row r="2229" spans="2:11" ht="16.5" x14ac:dyDescent="0.25">
      <c r="B2229" s="3" t="s">
        <v>140</v>
      </c>
      <c r="C2229" s="4" t="str">
        <f>VLOOKUP(B2229,Clientes!A:B,2,0)</f>
        <v>Catarina Catarina Coelho</v>
      </c>
      <c r="D2229" s="4" t="str">
        <f>VLOOKUP(B2229,Clientes!A:D,4,0)</f>
        <v>Faro</v>
      </c>
      <c r="E2229" s="9" t="s">
        <v>47</v>
      </c>
      <c r="F2229" s="4" t="str">
        <f>INDEX('Lista Aloj'!B:C,MATCH(E2229,'Lista Aloj'!C:C,0),1)</f>
        <v>ADER-SOUSA - ASSOCIAÇÃO DE DESENVOLVIMENTO RURAL DAS TERRAS DO SOUSA</v>
      </c>
      <c r="G2229" s="4" t="str">
        <f>VLOOKUP(E2229,'Lista Aloj'!C:F,4,0)</f>
        <v>Região Autónoma dos Açores</v>
      </c>
      <c r="H2229" s="19">
        <v>45006</v>
      </c>
      <c r="I2229" s="22">
        <v>5</v>
      </c>
      <c r="J2229" s="6">
        <f>VLOOKUP(E2229,'Lista Aloj'!C:F,2,0)*I2229</f>
        <v>350</v>
      </c>
      <c r="K2229" s="6">
        <f t="shared" si="34"/>
        <v>332.5</v>
      </c>
    </row>
    <row r="2230" spans="2:11" ht="16.5" x14ac:dyDescent="0.25">
      <c r="B2230" s="3" t="s">
        <v>97</v>
      </c>
      <c r="C2230" s="4" t="str">
        <f>VLOOKUP(B2230,Clientes!A:B,2,0)</f>
        <v>Diogo Torres Pinheiro</v>
      </c>
      <c r="D2230" s="4" t="str">
        <f>VLOOKUP(B2230,Clientes!A:D,4,0)</f>
        <v>Santarém</v>
      </c>
      <c r="E2230" s="9" t="s">
        <v>37</v>
      </c>
      <c r="F2230" s="4" t="str">
        <f>INDEX('Lista Aloj'!B:C,MATCH(E2230,'Lista Aloj'!C:C,0),1)</f>
        <v>AHSLG - SOCIEDADE DE GESTÃO DE EMPREENDIMENTOS TURÍSTICOS E DE ALOJAMENTO LOCAL, LDA</v>
      </c>
      <c r="G2230" s="4" t="str">
        <f>VLOOKUP(E2230,'Lista Aloj'!C:F,4,0)</f>
        <v>Braga</v>
      </c>
      <c r="H2230" s="19">
        <v>45009</v>
      </c>
      <c r="I2230" s="22">
        <v>8</v>
      </c>
      <c r="J2230" s="6">
        <f>VLOOKUP(E2230,'Lista Aloj'!C:F,2,0)*I2230</f>
        <v>400</v>
      </c>
      <c r="K2230" s="6">
        <f t="shared" si="34"/>
        <v>360</v>
      </c>
    </row>
    <row r="2231" spans="2:11" ht="16.5" x14ac:dyDescent="0.25">
      <c r="B2231" s="3" t="s">
        <v>113</v>
      </c>
      <c r="C2231" s="4" t="str">
        <f>VLOOKUP(B2231,Clientes!A:B,2,0)</f>
        <v>Ana Camões Alves</v>
      </c>
      <c r="D2231" s="4" t="str">
        <f>VLOOKUP(B2231,Clientes!A:D,4,0)</f>
        <v>Beja</v>
      </c>
      <c r="E2231" s="9" t="s">
        <v>61</v>
      </c>
      <c r="F2231" s="4" t="str">
        <f>INDEX('Lista Aloj'!B:C,MATCH(E2231,'Lista Aloj'!C:C,0),1)</f>
        <v>APPEAL - ASSOCIAÇÃO PORTUGUESA DE PROPRIETÁRIOS DE ESTABELECIMENTOS DE ALOJAMENTO LOCAL</v>
      </c>
      <c r="G2231" s="4" t="str">
        <f>VLOOKUP(E2231,'Lista Aloj'!C:F,4,0)</f>
        <v>Região Autónoma dos Açores</v>
      </c>
      <c r="H2231" s="19">
        <v>45015</v>
      </c>
      <c r="I2231" s="22">
        <v>4</v>
      </c>
      <c r="J2231" s="6">
        <f>VLOOKUP(E2231,'Lista Aloj'!C:F,2,0)*I2231</f>
        <v>280</v>
      </c>
      <c r="K2231" s="6">
        <f t="shared" si="34"/>
        <v>266</v>
      </c>
    </row>
    <row r="2232" spans="2:11" ht="16.5" x14ac:dyDescent="0.25">
      <c r="B2232" s="3" t="s">
        <v>91</v>
      </c>
      <c r="C2232" s="4" t="str">
        <f>VLOOKUP(B2232,Clientes!A:B,2,0)</f>
        <v xml:space="preserve">Rafael Romera </v>
      </c>
      <c r="D2232" s="4" t="str">
        <f>VLOOKUP(B2232,Clientes!A:D,4,0)</f>
        <v>Coimbra</v>
      </c>
      <c r="E2232" s="9" t="s">
        <v>55</v>
      </c>
      <c r="F2232" s="4" t="str">
        <f>INDEX('Lista Aloj'!B:C,MATCH(E2232,'Lista Aloj'!C:C,0),1)</f>
        <v>ALOJAMENTO LOCAL M. ZÍDIA, LDA</v>
      </c>
      <c r="G2232" s="4" t="str">
        <f>VLOOKUP(E2232,'Lista Aloj'!C:F,4,0)</f>
        <v>Região Autónoma da Madeira</v>
      </c>
      <c r="H2232" s="19">
        <v>45017</v>
      </c>
      <c r="I2232" s="22">
        <v>4</v>
      </c>
      <c r="J2232" s="6">
        <f>VLOOKUP(E2232,'Lista Aloj'!C:F,2,0)*I2232</f>
        <v>200</v>
      </c>
      <c r="K2232" s="6">
        <f t="shared" si="34"/>
        <v>190</v>
      </c>
    </row>
    <row r="2233" spans="2:11" ht="16.5" x14ac:dyDescent="0.25">
      <c r="B2233" s="3" t="s">
        <v>73</v>
      </c>
      <c r="C2233" s="4" t="str">
        <f>VLOOKUP(B2233,Clientes!A:B,2,0)</f>
        <v>João Cudell Aguiar</v>
      </c>
      <c r="D2233" s="4" t="str">
        <f>VLOOKUP(B2233,Clientes!A:D,4,0)</f>
        <v>Lisboa</v>
      </c>
      <c r="E2233" s="9" t="s">
        <v>56</v>
      </c>
      <c r="F2233" s="4" t="str">
        <f>INDEX('Lista Aloj'!B:C,MATCH(E2233,'Lista Aloj'!C:C,0),1)</f>
        <v>CONVERSA SIMÉTRICA ALOJAMENTO LOCAL, LDA</v>
      </c>
      <c r="G2233" s="4" t="str">
        <f>VLOOKUP(E2233,'Lista Aloj'!C:F,4,0)</f>
        <v>Viana do Castelo</v>
      </c>
      <c r="H2233" s="19">
        <v>45018</v>
      </c>
      <c r="I2233" s="22">
        <v>5</v>
      </c>
      <c r="J2233" s="6">
        <f>VLOOKUP(E2233,'Lista Aloj'!C:F,2,0)*I2233</f>
        <v>450</v>
      </c>
      <c r="K2233" s="6">
        <f t="shared" si="34"/>
        <v>427.5</v>
      </c>
    </row>
    <row r="2234" spans="2:11" ht="16.5" x14ac:dyDescent="0.25">
      <c r="B2234" s="3" t="s">
        <v>75</v>
      </c>
      <c r="C2234" s="4" t="str">
        <f>VLOOKUP(B2234,Clientes!A:B,2,0)</f>
        <v xml:space="preserve">Maria Miguel </v>
      </c>
      <c r="D2234" s="4" t="str">
        <f>VLOOKUP(B2234,Clientes!A:D,4,0)</f>
        <v>Viana do Castelo</v>
      </c>
      <c r="E2234" s="9" t="s">
        <v>37</v>
      </c>
      <c r="F2234" s="4" t="str">
        <f>INDEX('Lista Aloj'!B:C,MATCH(E2234,'Lista Aloj'!C:C,0),1)</f>
        <v>AHSLG - SOCIEDADE DE GESTÃO DE EMPREENDIMENTOS TURÍSTICOS E DE ALOJAMENTO LOCAL, LDA</v>
      </c>
      <c r="G2234" s="4" t="str">
        <f>VLOOKUP(E2234,'Lista Aloj'!C:F,4,0)</f>
        <v>Braga</v>
      </c>
      <c r="H2234" s="19">
        <v>45022</v>
      </c>
      <c r="I2234" s="22">
        <v>3</v>
      </c>
      <c r="J2234" s="6">
        <f>VLOOKUP(E2234,'Lista Aloj'!C:F,2,0)*I2234</f>
        <v>150</v>
      </c>
      <c r="K2234" s="6">
        <f t="shared" si="34"/>
        <v>142.5</v>
      </c>
    </row>
    <row r="2235" spans="2:11" ht="16.5" x14ac:dyDescent="0.25">
      <c r="B2235" s="3" t="s">
        <v>85</v>
      </c>
      <c r="C2235" s="4" t="str">
        <f>VLOOKUP(B2235,Clientes!A:B,2,0)</f>
        <v>Tiago Fernando Pereira</v>
      </c>
      <c r="D2235" s="4" t="str">
        <f>VLOOKUP(B2235,Clientes!A:D,4,0)</f>
        <v>Leiria</v>
      </c>
      <c r="E2235" s="9" t="s">
        <v>34</v>
      </c>
      <c r="F2235" s="4" t="str">
        <f>INDEX('Lista Aloj'!B:C,MATCH(E2235,'Lista Aloj'!C:C,0),1)</f>
        <v>ALOJAMENTO DO ÓSCAR, UNIPESSOAL, LDA</v>
      </c>
      <c r="G2235" s="4" t="str">
        <f>VLOOKUP(E2235,'Lista Aloj'!C:F,4,0)</f>
        <v>Região Autónoma da Madeira</v>
      </c>
      <c r="H2235" s="19">
        <v>45025</v>
      </c>
      <c r="I2235" s="22">
        <v>7</v>
      </c>
      <c r="J2235" s="6">
        <f>VLOOKUP(E2235,'Lista Aloj'!C:F,2,0)*I2235</f>
        <v>490</v>
      </c>
      <c r="K2235" s="6">
        <f t="shared" si="34"/>
        <v>441</v>
      </c>
    </row>
    <row r="2236" spans="2:11" ht="16.5" x14ac:dyDescent="0.25">
      <c r="B2236" s="3" t="s">
        <v>91</v>
      </c>
      <c r="C2236" s="4" t="str">
        <f>VLOOKUP(B2236,Clientes!A:B,2,0)</f>
        <v xml:space="preserve">Rafael Romera </v>
      </c>
      <c r="D2236" s="4" t="str">
        <f>VLOOKUP(B2236,Clientes!A:D,4,0)</f>
        <v>Coimbra</v>
      </c>
      <c r="E2236" s="9" t="s">
        <v>55</v>
      </c>
      <c r="F2236" s="4" t="str">
        <f>INDEX('Lista Aloj'!B:C,MATCH(E2236,'Lista Aloj'!C:C,0),1)</f>
        <v>ALOJAMENTO LOCAL M. ZÍDIA, LDA</v>
      </c>
      <c r="G2236" s="4" t="str">
        <f>VLOOKUP(E2236,'Lista Aloj'!C:F,4,0)</f>
        <v>Região Autónoma da Madeira</v>
      </c>
      <c r="H2236" s="19">
        <v>45028</v>
      </c>
      <c r="I2236" s="22">
        <v>5</v>
      </c>
      <c r="J2236" s="6">
        <f>VLOOKUP(E2236,'Lista Aloj'!C:F,2,0)*I2236</f>
        <v>250</v>
      </c>
      <c r="K2236" s="6">
        <f t="shared" si="34"/>
        <v>237.5</v>
      </c>
    </row>
    <row r="2237" spans="2:11" ht="16.5" x14ac:dyDescent="0.25">
      <c r="B2237" s="3" t="s">
        <v>95</v>
      </c>
      <c r="C2237" s="4" t="str">
        <f>VLOOKUP(B2237,Clientes!A:B,2,0)</f>
        <v xml:space="preserve">Diogo Teresa </v>
      </c>
      <c r="D2237" s="4" t="str">
        <f>VLOOKUP(B2237,Clientes!A:D,4,0)</f>
        <v>Setúbal</v>
      </c>
      <c r="E2237" s="9" t="s">
        <v>47</v>
      </c>
      <c r="F2237" s="4" t="str">
        <f>INDEX('Lista Aloj'!B:C,MATCH(E2237,'Lista Aloj'!C:C,0),1)</f>
        <v>ADER-SOUSA - ASSOCIAÇÃO DE DESENVOLVIMENTO RURAL DAS TERRAS DO SOUSA</v>
      </c>
      <c r="G2237" s="4" t="str">
        <f>VLOOKUP(E2237,'Lista Aloj'!C:F,4,0)</f>
        <v>Região Autónoma dos Açores</v>
      </c>
      <c r="H2237" s="19">
        <v>45032</v>
      </c>
      <c r="I2237" s="22">
        <v>6</v>
      </c>
      <c r="J2237" s="6">
        <f>VLOOKUP(E2237,'Lista Aloj'!C:F,2,0)*I2237</f>
        <v>420</v>
      </c>
      <c r="K2237" s="6">
        <f t="shared" si="34"/>
        <v>378</v>
      </c>
    </row>
    <row r="2238" spans="2:11" ht="16.5" x14ac:dyDescent="0.25">
      <c r="B2238" s="3" t="s">
        <v>119</v>
      </c>
      <c r="C2238" s="4" t="str">
        <f>VLOOKUP(B2238,Clientes!A:B,2,0)</f>
        <v>Mariana Rafaela Costa</v>
      </c>
      <c r="D2238" s="4" t="str">
        <f>VLOOKUP(B2238,Clientes!A:D,4,0)</f>
        <v>Região Autónoma da Madeira</v>
      </c>
      <c r="E2238" s="9" t="s">
        <v>47</v>
      </c>
      <c r="F2238" s="4" t="str">
        <f>INDEX('Lista Aloj'!B:C,MATCH(E2238,'Lista Aloj'!C:C,0),1)</f>
        <v>ADER-SOUSA - ASSOCIAÇÃO DE DESENVOLVIMENTO RURAL DAS TERRAS DO SOUSA</v>
      </c>
      <c r="G2238" s="4" t="str">
        <f>VLOOKUP(E2238,'Lista Aloj'!C:F,4,0)</f>
        <v>Região Autónoma dos Açores</v>
      </c>
      <c r="H2238" s="19">
        <v>45032</v>
      </c>
      <c r="I2238" s="22">
        <v>8</v>
      </c>
      <c r="J2238" s="6">
        <f>VLOOKUP(E2238,'Lista Aloj'!C:F,2,0)*I2238</f>
        <v>560</v>
      </c>
      <c r="K2238" s="6">
        <f t="shared" si="34"/>
        <v>504</v>
      </c>
    </row>
    <row r="2239" spans="2:11" ht="16.5" x14ac:dyDescent="0.25">
      <c r="B2239" s="3" t="s">
        <v>107</v>
      </c>
      <c r="C2239" s="4" t="str">
        <f>VLOOKUP(B2239,Clientes!A:B,2,0)</f>
        <v>André Alexandre Cardoso</v>
      </c>
      <c r="D2239" s="4" t="str">
        <f>VLOOKUP(B2239,Clientes!A:D,4,0)</f>
        <v>Região Autónoma da Madeira</v>
      </c>
      <c r="E2239" s="9" t="s">
        <v>47</v>
      </c>
      <c r="F2239" s="4" t="str">
        <f>INDEX('Lista Aloj'!B:C,MATCH(E2239,'Lista Aloj'!C:C,0),1)</f>
        <v>ADER-SOUSA - ASSOCIAÇÃO DE DESENVOLVIMENTO RURAL DAS TERRAS DO SOUSA</v>
      </c>
      <c r="G2239" s="4" t="str">
        <f>VLOOKUP(E2239,'Lista Aloj'!C:F,4,0)</f>
        <v>Região Autónoma dos Açores</v>
      </c>
      <c r="H2239" s="19">
        <v>45036</v>
      </c>
      <c r="I2239" s="22">
        <v>8</v>
      </c>
      <c r="J2239" s="6">
        <f>VLOOKUP(E2239,'Lista Aloj'!C:F,2,0)*I2239</f>
        <v>560</v>
      </c>
      <c r="K2239" s="6">
        <f t="shared" si="34"/>
        <v>504</v>
      </c>
    </row>
    <row r="2240" spans="2:11" ht="16.5" x14ac:dyDescent="0.25">
      <c r="B2240" s="3" t="s">
        <v>109</v>
      </c>
      <c r="C2240" s="4" t="str">
        <f>VLOOKUP(B2240,Clientes!A:B,2,0)</f>
        <v>Leonor Pedro Santos</v>
      </c>
      <c r="D2240" s="4" t="str">
        <f>VLOOKUP(B2240,Clientes!A:D,4,0)</f>
        <v>Beja</v>
      </c>
      <c r="E2240" s="9" t="s">
        <v>36</v>
      </c>
      <c r="F2240" s="4" t="str">
        <f>INDEX('Lista Aloj'!B:C,MATCH(E2240,'Lista Aloj'!C:C,0),1)</f>
        <v>A.N.E.A.L. - ASSOCIAÇÃO NACIONAL DE ESTABELECIMENTOS DE ALOJAMENTO LOCAL</v>
      </c>
      <c r="G2240" s="4" t="str">
        <f>VLOOKUP(E2240,'Lista Aloj'!C:F,4,0)</f>
        <v>Lisboa</v>
      </c>
      <c r="H2240" s="19">
        <v>45037</v>
      </c>
      <c r="I2240" s="22">
        <v>2</v>
      </c>
      <c r="J2240" s="6">
        <f>VLOOKUP(E2240,'Lista Aloj'!C:F,2,0)*I2240</f>
        <v>160</v>
      </c>
      <c r="K2240" s="6">
        <f t="shared" si="34"/>
        <v>152</v>
      </c>
    </row>
    <row r="2241" spans="2:11" ht="16.5" x14ac:dyDescent="0.25">
      <c r="B2241" s="3" t="s">
        <v>155</v>
      </c>
      <c r="C2241" s="4" t="str">
        <f>VLOOKUP(B2241,Clientes!A:B,2,0)</f>
        <v>Pedro Eduardo Oliveira</v>
      </c>
      <c r="D2241" s="4" t="str">
        <f>VLOOKUP(B2241,Clientes!A:D,4,0)</f>
        <v>Lisboa</v>
      </c>
      <c r="E2241" s="9" t="s">
        <v>61</v>
      </c>
      <c r="F2241" s="4" t="str">
        <f>INDEX('Lista Aloj'!B:C,MATCH(E2241,'Lista Aloj'!C:C,0),1)</f>
        <v>APPEAL - ASSOCIAÇÃO PORTUGUESA DE PROPRIETÁRIOS DE ESTABELECIMENTOS DE ALOJAMENTO LOCAL</v>
      </c>
      <c r="G2241" s="4" t="str">
        <f>VLOOKUP(E2241,'Lista Aloj'!C:F,4,0)</f>
        <v>Região Autónoma dos Açores</v>
      </c>
      <c r="H2241" s="19">
        <v>45037</v>
      </c>
      <c r="I2241" s="22">
        <v>3</v>
      </c>
      <c r="J2241" s="6">
        <f>VLOOKUP(E2241,'Lista Aloj'!C:F,2,0)*I2241</f>
        <v>210</v>
      </c>
      <c r="K2241" s="6">
        <f t="shared" si="34"/>
        <v>199.5</v>
      </c>
    </row>
    <row r="2242" spans="2:11" ht="16.5" x14ac:dyDescent="0.25">
      <c r="B2242" s="3" t="s">
        <v>111</v>
      </c>
      <c r="C2242" s="4" t="str">
        <f>VLOOKUP(B2242,Clientes!A:B,2,0)</f>
        <v xml:space="preserve">Antonio Pinto </v>
      </c>
      <c r="D2242" s="4" t="str">
        <f>VLOOKUP(B2242,Clientes!A:D,4,0)</f>
        <v>Região Autónoma dos Açores</v>
      </c>
      <c r="E2242" s="9" t="s">
        <v>37</v>
      </c>
      <c r="F2242" s="4" t="str">
        <f>INDEX('Lista Aloj'!B:C,MATCH(E2242,'Lista Aloj'!C:C,0),1)</f>
        <v>AHSLG - SOCIEDADE DE GESTÃO DE EMPREENDIMENTOS TURÍSTICOS E DE ALOJAMENTO LOCAL, LDA</v>
      </c>
      <c r="G2242" s="4" t="str">
        <f>VLOOKUP(E2242,'Lista Aloj'!C:F,4,0)</f>
        <v>Braga</v>
      </c>
      <c r="H2242" s="19">
        <v>45040</v>
      </c>
      <c r="I2242" s="22">
        <v>7</v>
      </c>
      <c r="J2242" s="6">
        <f>VLOOKUP(E2242,'Lista Aloj'!C:F,2,0)*I2242</f>
        <v>350</v>
      </c>
      <c r="K2242" s="6">
        <f t="shared" si="34"/>
        <v>315</v>
      </c>
    </row>
    <row r="2243" spans="2:11" ht="16.5" x14ac:dyDescent="0.25">
      <c r="B2243" s="3" t="s">
        <v>105</v>
      </c>
      <c r="C2243" s="4" t="str">
        <f>VLOOKUP(B2243,Clientes!A:B,2,0)</f>
        <v>Licinio Macedo Rocha</v>
      </c>
      <c r="D2243" s="4" t="str">
        <f>VLOOKUP(B2243,Clientes!A:D,4,0)</f>
        <v>Castelo Branco</v>
      </c>
      <c r="E2243" s="9" t="s">
        <v>37</v>
      </c>
      <c r="F2243" s="4" t="str">
        <f>INDEX('Lista Aloj'!B:C,MATCH(E2243,'Lista Aloj'!C:C,0),1)</f>
        <v>AHSLG - SOCIEDADE DE GESTÃO DE EMPREENDIMENTOS TURÍSTICOS E DE ALOJAMENTO LOCAL, LDA</v>
      </c>
      <c r="G2243" s="4" t="str">
        <f>VLOOKUP(E2243,'Lista Aloj'!C:F,4,0)</f>
        <v>Braga</v>
      </c>
      <c r="H2243" s="19">
        <v>45040</v>
      </c>
      <c r="I2243" s="22">
        <v>6</v>
      </c>
      <c r="J2243" s="6">
        <f>VLOOKUP(E2243,'Lista Aloj'!C:F,2,0)*I2243</f>
        <v>300</v>
      </c>
      <c r="K2243" s="6">
        <f t="shared" si="34"/>
        <v>270</v>
      </c>
    </row>
    <row r="2244" spans="2:11" ht="16.5" x14ac:dyDescent="0.25">
      <c r="B2244" s="3" t="s">
        <v>150</v>
      </c>
      <c r="C2244" s="4" t="str">
        <f>VLOOKUP(B2244,Clientes!A:B,2,0)</f>
        <v>Jose Amadeu Faria</v>
      </c>
      <c r="D2244" s="4" t="str">
        <f>VLOOKUP(B2244,Clientes!A:D,4,0)</f>
        <v>Região Autónoma da Madeira</v>
      </c>
      <c r="E2244" s="9" t="s">
        <v>43</v>
      </c>
      <c r="F2244" s="4" t="str">
        <f>INDEX('Lista Aloj'!B:C,MATCH(E2244,'Lista Aloj'!C:C,0),1)</f>
        <v>AZEVEDO, ANTÓNIO DA SILVA</v>
      </c>
      <c r="G2244" s="4" t="str">
        <f>VLOOKUP(E2244,'Lista Aloj'!C:F,4,0)</f>
        <v>Porto</v>
      </c>
      <c r="H2244" s="19">
        <v>45041</v>
      </c>
      <c r="I2244" s="22">
        <v>3</v>
      </c>
      <c r="J2244" s="6">
        <f>VLOOKUP(E2244,'Lista Aloj'!C:F,2,0)*I2244</f>
        <v>240</v>
      </c>
      <c r="K2244" s="6">
        <f t="shared" si="34"/>
        <v>228</v>
      </c>
    </row>
    <row r="2245" spans="2:11" ht="16.5" x14ac:dyDescent="0.25">
      <c r="B2245" s="3" t="s">
        <v>88</v>
      </c>
      <c r="C2245" s="4" t="str">
        <f>VLOOKUP(B2245,Clientes!A:B,2,0)</f>
        <v>José Daniel Rodrigues</v>
      </c>
      <c r="D2245" s="4" t="str">
        <f>VLOOKUP(B2245,Clientes!A:D,4,0)</f>
        <v>Vila Real</v>
      </c>
      <c r="E2245" s="9" t="s">
        <v>37</v>
      </c>
      <c r="F2245" s="4" t="str">
        <f>INDEX('Lista Aloj'!B:C,MATCH(E2245,'Lista Aloj'!C:C,0),1)</f>
        <v>AHSLG - SOCIEDADE DE GESTÃO DE EMPREENDIMENTOS TURÍSTICOS E DE ALOJAMENTO LOCAL, LDA</v>
      </c>
      <c r="G2245" s="4" t="str">
        <f>VLOOKUP(E2245,'Lista Aloj'!C:F,4,0)</f>
        <v>Braga</v>
      </c>
      <c r="H2245" s="19">
        <v>45041</v>
      </c>
      <c r="I2245" s="22">
        <v>6</v>
      </c>
      <c r="J2245" s="6">
        <f>VLOOKUP(E2245,'Lista Aloj'!C:F,2,0)*I2245</f>
        <v>300</v>
      </c>
      <c r="K2245" s="6">
        <f t="shared" si="34"/>
        <v>270</v>
      </c>
    </row>
    <row r="2246" spans="2:11" ht="16.5" x14ac:dyDescent="0.25">
      <c r="B2246" s="3" t="s">
        <v>101</v>
      </c>
      <c r="C2246" s="4" t="str">
        <f>VLOOKUP(B2246,Clientes!A:B,2,0)</f>
        <v>Raquel Tomas Grilo</v>
      </c>
      <c r="D2246" s="4" t="str">
        <f>VLOOKUP(B2246,Clientes!A:D,4,0)</f>
        <v>Viana do Castelo</v>
      </c>
      <c r="E2246" s="9" t="s">
        <v>55</v>
      </c>
      <c r="F2246" s="4" t="str">
        <f>INDEX('Lista Aloj'!B:C,MATCH(E2246,'Lista Aloj'!C:C,0),1)</f>
        <v>ALOJAMENTO LOCAL M. ZÍDIA, LDA</v>
      </c>
      <c r="G2246" s="4" t="str">
        <f>VLOOKUP(E2246,'Lista Aloj'!C:F,4,0)</f>
        <v>Região Autónoma da Madeira</v>
      </c>
      <c r="H2246" s="19">
        <v>45041</v>
      </c>
      <c r="I2246" s="22">
        <v>7</v>
      </c>
      <c r="J2246" s="6">
        <f>VLOOKUP(E2246,'Lista Aloj'!C:F,2,0)*I2246</f>
        <v>350</v>
      </c>
      <c r="K2246" s="6">
        <f t="shared" si="34"/>
        <v>315</v>
      </c>
    </row>
    <row r="2247" spans="2:11" ht="16.5" x14ac:dyDescent="0.25">
      <c r="B2247" s="3" t="s">
        <v>90</v>
      </c>
      <c r="C2247" s="4" t="str">
        <f>VLOOKUP(B2247,Clientes!A:B,2,0)</f>
        <v>Rodrigo Marques Carvalho</v>
      </c>
      <c r="D2247" s="4" t="str">
        <f>VLOOKUP(B2247,Clientes!A:D,4,0)</f>
        <v>Évora</v>
      </c>
      <c r="E2247" s="9" t="s">
        <v>41</v>
      </c>
      <c r="F2247" s="4" t="str">
        <f>INDEX('Lista Aloj'!B:C,MATCH(E2247,'Lista Aloj'!C:C,0),1)</f>
        <v>CAMPO AVENTURA - PROGRAMAS DE LAZER, S.A.</v>
      </c>
      <c r="G2247" s="4" t="str">
        <f>VLOOKUP(E2247,'Lista Aloj'!C:F,4,0)</f>
        <v>Castelo Branco</v>
      </c>
      <c r="H2247" s="19">
        <v>45041</v>
      </c>
      <c r="I2247" s="22">
        <v>5</v>
      </c>
      <c r="J2247" s="6">
        <f>VLOOKUP(E2247,'Lista Aloj'!C:F,2,0)*I2247</f>
        <v>450</v>
      </c>
      <c r="K2247" s="6">
        <f t="shared" si="34"/>
        <v>427.5</v>
      </c>
    </row>
    <row r="2248" spans="2:11" ht="16.5" x14ac:dyDescent="0.25">
      <c r="B2248" s="3" t="s">
        <v>165</v>
      </c>
      <c r="C2248" s="4" t="str">
        <f>VLOOKUP(B2248,Clientes!A:B,2,0)</f>
        <v>Hugo Franz Oliveira</v>
      </c>
      <c r="D2248" s="4" t="str">
        <f>VLOOKUP(B2248,Clientes!A:D,4,0)</f>
        <v>Aveiro</v>
      </c>
      <c r="E2248" s="9" t="s">
        <v>37</v>
      </c>
      <c r="F2248" s="4" t="str">
        <f>INDEX('Lista Aloj'!B:C,MATCH(E2248,'Lista Aloj'!C:C,0),1)</f>
        <v>AHSLG - SOCIEDADE DE GESTÃO DE EMPREENDIMENTOS TURÍSTICOS E DE ALOJAMENTO LOCAL, LDA</v>
      </c>
      <c r="G2248" s="4" t="str">
        <f>VLOOKUP(E2248,'Lista Aloj'!C:F,4,0)</f>
        <v>Braga</v>
      </c>
      <c r="H2248" s="19">
        <v>45042</v>
      </c>
      <c r="I2248" s="22">
        <v>9</v>
      </c>
      <c r="J2248" s="6">
        <f>VLOOKUP(E2248,'Lista Aloj'!C:F,2,0)*I2248</f>
        <v>450</v>
      </c>
      <c r="K2248" s="6">
        <f t="shared" si="34"/>
        <v>405</v>
      </c>
    </row>
    <row r="2249" spans="2:11" ht="16.5" x14ac:dyDescent="0.25">
      <c r="B2249" s="3" t="s">
        <v>86</v>
      </c>
      <c r="C2249" s="4" t="str">
        <f>VLOOKUP(B2249,Clientes!A:B,2,0)</f>
        <v>Bárbara de Pimenta</v>
      </c>
      <c r="D2249" s="4" t="str">
        <f>VLOOKUP(B2249,Clientes!A:D,4,0)</f>
        <v>Porto</v>
      </c>
      <c r="E2249" s="9" t="s">
        <v>38</v>
      </c>
      <c r="F2249" s="4" t="str">
        <f>INDEX('Lista Aloj'!B:C,MATCH(E2249,'Lista Aloj'!C:C,0),1)</f>
        <v>ALOJAMENTO LOCAL - PENSIO BASTOS, LDA</v>
      </c>
      <c r="G2249" s="4" t="str">
        <f>VLOOKUP(E2249,'Lista Aloj'!C:F,4,0)</f>
        <v>Bragança</v>
      </c>
      <c r="H2249" s="19">
        <v>45046</v>
      </c>
      <c r="I2249" s="22">
        <v>2</v>
      </c>
      <c r="J2249" s="6">
        <f>VLOOKUP(E2249,'Lista Aloj'!C:F,2,0)*I2249</f>
        <v>140</v>
      </c>
      <c r="K2249" s="6">
        <f t="shared" si="34"/>
        <v>133</v>
      </c>
    </row>
    <row r="2250" spans="2:11" ht="16.5" x14ac:dyDescent="0.25">
      <c r="B2250" s="3" t="s">
        <v>112</v>
      </c>
      <c r="C2250" s="4" t="str">
        <f>VLOOKUP(B2250,Clientes!A:B,2,0)</f>
        <v>Marisa Paulo Cunha</v>
      </c>
      <c r="D2250" s="4" t="str">
        <f>VLOOKUP(B2250,Clientes!A:D,4,0)</f>
        <v>Porto</v>
      </c>
      <c r="E2250" s="9" t="s">
        <v>35</v>
      </c>
      <c r="F2250" s="4" t="str">
        <f>INDEX('Lista Aloj'!B:C,MATCH(E2250,'Lista Aloj'!C:C,0),1)</f>
        <v>ALOJAMENTO LOCAL "TUGAPLACE", UNIPESSOAL, LDA</v>
      </c>
      <c r="G2250" s="4" t="str">
        <f>VLOOKUP(E2250,'Lista Aloj'!C:F,4,0)</f>
        <v>Porto</v>
      </c>
      <c r="H2250" s="19">
        <v>45049</v>
      </c>
      <c r="I2250" s="22">
        <v>3</v>
      </c>
      <c r="J2250" s="6">
        <f>VLOOKUP(E2250,'Lista Aloj'!C:F,2,0)*I2250</f>
        <v>210</v>
      </c>
      <c r="K2250" s="6">
        <f t="shared" ref="K2250:K2313" si="35">J2250- VLOOKUP(I2250,$H$2:$J$6,3,TRUE)*J2250</f>
        <v>199.5</v>
      </c>
    </row>
    <row r="2251" spans="2:11" ht="16.5" x14ac:dyDescent="0.25">
      <c r="B2251" s="3" t="s">
        <v>167</v>
      </c>
      <c r="C2251" s="4" t="str">
        <f>VLOOKUP(B2251,Clientes!A:B,2,0)</f>
        <v xml:space="preserve">Viktoriia Xavier </v>
      </c>
      <c r="D2251" s="4" t="str">
        <f>VLOOKUP(B2251,Clientes!A:D,4,0)</f>
        <v>Viana do Castelo</v>
      </c>
      <c r="E2251" s="9" t="s">
        <v>48</v>
      </c>
      <c r="F2251" s="4" t="str">
        <f>INDEX('Lista Aloj'!B:C,MATCH(E2251,'Lista Aloj'!C:C,0),1)</f>
        <v>BEACHCOMBER - ALOJAMENTO LOCAL, UNIPESSOAL, LDA</v>
      </c>
      <c r="G2251" s="4" t="str">
        <f>VLOOKUP(E2251,'Lista Aloj'!C:F,4,0)</f>
        <v>Beja</v>
      </c>
      <c r="H2251" s="19">
        <v>45050</v>
      </c>
      <c r="I2251" s="22">
        <v>1</v>
      </c>
      <c r="J2251" s="6">
        <f>VLOOKUP(E2251,'Lista Aloj'!C:F,2,0)*I2251</f>
        <v>50</v>
      </c>
      <c r="K2251" s="6">
        <f t="shared" si="35"/>
        <v>50</v>
      </c>
    </row>
    <row r="2252" spans="2:11" ht="16.5" x14ac:dyDescent="0.25">
      <c r="B2252" s="3" t="s">
        <v>103</v>
      </c>
      <c r="C2252" s="4" t="str">
        <f>VLOOKUP(B2252,Clientes!A:B,2,0)</f>
        <v>Hugo Luísa Lagoá</v>
      </c>
      <c r="D2252" s="4" t="str">
        <f>VLOOKUP(B2252,Clientes!A:D,4,0)</f>
        <v>Leiria</v>
      </c>
      <c r="E2252" s="9" t="s">
        <v>61</v>
      </c>
      <c r="F2252" s="4" t="str">
        <f>INDEX('Lista Aloj'!B:C,MATCH(E2252,'Lista Aloj'!C:C,0),1)</f>
        <v>APPEAL - ASSOCIAÇÃO PORTUGUESA DE PROPRIETÁRIOS DE ESTABELECIMENTOS DE ALOJAMENTO LOCAL</v>
      </c>
      <c r="G2252" s="4" t="str">
        <f>VLOOKUP(E2252,'Lista Aloj'!C:F,4,0)</f>
        <v>Região Autónoma dos Açores</v>
      </c>
      <c r="H2252" s="19">
        <v>45057</v>
      </c>
      <c r="I2252" s="22">
        <v>1</v>
      </c>
      <c r="J2252" s="6">
        <f>VLOOKUP(E2252,'Lista Aloj'!C:F,2,0)*I2252</f>
        <v>70</v>
      </c>
      <c r="K2252" s="6">
        <f t="shared" si="35"/>
        <v>70</v>
      </c>
    </row>
    <row r="2253" spans="2:11" ht="16.5" x14ac:dyDescent="0.25">
      <c r="B2253" s="3" t="s">
        <v>80</v>
      </c>
      <c r="C2253" s="4" t="str">
        <f>VLOOKUP(B2253,Clientes!A:B,2,0)</f>
        <v>João Vieira Santos</v>
      </c>
      <c r="D2253" s="4" t="str">
        <f>VLOOKUP(B2253,Clientes!A:D,4,0)</f>
        <v>Setúbal</v>
      </c>
      <c r="E2253" s="9" t="s">
        <v>36</v>
      </c>
      <c r="F2253" s="4" t="str">
        <f>INDEX('Lista Aloj'!B:C,MATCH(E2253,'Lista Aloj'!C:C,0),1)</f>
        <v>A.N.E.A.L. - ASSOCIAÇÃO NACIONAL DE ESTABELECIMENTOS DE ALOJAMENTO LOCAL</v>
      </c>
      <c r="G2253" s="4" t="str">
        <f>VLOOKUP(E2253,'Lista Aloj'!C:F,4,0)</f>
        <v>Lisboa</v>
      </c>
      <c r="H2253" s="19">
        <v>45060</v>
      </c>
      <c r="I2253" s="22">
        <v>7</v>
      </c>
      <c r="J2253" s="6">
        <f>VLOOKUP(E2253,'Lista Aloj'!C:F,2,0)*I2253</f>
        <v>560</v>
      </c>
      <c r="K2253" s="6">
        <f t="shared" si="35"/>
        <v>504</v>
      </c>
    </row>
    <row r="2254" spans="2:11" ht="16.5" x14ac:dyDescent="0.25">
      <c r="B2254" s="3" t="s">
        <v>104</v>
      </c>
      <c r="C2254" s="4" t="str">
        <f>VLOOKUP(B2254,Clientes!A:B,2,0)</f>
        <v>André Oliveira Santos</v>
      </c>
      <c r="D2254" s="4" t="str">
        <f>VLOOKUP(B2254,Clientes!A:D,4,0)</f>
        <v>Braga</v>
      </c>
      <c r="E2254" s="9" t="s">
        <v>35</v>
      </c>
      <c r="F2254" s="4" t="str">
        <f>INDEX('Lista Aloj'!B:C,MATCH(E2254,'Lista Aloj'!C:C,0),1)</f>
        <v>ALOJAMENTO LOCAL "TUGAPLACE", UNIPESSOAL, LDA</v>
      </c>
      <c r="G2254" s="4" t="str">
        <f>VLOOKUP(E2254,'Lista Aloj'!C:F,4,0)</f>
        <v>Porto</v>
      </c>
      <c r="H2254" s="19">
        <v>45066</v>
      </c>
      <c r="I2254" s="22">
        <v>6</v>
      </c>
      <c r="J2254" s="6">
        <f>VLOOKUP(E2254,'Lista Aloj'!C:F,2,0)*I2254</f>
        <v>420</v>
      </c>
      <c r="K2254" s="6">
        <f t="shared" si="35"/>
        <v>378</v>
      </c>
    </row>
    <row r="2255" spans="2:11" ht="16.5" x14ac:dyDescent="0.25">
      <c r="B2255" s="3" t="s">
        <v>160</v>
      </c>
      <c r="C2255" s="4" t="str">
        <f>VLOOKUP(B2255,Clientes!A:B,2,0)</f>
        <v>Rodrigo Martins Tavares</v>
      </c>
      <c r="D2255" s="4" t="str">
        <f>VLOOKUP(B2255,Clientes!A:D,4,0)</f>
        <v>Setúbal</v>
      </c>
      <c r="E2255" s="9" t="s">
        <v>61</v>
      </c>
      <c r="F2255" s="4" t="str">
        <f>INDEX('Lista Aloj'!B:C,MATCH(E2255,'Lista Aloj'!C:C,0),1)</f>
        <v>APPEAL - ASSOCIAÇÃO PORTUGUESA DE PROPRIETÁRIOS DE ESTABELECIMENTOS DE ALOJAMENTO LOCAL</v>
      </c>
      <c r="G2255" s="4" t="str">
        <f>VLOOKUP(E2255,'Lista Aloj'!C:F,4,0)</f>
        <v>Região Autónoma dos Açores</v>
      </c>
      <c r="H2255" s="19">
        <v>45074</v>
      </c>
      <c r="I2255" s="22">
        <v>6</v>
      </c>
      <c r="J2255" s="6">
        <f>VLOOKUP(E2255,'Lista Aloj'!C:F,2,0)*I2255</f>
        <v>420</v>
      </c>
      <c r="K2255" s="6">
        <f t="shared" si="35"/>
        <v>378</v>
      </c>
    </row>
    <row r="2256" spans="2:11" ht="16.5" x14ac:dyDescent="0.25">
      <c r="B2256" s="3" t="s">
        <v>116</v>
      </c>
      <c r="C2256" s="4" t="str">
        <f>VLOOKUP(B2256,Clientes!A:B,2,0)</f>
        <v>Alice Pinto Silva</v>
      </c>
      <c r="D2256" s="4" t="str">
        <f>VLOOKUP(B2256,Clientes!A:D,4,0)</f>
        <v>Beja</v>
      </c>
      <c r="E2256" s="9" t="s">
        <v>37</v>
      </c>
      <c r="F2256" s="4" t="str">
        <f>INDEX('Lista Aloj'!B:C,MATCH(E2256,'Lista Aloj'!C:C,0),1)</f>
        <v>AHSLG - SOCIEDADE DE GESTÃO DE EMPREENDIMENTOS TURÍSTICOS E DE ALOJAMENTO LOCAL, LDA</v>
      </c>
      <c r="G2256" s="4" t="str">
        <f>VLOOKUP(E2256,'Lista Aloj'!C:F,4,0)</f>
        <v>Braga</v>
      </c>
      <c r="H2256" s="19">
        <v>45076</v>
      </c>
      <c r="I2256" s="22">
        <v>7</v>
      </c>
      <c r="J2256" s="6">
        <f>VLOOKUP(E2256,'Lista Aloj'!C:F,2,0)*I2256</f>
        <v>350</v>
      </c>
      <c r="K2256" s="6">
        <f t="shared" si="35"/>
        <v>315</v>
      </c>
    </row>
    <row r="2257" spans="2:11" ht="16.5" x14ac:dyDescent="0.25">
      <c r="B2257" s="3" t="s">
        <v>84</v>
      </c>
      <c r="C2257" s="4" t="str">
        <f>VLOOKUP(B2257,Clientes!A:B,2,0)</f>
        <v>Maria José Fernandes</v>
      </c>
      <c r="D2257" s="4" t="str">
        <f>VLOOKUP(B2257,Clientes!A:D,4,0)</f>
        <v>Beja</v>
      </c>
      <c r="E2257" s="9" t="s">
        <v>34</v>
      </c>
      <c r="F2257" s="4" t="str">
        <f>INDEX('Lista Aloj'!B:C,MATCH(E2257,'Lista Aloj'!C:C,0),1)</f>
        <v>ALOJAMENTO DO ÓSCAR, UNIPESSOAL, LDA</v>
      </c>
      <c r="G2257" s="4" t="str">
        <f>VLOOKUP(E2257,'Lista Aloj'!C:F,4,0)</f>
        <v>Região Autónoma da Madeira</v>
      </c>
      <c r="H2257" s="19">
        <v>45086</v>
      </c>
      <c r="I2257" s="22">
        <v>4</v>
      </c>
      <c r="J2257" s="6">
        <f>VLOOKUP(E2257,'Lista Aloj'!C:F,2,0)*I2257</f>
        <v>280</v>
      </c>
      <c r="K2257" s="6">
        <f t="shared" si="35"/>
        <v>266</v>
      </c>
    </row>
    <row r="2258" spans="2:11" ht="16.5" x14ac:dyDescent="0.25">
      <c r="B2258" s="3" t="s">
        <v>115</v>
      </c>
      <c r="C2258" s="4" t="str">
        <f>VLOOKUP(B2258,Clientes!A:B,2,0)</f>
        <v>André Claro Forte</v>
      </c>
      <c r="D2258" s="4" t="str">
        <f>VLOOKUP(B2258,Clientes!A:D,4,0)</f>
        <v>Região Autónoma dos Açores</v>
      </c>
      <c r="E2258" s="9" t="s">
        <v>61</v>
      </c>
      <c r="F2258" s="4" t="str">
        <f>INDEX('Lista Aloj'!B:C,MATCH(E2258,'Lista Aloj'!C:C,0),1)</f>
        <v>APPEAL - ASSOCIAÇÃO PORTUGUESA DE PROPRIETÁRIOS DE ESTABELECIMENTOS DE ALOJAMENTO LOCAL</v>
      </c>
      <c r="G2258" s="4" t="str">
        <f>VLOOKUP(E2258,'Lista Aloj'!C:F,4,0)</f>
        <v>Região Autónoma dos Açores</v>
      </c>
      <c r="H2258" s="19">
        <v>45088</v>
      </c>
      <c r="I2258" s="22">
        <v>2</v>
      </c>
      <c r="J2258" s="6">
        <f>VLOOKUP(E2258,'Lista Aloj'!C:F,2,0)*I2258</f>
        <v>140</v>
      </c>
      <c r="K2258" s="6">
        <f t="shared" si="35"/>
        <v>133</v>
      </c>
    </row>
    <row r="2259" spans="2:11" ht="16.5" x14ac:dyDescent="0.25">
      <c r="B2259" s="3" t="s">
        <v>132</v>
      </c>
      <c r="C2259" s="4" t="str">
        <f>VLOOKUP(B2259,Clientes!A:B,2,0)</f>
        <v>José Brandão Fernandes</v>
      </c>
      <c r="D2259" s="4" t="str">
        <f>VLOOKUP(B2259,Clientes!A:D,4,0)</f>
        <v>Região Autónoma dos Açores</v>
      </c>
      <c r="E2259" s="9" t="s">
        <v>47</v>
      </c>
      <c r="F2259" s="4" t="str">
        <f>INDEX('Lista Aloj'!B:C,MATCH(E2259,'Lista Aloj'!C:C,0),1)</f>
        <v>ADER-SOUSA - ASSOCIAÇÃO DE DESENVOLVIMENTO RURAL DAS TERRAS DO SOUSA</v>
      </c>
      <c r="G2259" s="4" t="str">
        <f>VLOOKUP(E2259,'Lista Aloj'!C:F,4,0)</f>
        <v>Região Autónoma dos Açores</v>
      </c>
      <c r="H2259" s="19">
        <v>45093</v>
      </c>
      <c r="I2259" s="22">
        <v>2</v>
      </c>
      <c r="J2259" s="6">
        <f>VLOOKUP(E2259,'Lista Aloj'!C:F,2,0)*I2259</f>
        <v>140</v>
      </c>
      <c r="K2259" s="6">
        <f t="shared" si="35"/>
        <v>133</v>
      </c>
    </row>
    <row r="2260" spans="2:11" ht="16.5" x14ac:dyDescent="0.25">
      <c r="B2260" s="3" t="s">
        <v>94</v>
      </c>
      <c r="C2260" s="4" t="str">
        <f>VLOOKUP(B2260,Clientes!A:B,2,0)</f>
        <v xml:space="preserve">Paula Ramos </v>
      </c>
      <c r="D2260" s="4" t="str">
        <f>VLOOKUP(B2260,Clientes!A:D,4,0)</f>
        <v>Viana do Castelo</v>
      </c>
      <c r="E2260" s="9" t="s">
        <v>38</v>
      </c>
      <c r="F2260" s="4" t="str">
        <f>INDEX('Lista Aloj'!B:C,MATCH(E2260,'Lista Aloj'!C:C,0),1)</f>
        <v>ALOJAMENTO LOCAL - PENSIO BASTOS, LDA</v>
      </c>
      <c r="G2260" s="4" t="str">
        <f>VLOOKUP(E2260,'Lista Aloj'!C:F,4,0)</f>
        <v>Bragança</v>
      </c>
      <c r="H2260" s="19">
        <v>45097</v>
      </c>
      <c r="I2260" s="22">
        <v>3</v>
      </c>
      <c r="J2260" s="6">
        <f>VLOOKUP(E2260,'Lista Aloj'!C:F,2,0)*I2260</f>
        <v>210</v>
      </c>
      <c r="K2260" s="6">
        <f t="shared" si="35"/>
        <v>199.5</v>
      </c>
    </row>
    <row r="2261" spans="2:11" ht="16.5" x14ac:dyDescent="0.25">
      <c r="B2261" s="3" t="s">
        <v>147</v>
      </c>
      <c r="C2261" s="4" t="str">
        <f>VLOOKUP(B2261,Clientes!A:B,2,0)</f>
        <v>João Amaro Novais</v>
      </c>
      <c r="D2261" s="4" t="str">
        <f>VLOOKUP(B2261,Clientes!A:D,4,0)</f>
        <v>Coimbra</v>
      </c>
      <c r="E2261" s="9" t="s">
        <v>47</v>
      </c>
      <c r="F2261" s="4" t="str">
        <f>INDEX('Lista Aloj'!B:C,MATCH(E2261,'Lista Aloj'!C:C,0),1)</f>
        <v>ADER-SOUSA - ASSOCIAÇÃO DE DESENVOLVIMENTO RURAL DAS TERRAS DO SOUSA</v>
      </c>
      <c r="G2261" s="4" t="str">
        <f>VLOOKUP(E2261,'Lista Aloj'!C:F,4,0)</f>
        <v>Região Autónoma dos Açores</v>
      </c>
      <c r="H2261" s="19">
        <v>45098</v>
      </c>
      <c r="I2261" s="22">
        <v>1</v>
      </c>
      <c r="J2261" s="6">
        <f>VLOOKUP(E2261,'Lista Aloj'!C:F,2,0)*I2261</f>
        <v>70</v>
      </c>
      <c r="K2261" s="6">
        <f t="shared" si="35"/>
        <v>70</v>
      </c>
    </row>
    <row r="2262" spans="2:11" ht="16.5" x14ac:dyDescent="0.25">
      <c r="B2262" s="3" t="s">
        <v>78</v>
      </c>
      <c r="C2262" s="4" t="str">
        <f>VLOOKUP(B2262,Clientes!A:B,2,0)</f>
        <v>Ana Maria Silva</v>
      </c>
      <c r="D2262" s="4" t="str">
        <f>VLOOKUP(B2262,Clientes!A:D,4,0)</f>
        <v>Santarém</v>
      </c>
      <c r="E2262" s="9" t="s">
        <v>47</v>
      </c>
      <c r="F2262" s="4" t="str">
        <f>INDEX('Lista Aloj'!B:C,MATCH(E2262,'Lista Aloj'!C:C,0),1)</f>
        <v>ADER-SOUSA - ASSOCIAÇÃO DE DESENVOLVIMENTO RURAL DAS TERRAS DO SOUSA</v>
      </c>
      <c r="G2262" s="4" t="str">
        <f>VLOOKUP(E2262,'Lista Aloj'!C:F,4,0)</f>
        <v>Região Autónoma dos Açores</v>
      </c>
      <c r="H2262" s="19">
        <v>45102</v>
      </c>
      <c r="I2262" s="22">
        <v>8</v>
      </c>
      <c r="J2262" s="6">
        <f>VLOOKUP(E2262,'Lista Aloj'!C:F,2,0)*I2262</f>
        <v>560</v>
      </c>
      <c r="K2262" s="6">
        <f t="shared" si="35"/>
        <v>504</v>
      </c>
    </row>
    <row r="2263" spans="2:11" ht="16.5" x14ac:dyDescent="0.25">
      <c r="B2263" s="3" t="s">
        <v>167</v>
      </c>
      <c r="C2263" s="4" t="str">
        <f>VLOOKUP(B2263,Clientes!A:B,2,0)</f>
        <v xml:space="preserve">Viktoriia Xavier </v>
      </c>
      <c r="D2263" s="4" t="str">
        <f>VLOOKUP(B2263,Clientes!A:D,4,0)</f>
        <v>Viana do Castelo</v>
      </c>
      <c r="E2263" s="9" t="s">
        <v>61</v>
      </c>
      <c r="F2263" s="4" t="str">
        <f>INDEX('Lista Aloj'!B:C,MATCH(E2263,'Lista Aloj'!C:C,0),1)</f>
        <v>APPEAL - ASSOCIAÇÃO PORTUGUESA DE PROPRIETÁRIOS DE ESTABELECIMENTOS DE ALOJAMENTO LOCAL</v>
      </c>
      <c r="G2263" s="4" t="str">
        <f>VLOOKUP(E2263,'Lista Aloj'!C:F,4,0)</f>
        <v>Região Autónoma dos Açores</v>
      </c>
      <c r="H2263" s="19">
        <v>45102</v>
      </c>
      <c r="I2263" s="22">
        <v>6</v>
      </c>
      <c r="J2263" s="6">
        <f>VLOOKUP(E2263,'Lista Aloj'!C:F,2,0)*I2263</f>
        <v>420</v>
      </c>
      <c r="K2263" s="6">
        <f t="shared" si="35"/>
        <v>378</v>
      </c>
    </row>
    <row r="2264" spans="2:11" ht="16.5" x14ac:dyDescent="0.25">
      <c r="B2264" s="3" t="s">
        <v>124</v>
      </c>
      <c r="C2264" s="4" t="str">
        <f>VLOOKUP(B2264,Clientes!A:B,2,0)</f>
        <v>João Filipe Carneiro</v>
      </c>
      <c r="D2264" s="4" t="str">
        <f>VLOOKUP(B2264,Clientes!A:D,4,0)</f>
        <v>Portalegre</v>
      </c>
      <c r="E2264" s="9" t="s">
        <v>36</v>
      </c>
      <c r="F2264" s="4" t="str">
        <f>INDEX('Lista Aloj'!B:C,MATCH(E2264,'Lista Aloj'!C:C,0),1)</f>
        <v>A.N.E.A.L. - ASSOCIAÇÃO NACIONAL DE ESTABELECIMENTOS DE ALOJAMENTO LOCAL</v>
      </c>
      <c r="G2264" s="4" t="str">
        <f>VLOOKUP(E2264,'Lista Aloj'!C:F,4,0)</f>
        <v>Lisboa</v>
      </c>
      <c r="H2264" s="19">
        <v>45103</v>
      </c>
      <c r="I2264" s="22">
        <v>3</v>
      </c>
      <c r="J2264" s="6">
        <f>VLOOKUP(E2264,'Lista Aloj'!C:F,2,0)*I2264</f>
        <v>240</v>
      </c>
      <c r="K2264" s="6">
        <f t="shared" si="35"/>
        <v>228</v>
      </c>
    </row>
    <row r="2265" spans="2:11" ht="16.5" x14ac:dyDescent="0.25">
      <c r="B2265" s="3" t="s">
        <v>112</v>
      </c>
      <c r="C2265" s="4" t="str">
        <f>VLOOKUP(B2265,Clientes!A:B,2,0)</f>
        <v>Marisa Paulo Cunha</v>
      </c>
      <c r="D2265" s="4" t="str">
        <f>VLOOKUP(B2265,Clientes!A:D,4,0)</f>
        <v>Porto</v>
      </c>
      <c r="E2265" s="9" t="s">
        <v>38</v>
      </c>
      <c r="F2265" s="4" t="str">
        <f>INDEX('Lista Aloj'!B:C,MATCH(E2265,'Lista Aloj'!C:C,0),1)</f>
        <v>ALOJAMENTO LOCAL - PENSIO BASTOS, LDA</v>
      </c>
      <c r="G2265" s="4" t="str">
        <f>VLOOKUP(E2265,'Lista Aloj'!C:F,4,0)</f>
        <v>Bragança</v>
      </c>
      <c r="H2265" s="19">
        <v>45103</v>
      </c>
      <c r="I2265" s="22">
        <v>1</v>
      </c>
      <c r="J2265" s="6">
        <f>VLOOKUP(E2265,'Lista Aloj'!C:F,2,0)*I2265</f>
        <v>70</v>
      </c>
      <c r="K2265" s="6">
        <f t="shared" si="35"/>
        <v>70</v>
      </c>
    </row>
    <row r="2266" spans="2:11" ht="16.5" x14ac:dyDescent="0.25">
      <c r="B2266" s="3" t="s">
        <v>86</v>
      </c>
      <c r="C2266" s="4" t="str">
        <f>VLOOKUP(B2266,Clientes!A:B,2,0)</f>
        <v>Bárbara de Pimenta</v>
      </c>
      <c r="D2266" s="4" t="str">
        <f>VLOOKUP(B2266,Clientes!A:D,4,0)</f>
        <v>Porto</v>
      </c>
      <c r="E2266" s="9" t="s">
        <v>47</v>
      </c>
      <c r="F2266" s="4" t="str">
        <f>INDEX('Lista Aloj'!B:C,MATCH(E2266,'Lista Aloj'!C:C,0),1)</f>
        <v>ADER-SOUSA - ASSOCIAÇÃO DE DESENVOLVIMENTO RURAL DAS TERRAS DO SOUSA</v>
      </c>
      <c r="G2266" s="4" t="str">
        <f>VLOOKUP(E2266,'Lista Aloj'!C:F,4,0)</f>
        <v>Região Autónoma dos Açores</v>
      </c>
      <c r="H2266" s="19">
        <v>45107</v>
      </c>
      <c r="I2266" s="22">
        <v>3</v>
      </c>
      <c r="J2266" s="6">
        <f>VLOOKUP(E2266,'Lista Aloj'!C:F,2,0)*I2266</f>
        <v>210</v>
      </c>
      <c r="K2266" s="6">
        <f t="shared" si="35"/>
        <v>199.5</v>
      </c>
    </row>
    <row r="2267" spans="2:11" ht="16.5" x14ac:dyDescent="0.25">
      <c r="B2267" s="3" t="s">
        <v>76</v>
      </c>
      <c r="C2267" s="4" t="str">
        <f>VLOOKUP(B2267,Clientes!A:B,2,0)</f>
        <v>Maria Bessa Costa</v>
      </c>
      <c r="D2267" s="4" t="str">
        <f>VLOOKUP(B2267,Clientes!A:D,4,0)</f>
        <v>Bragança</v>
      </c>
      <c r="E2267" s="9" t="s">
        <v>52</v>
      </c>
      <c r="F2267" s="4" t="str">
        <f>INDEX('Lista Aloj'!B:C,MATCH(E2267,'Lista Aloj'!C:C,0),1)</f>
        <v>CASA DO RIO VEZ - TURISMO E ALOJAMENTO, LDA</v>
      </c>
      <c r="G2267" s="4" t="str">
        <f>VLOOKUP(E2267,'Lista Aloj'!C:F,4,0)</f>
        <v>Leiria</v>
      </c>
      <c r="H2267" s="19">
        <v>45107</v>
      </c>
      <c r="I2267" s="22">
        <v>4</v>
      </c>
      <c r="J2267" s="6">
        <f>VLOOKUP(E2267,'Lista Aloj'!C:F,2,0)*I2267</f>
        <v>280</v>
      </c>
      <c r="K2267" s="6">
        <f t="shared" si="35"/>
        <v>266</v>
      </c>
    </row>
    <row r="2268" spans="2:11" ht="16.5" x14ac:dyDescent="0.25">
      <c r="B2268" s="3" t="s">
        <v>106</v>
      </c>
      <c r="C2268" s="4" t="str">
        <f>VLOOKUP(B2268,Clientes!A:B,2,0)</f>
        <v>Frederico Teresa Pinto</v>
      </c>
      <c r="D2268" s="4" t="str">
        <f>VLOOKUP(B2268,Clientes!A:D,4,0)</f>
        <v>Viana do Castelo</v>
      </c>
      <c r="E2268" s="9" t="s">
        <v>61</v>
      </c>
      <c r="F2268" s="4" t="str">
        <f>INDEX('Lista Aloj'!B:C,MATCH(E2268,'Lista Aloj'!C:C,0),1)</f>
        <v>APPEAL - ASSOCIAÇÃO PORTUGUESA DE PROPRIETÁRIOS DE ESTABELECIMENTOS DE ALOJAMENTO LOCAL</v>
      </c>
      <c r="G2268" s="4" t="str">
        <f>VLOOKUP(E2268,'Lista Aloj'!C:F,4,0)</f>
        <v>Região Autónoma dos Açores</v>
      </c>
      <c r="H2268" s="19">
        <v>45108</v>
      </c>
      <c r="I2268" s="22">
        <v>6</v>
      </c>
      <c r="J2268" s="6">
        <f>VLOOKUP(E2268,'Lista Aloj'!C:F,2,0)*I2268</f>
        <v>420</v>
      </c>
      <c r="K2268" s="6">
        <f t="shared" si="35"/>
        <v>378</v>
      </c>
    </row>
    <row r="2269" spans="2:11" ht="16.5" x14ac:dyDescent="0.25">
      <c r="B2269" s="3" t="s">
        <v>91</v>
      </c>
      <c r="C2269" s="4" t="str">
        <f>VLOOKUP(B2269,Clientes!A:B,2,0)</f>
        <v xml:space="preserve">Rafael Romera </v>
      </c>
      <c r="D2269" s="4" t="str">
        <f>VLOOKUP(B2269,Clientes!A:D,4,0)</f>
        <v>Coimbra</v>
      </c>
      <c r="E2269" s="9" t="s">
        <v>38</v>
      </c>
      <c r="F2269" s="4" t="str">
        <f>INDEX('Lista Aloj'!B:C,MATCH(E2269,'Lista Aloj'!C:C,0),1)</f>
        <v>ALOJAMENTO LOCAL - PENSIO BASTOS, LDA</v>
      </c>
      <c r="G2269" s="4" t="str">
        <f>VLOOKUP(E2269,'Lista Aloj'!C:F,4,0)</f>
        <v>Bragança</v>
      </c>
      <c r="H2269" s="19">
        <v>45108</v>
      </c>
      <c r="I2269" s="22">
        <v>6</v>
      </c>
      <c r="J2269" s="6">
        <f>VLOOKUP(E2269,'Lista Aloj'!C:F,2,0)*I2269</f>
        <v>420</v>
      </c>
      <c r="K2269" s="6">
        <f t="shared" si="35"/>
        <v>378</v>
      </c>
    </row>
    <row r="2270" spans="2:11" ht="16.5" x14ac:dyDescent="0.25">
      <c r="B2270" s="3" t="s">
        <v>105</v>
      </c>
      <c r="C2270" s="4" t="str">
        <f>VLOOKUP(B2270,Clientes!A:B,2,0)</f>
        <v>Licinio Macedo Rocha</v>
      </c>
      <c r="D2270" s="4" t="str">
        <f>VLOOKUP(B2270,Clientes!A:D,4,0)</f>
        <v>Castelo Branco</v>
      </c>
      <c r="E2270" s="9" t="s">
        <v>36</v>
      </c>
      <c r="F2270" s="4" t="str">
        <f>INDEX('Lista Aloj'!B:C,MATCH(E2270,'Lista Aloj'!C:C,0),1)</f>
        <v>A.N.E.A.L. - ASSOCIAÇÃO NACIONAL DE ESTABELECIMENTOS DE ALOJAMENTO LOCAL</v>
      </c>
      <c r="G2270" s="4" t="str">
        <f>VLOOKUP(E2270,'Lista Aloj'!C:F,4,0)</f>
        <v>Lisboa</v>
      </c>
      <c r="H2270" s="19">
        <v>45109</v>
      </c>
      <c r="I2270" s="22">
        <v>3</v>
      </c>
      <c r="J2270" s="6">
        <f>VLOOKUP(E2270,'Lista Aloj'!C:F,2,0)*I2270</f>
        <v>240</v>
      </c>
      <c r="K2270" s="6">
        <f t="shared" si="35"/>
        <v>228</v>
      </c>
    </row>
    <row r="2271" spans="2:11" ht="16.5" x14ac:dyDescent="0.25">
      <c r="B2271" s="3" t="s">
        <v>115</v>
      </c>
      <c r="C2271" s="4" t="str">
        <f>VLOOKUP(B2271,Clientes!A:B,2,0)</f>
        <v>André Claro Forte</v>
      </c>
      <c r="D2271" s="4" t="str">
        <f>VLOOKUP(B2271,Clientes!A:D,4,0)</f>
        <v>Região Autónoma dos Açores</v>
      </c>
      <c r="E2271" s="9" t="s">
        <v>38</v>
      </c>
      <c r="F2271" s="4" t="str">
        <f>INDEX('Lista Aloj'!B:C,MATCH(E2271,'Lista Aloj'!C:C,0),1)</f>
        <v>ALOJAMENTO LOCAL - PENSIO BASTOS, LDA</v>
      </c>
      <c r="G2271" s="4" t="str">
        <f>VLOOKUP(E2271,'Lista Aloj'!C:F,4,0)</f>
        <v>Bragança</v>
      </c>
      <c r="H2271" s="19">
        <v>45111</v>
      </c>
      <c r="I2271" s="22">
        <v>3</v>
      </c>
      <c r="J2271" s="6">
        <f>VLOOKUP(E2271,'Lista Aloj'!C:F,2,0)*I2271</f>
        <v>210</v>
      </c>
      <c r="K2271" s="6">
        <f t="shared" si="35"/>
        <v>199.5</v>
      </c>
    </row>
    <row r="2272" spans="2:11" ht="16.5" x14ac:dyDescent="0.25">
      <c r="B2272" s="3" t="s">
        <v>100</v>
      </c>
      <c r="C2272" s="4" t="str">
        <f>VLOOKUP(B2272,Clientes!A:B,2,0)</f>
        <v>Vasco Miguel Alves</v>
      </c>
      <c r="D2272" s="4" t="str">
        <f>VLOOKUP(B2272,Clientes!A:D,4,0)</f>
        <v>Viseu</v>
      </c>
      <c r="E2272" s="9" t="s">
        <v>37</v>
      </c>
      <c r="F2272" s="4" t="str">
        <f>INDEX('Lista Aloj'!B:C,MATCH(E2272,'Lista Aloj'!C:C,0),1)</f>
        <v>AHSLG - SOCIEDADE DE GESTÃO DE EMPREENDIMENTOS TURÍSTICOS E DE ALOJAMENTO LOCAL, LDA</v>
      </c>
      <c r="G2272" s="4" t="str">
        <f>VLOOKUP(E2272,'Lista Aloj'!C:F,4,0)</f>
        <v>Braga</v>
      </c>
      <c r="H2272" s="19">
        <v>45111</v>
      </c>
      <c r="I2272" s="22">
        <v>5</v>
      </c>
      <c r="J2272" s="6">
        <f>VLOOKUP(E2272,'Lista Aloj'!C:F,2,0)*I2272</f>
        <v>250</v>
      </c>
      <c r="K2272" s="6">
        <f t="shared" si="35"/>
        <v>237.5</v>
      </c>
    </row>
    <row r="2273" spans="2:11" ht="16.5" x14ac:dyDescent="0.25">
      <c r="B2273" s="3" t="s">
        <v>160</v>
      </c>
      <c r="C2273" s="4" t="str">
        <f>VLOOKUP(B2273,Clientes!A:B,2,0)</f>
        <v>Rodrigo Martins Tavares</v>
      </c>
      <c r="D2273" s="4" t="str">
        <f>VLOOKUP(B2273,Clientes!A:D,4,0)</f>
        <v>Setúbal</v>
      </c>
      <c r="E2273" s="9" t="s">
        <v>37</v>
      </c>
      <c r="F2273" s="4" t="str">
        <f>INDEX('Lista Aloj'!B:C,MATCH(E2273,'Lista Aloj'!C:C,0),1)</f>
        <v>AHSLG - SOCIEDADE DE GESTÃO DE EMPREENDIMENTOS TURÍSTICOS E DE ALOJAMENTO LOCAL, LDA</v>
      </c>
      <c r="G2273" s="4" t="str">
        <f>VLOOKUP(E2273,'Lista Aloj'!C:F,4,0)</f>
        <v>Braga</v>
      </c>
      <c r="H2273" s="19">
        <v>45113</v>
      </c>
      <c r="I2273" s="22">
        <v>3</v>
      </c>
      <c r="J2273" s="6">
        <f>VLOOKUP(E2273,'Lista Aloj'!C:F,2,0)*I2273</f>
        <v>150</v>
      </c>
      <c r="K2273" s="6">
        <f t="shared" si="35"/>
        <v>142.5</v>
      </c>
    </row>
    <row r="2274" spans="2:11" ht="16.5" x14ac:dyDescent="0.25">
      <c r="B2274" s="3" t="s">
        <v>113</v>
      </c>
      <c r="C2274" s="4" t="str">
        <f>VLOOKUP(B2274,Clientes!A:B,2,0)</f>
        <v>Ana Camões Alves</v>
      </c>
      <c r="D2274" s="4" t="str">
        <f>VLOOKUP(B2274,Clientes!A:D,4,0)</f>
        <v>Beja</v>
      </c>
      <c r="E2274" s="9" t="s">
        <v>35</v>
      </c>
      <c r="F2274" s="4" t="str">
        <f>INDEX('Lista Aloj'!B:C,MATCH(E2274,'Lista Aloj'!C:C,0),1)</f>
        <v>ALOJAMENTO LOCAL "TUGAPLACE", UNIPESSOAL, LDA</v>
      </c>
      <c r="G2274" s="4" t="str">
        <f>VLOOKUP(E2274,'Lista Aloj'!C:F,4,0)</f>
        <v>Porto</v>
      </c>
      <c r="H2274" s="19">
        <v>45118</v>
      </c>
      <c r="I2274" s="22">
        <v>3</v>
      </c>
      <c r="J2274" s="6">
        <f>VLOOKUP(E2274,'Lista Aloj'!C:F,2,0)*I2274</f>
        <v>210</v>
      </c>
      <c r="K2274" s="6">
        <f t="shared" si="35"/>
        <v>199.5</v>
      </c>
    </row>
    <row r="2275" spans="2:11" ht="16.5" x14ac:dyDescent="0.25">
      <c r="B2275" s="3" t="s">
        <v>79</v>
      </c>
      <c r="C2275" s="4" t="str">
        <f>VLOOKUP(B2275,Clientes!A:B,2,0)</f>
        <v>Pedro Miguel Mota</v>
      </c>
      <c r="D2275" s="4" t="str">
        <f>VLOOKUP(B2275,Clientes!A:D,4,0)</f>
        <v>Coimbra</v>
      </c>
      <c r="E2275" s="9" t="s">
        <v>38</v>
      </c>
      <c r="F2275" s="4" t="str">
        <f>INDEX('Lista Aloj'!B:C,MATCH(E2275,'Lista Aloj'!C:C,0),1)</f>
        <v>ALOJAMENTO LOCAL - PENSIO BASTOS, LDA</v>
      </c>
      <c r="G2275" s="4" t="str">
        <f>VLOOKUP(E2275,'Lista Aloj'!C:F,4,0)</f>
        <v>Bragança</v>
      </c>
      <c r="H2275" s="19">
        <v>45118</v>
      </c>
      <c r="I2275" s="22">
        <v>8</v>
      </c>
      <c r="J2275" s="6">
        <f>VLOOKUP(E2275,'Lista Aloj'!C:F,2,0)*I2275</f>
        <v>560</v>
      </c>
      <c r="K2275" s="6">
        <f t="shared" si="35"/>
        <v>504</v>
      </c>
    </row>
    <row r="2276" spans="2:11" ht="16.5" x14ac:dyDescent="0.25">
      <c r="B2276" s="3" t="s">
        <v>84</v>
      </c>
      <c r="C2276" s="4" t="str">
        <f>VLOOKUP(B2276,Clientes!A:B,2,0)</f>
        <v>Maria José Fernandes</v>
      </c>
      <c r="D2276" s="4" t="str">
        <f>VLOOKUP(B2276,Clientes!A:D,4,0)</f>
        <v>Beja</v>
      </c>
      <c r="E2276" s="9" t="s">
        <v>34</v>
      </c>
      <c r="F2276" s="4" t="str">
        <f>INDEX('Lista Aloj'!B:C,MATCH(E2276,'Lista Aloj'!C:C,0),1)</f>
        <v>ALOJAMENTO DO ÓSCAR, UNIPESSOAL, LDA</v>
      </c>
      <c r="G2276" s="4" t="str">
        <f>VLOOKUP(E2276,'Lista Aloj'!C:F,4,0)</f>
        <v>Região Autónoma da Madeira</v>
      </c>
      <c r="H2276" s="19">
        <v>45122</v>
      </c>
      <c r="I2276" s="22">
        <v>6</v>
      </c>
      <c r="J2276" s="6">
        <f>VLOOKUP(E2276,'Lista Aloj'!C:F,2,0)*I2276</f>
        <v>420</v>
      </c>
      <c r="K2276" s="6">
        <f t="shared" si="35"/>
        <v>378</v>
      </c>
    </row>
    <row r="2277" spans="2:11" ht="16.5" x14ac:dyDescent="0.25">
      <c r="B2277" s="3" t="s">
        <v>81</v>
      </c>
      <c r="C2277" s="4" t="str">
        <f>VLOOKUP(B2277,Clientes!A:B,2,0)</f>
        <v>Carlos Ramalho Fonseca</v>
      </c>
      <c r="D2277" s="4" t="str">
        <f>VLOOKUP(B2277,Clientes!A:D,4,0)</f>
        <v>Coimbra</v>
      </c>
      <c r="E2277" s="9" t="s">
        <v>38</v>
      </c>
      <c r="F2277" s="4" t="str">
        <f>INDEX('Lista Aloj'!B:C,MATCH(E2277,'Lista Aloj'!C:C,0),1)</f>
        <v>ALOJAMENTO LOCAL - PENSIO BASTOS, LDA</v>
      </c>
      <c r="G2277" s="4" t="str">
        <f>VLOOKUP(E2277,'Lista Aloj'!C:F,4,0)</f>
        <v>Bragança</v>
      </c>
      <c r="H2277" s="19">
        <v>45125</v>
      </c>
      <c r="I2277" s="22">
        <v>3</v>
      </c>
      <c r="J2277" s="6">
        <f>VLOOKUP(E2277,'Lista Aloj'!C:F,2,0)*I2277</f>
        <v>210</v>
      </c>
      <c r="K2277" s="6">
        <f t="shared" si="35"/>
        <v>199.5</v>
      </c>
    </row>
    <row r="2278" spans="2:11" ht="16.5" x14ac:dyDescent="0.25">
      <c r="B2278" s="3" t="s">
        <v>73</v>
      </c>
      <c r="C2278" s="4" t="str">
        <f>VLOOKUP(B2278,Clientes!A:B,2,0)</f>
        <v>João Cudell Aguiar</v>
      </c>
      <c r="D2278" s="4" t="str">
        <f>VLOOKUP(B2278,Clientes!A:D,4,0)</f>
        <v>Lisboa</v>
      </c>
      <c r="E2278" s="9" t="s">
        <v>52</v>
      </c>
      <c r="F2278" s="4" t="str">
        <f>INDEX('Lista Aloj'!B:C,MATCH(E2278,'Lista Aloj'!C:C,0),1)</f>
        <v>CASA DO RIO VEZ - TURISMO E ALOJAMENTO, LDA</v>
      </c>
      <c r="G2278" s="4" t="str">
        <f>VLOOKUP(E2278,'Lista Aloj'!C:F,4,0)</f>
        <v>Leiria</v>
      </c>
      <c r="H2278" s="19">
        <v>45126</v>
      </c>
      <c r="I2278" s="22">
        <v>3</v>
      </c>
      <c r="J2278" s="6">
        <f>VLOOKUP(E2278,'Lista Aloj'!C:F,2,0)*I2278</f>
        <v>210</v>
      </c>
      <c r="K2278" s="6">
        <f t="shared" si="35"/>
        <v>199.5</v>
      </c>
    </row>
    <row r="2279" spans="2:11" ht="16.5" x14ac:dyDescent="0.25">
      <c r="B2279" s="3" t="s">
        <v>88</v>
      </c>
      <c r="C2279" s="4" t="str">
        <f>VLOOKUP(B2279,Clientes!A:B,2,0)</f>
        <v>José Daniel Rodrigues</v>
      </c>
      <c r="D2279" s="4" t="str">
        <f>VLOOKUP(B2279,Clientes!A:D,4,0)</f>
        <v>Vila Real</v>
      </c>
      <c r="E2279" s="9" t="s">
        <v>47</v>
      </c>
      <c r="F2279" s="4" t="str">
        <f>INDEX('Lista Aloj'!B:C,MATCH(E2279,'Lista Aloj'!C:C,0),1)</f>
        <v>ADER-SOUSA - ASSOCIAÇÃO DE DESENVOLVIMENTO RURAL DAS TERRAS DO SOUSA</v>
      </c>
      <c r="G2279" s="4" t="str">
        <f>VLOOKUP(E2279,'Lista Aloj'!C:F,4,0)</f>
        <v>Região Autónoma dos Açores</v>
      </c>
      <c r="H2279" s="19">
        <v>45135</v>
      </c>
      <c r="I2279" s="22">
        <v>6</v>
      </c>
      <c r="J2279" s="6">
        <f>VLOOKUP(E2279,'Lista Aloj'!C:F,2,0)*I2279</f>
        <v>420</v>
      </c>
      <c r="K2279" s="6">
        <f t="shared" si="35"/>
        <v>378</v>
      </c>
    </row>
    <row r="2280" spans="2:11" ht="16.5" x14ac:dyDescent="0.25">
      <c r="B2280" s="3" t="s">
        <v>94</v>
      </c>
      <c r="C2280" s="4" t="str">
        <f>VLOOKUP(B2280,Clientes!A:B,2,0)</f>
        <v xml:space="preserve">Paula Ramos </v>
      </c>
      <c r="D2280" s="4" t="str">
        <f>VLOOKUP(B2280,Clientes!A:D,4,0)</f>
        <v>Viana do Castelo</v>
      </c>
      <c r="E2280" s="9" t="s">
        <v>38</v>
      </c>
      <c r="F2280" s="4" t="str">
        <f>INDEX('Lista Aloj'!B:C,MATCH(E2280,'Lista Aloj'!C:C,0),1)</f>
        <v>ALOJAMENTO LOCAL - PENSIO BASTOS, LDA</v>
      </c>
      <c r="G2280" s="4" t="str">
        <f>VLOOKUP(E2280,'Lista Aloj'!C:F,4,0)</f>
        <v>Bragança</v>
      </c>
      <c r="H2280" s="19">
        <v>45141</v>
      </c>
      <c r="I2280" s="22">
        <v>8</v>
      </c>
      <c r="J2280" s="6">
        <f>VLOOKUP(E2280,'Lista Aloj'!C:F,2,0)*I2280</f>
        <v>560</v>
      </c>
      <c r="K2280" s="6">
        <f t="shared" si="35"/>
        <v>504</v>
      </c>
    </row>
    <row r="2281" spans="2:11" ht="16.5" x14ac:dyDescent="0.25">
      <c r="B2281" s="3" t="s">
        <v>113</v>
      </c>
      <c r="C2281" s="4" t="str">
        <f>VLOOKUP(B2281,Clientes!A:B,2,0)</f>
        <v>Ana Camões Alves</v>
      </c>
      <c r="D2281" s="4" t="str">
        <f>VLOOKUP(B2281,Clientes!A:D,4,0)</f>
        <v>Beja</v>
      </c>
      <c r="E2281" s="9" t="s">
        <v>37</v>
      </c>
      <c r="F2281" s="4" t="str">
        <f>INDEX('Lista Aloj'!B:C,MATCH(E2281,'Lista Aloj'!C:C,0),1)</f>
        <v>AHSLG - SOCIEDADE DE GESTÃO DE EMPREENDIMENTOS TURÍSTICOS E DE ALOJAMENTO LOCAL, LDA</v>
      </c>
      <c r="G2281" s="4" t="str">
        <f>VLOOKUP(E2281,'Lista Aloj'!C:F,4,0)</f>
        <v>Braga</v>
      </c>
      <c r="H2281" s="19">
        <v>45147</v>
      </c>
      <c r="I2281" s="22">
        <v>2</v>
      </c>
      <c r="J2281" s="6">
        <f>VLOOKUP(E2281,'Lista Aloj'!C:F,2,0)*I2281</f>
        <v>100</v>
      </c>
      <c r="K2281" s="6">
        <f t="shared" si="35"/>
        <v>95</v>
      </c>
    </row>
    <row r="2282" spans="2:11" ht="16.5" x14ac:dyDescent="0.25">
      <c r="B2282" s="3" t="s">
        <v>104</v>
      </c>
      <c r="C2282" s="4" t="str">
        <f>VLOOKUP(B2282,Clientes!A:B,2,0)</f>
        <v>André Oliveira Santos</v>
      </c>
      <c r="D2282" s="4" t="str">
        <f>VLOOKUP(B2282,Clientes!A:D,4,0)</f>
        <v>Braga</v>
      </c>
      <c r="E2282" s="9" t="s">
        <v>34</v>
      </c>
      <c r="F2282" s="4" t="str">
        <f>INDEX('Lista Aloj'!B:C,MATCH(E2282,'Lista Aloj'!C:C,0),1)</f>
        <v>ALOJAMENTO DO ÓSCAR, UNIPESSOAL, LDA</v>
      </c>
      <c r="G2282" s="4" t="str">
        <f>VLOOKUP(E2282,'Lista Aloj'!C:F,4,0)</f>
        <v>Região Autónoma da Madeira</v>
      </c>
      <c r="H2282" s="19">
        <v>45147</v>
      </c>
      <c r="I2282" s="22">
        <v>5</v>
      </c>
      <c r="J2282" s="6">
        <f>VLOOKUP(E2282,'Lista Aloj'!C:F,2,0)*I2282</f>
        <v>350</v>
      </c>
      <c r="K2282" s="6">
        <f t="shared" si="35"/>
        <v>332.5</v>
      </c>
    </row>
    <row r="2283" spans="2:11" ht="16.5" x14ac:dyDescent="0.25">
      <c r="B2283" s="3" t="s">
        <v>150</v>
      </c>
      <c r="C2283" s="4" t="str">
        <f>VLOOKUP(B2283,Clientes!A:B,2,0)</f>
        <v>Jose Amadeu Faria</v>
      </c>
      <c r="D2283" s="4" t="str">
        <f>VLOOKUP(B2283,Clientes!A:D,4,0)</f>
        <v>Região Autónoma da Madeira</v>
      </c>
      <c r="E2283" s="9" t="s">
        <v>61</v>
      </c>
      <c r="F2283" s="4" t="str">
        <f>INDEX('Lista Aloj'!B:C,MATCH(E2283,'Lista Aloj'!C:C,0),1)</f>
        <v>APPEAL - ASSOCIAÇÃO PORTUGUESA DE PROPRIETÁRIOS DE ESTABELECIMENTOS DE ALOJAMENTO LOCAL</v>
      </c>
      <c r="G2283" s="4" t="str">
        <f>VLOOKUP(E2283,'Lista Aloj'!C:F,4,0)</f>
        <v>Região Autónoma dos Açores</v>
      </c>
      <c r="H2283" s="19">
        <v>45148</v>
      </c>
      <c r="I2283" s="22">
        <v>8</v>
      </c>
      <c r="J2283" s="6">
        <f>VLOOKUP(E2283,'Lista Aloj'!C:F,2,0)*I2283</f>
        <v>560</v>
      </c>
      <c r="K2283" s="6">
        <f t="shared" si="35"/>
        <v>504</v>
      </c>
    </row>
    <row r="2284" spans="2:11" ht="16.5" x14ac:dyDescent="0.25">
      <c r="B2284" s="3" t="s">
        <v>167</v>
      </c>
      <c r="C2284" s="4" t="str">
        <f>VLOOKUP(B2284,Clientes!A:B,2,0)</f>
        <v xml:space="preserve">Viktoriia Xavier </v>
      </c>
      <c r="D2284" s="4" t="str">
        <f>VLOOKUP(B2284,Clientes!A:D,4,0)</f>
        <v>Viana do Castelo</v>
      </c>
      <c r="E2284" s="9" t="s">
        <v>35</v>
      </c>
      <c r="F2284" s="4" t="str">
        <f>INDEX('Lista Aloj'!B:C,MATCH(E2284,'Lista Aloj'!C:C,0),1)</f>
        <v>ALOJAMENTO LOCAL "TUGAPLACE", UNIPESSOAL, LDA</v>
      </c>
      <c r="G2284" s="4" t="str">
        <f>VLOOKUP(E2284,'Lista Aloj'!C:F,4,0)</f>
        <v>Porto</v>
      </c>
      <c r="H2284" s="19">
        <v>45149</v>
      </c>
      <c r="I2284" s="22">
        <v>8</v>
      </c>
      <c r="J2284" s="6">
        <f>VLOOKUP(E2284,'Lista Aloj'!C:F,2,0)*I2284</f>
        <v>560</v>
      </c>
      <c r="K2284" s="6">
        <f t="shared" si="35"/>
        <v>504</v>
      </c>
    </row>
    <row r="2285" spans="2:11" ht="16.5" x14ac:dyDescent="0.25">
      <c r="B2285" s="3" t="s">
        <v>112</v>
      </c>
      <c r="C2285" s="4" t="str">
        <f>VLOOKUP(B2285,Clientes!A:B,2,0)</f>
        <v>Marisa Paulo Cunha</v>
      </c>
      <c r="D2285" s="4" t="str">
        <f>VLOOKUP(B2285,Clientes!A:D,4,0)</f>
        <v>Porto</v>
      </c>
      <c r="E2285" s="9" t="s">
        <v>37</v>
      </c>
      <c r="F2285" s="4" t="str">
        <f>INDEX('Lista Aloj'!B:C,MATCH(E2285,'Lista Aloj'!C:C,0),1)</f>
        <v>AHSLG - SOCIEDADE DE GESTÃO DE EMPREENDIMENTOS TURÍSTICOS E DE ALOJAMENTO LOCAL, LDA</v>
      </c>
      <c r="G2285" s="4" t="str">
        <f>VLOOKUP(E2285,'Lista Aloj'!C:F,4,0)</f>
        <v>Braga</v>
      </c>
      <c r="H2285" s="19">
        <v>45153</v>
      </c>
      <c r="I2285" s="22">
        <v>3</v>
      </c>
      <c r="J2285" s="6">
        <f>VLOOKUP(E2285,'Lista Aloj'!C:F,2,0)*I2285</f>
        <v>150</v>
      </c>
      <c r="K2285" s="6">
        <f t="shared" si="35"/>
        <v>142.5</v>
      </c>
    </row>
    <row r="2286" spans="2:11" ht="16.5" x14ac:dyDescent="0.25">
      <c r="B2286" s="3" t="s">
        <v>85</v>
      </c>
      <c r="C2286" s="4" t="str">
        <f>VLOOKUP(B2286,Clientes!A:B,2,0)</f>
        <v>Tiago Fernando Pereira</v>
      </c>
      <c r="D2286" s="4" t="str">
        <f>VLOOKUP(B2286,Clientes!A:D,4,0)</f>
        <v>Leiria</v>
      </c>
      <c r="E2286" s="9" t="s">
        <v>34</v>
      </c>
      <c r="F2286" s="4" t="str">
        <f>INDEX('Lista Aloj'!B:C,MATCH(E2286,'Lista Aloj'!C:C,0),1)</f>
        <v>ALOJAMENTO DO ÓSCAR, UNIPESSOAL, LDA</v>
      </c>
      <c r="G2286" s="4" t="str">
        <f>VLOOKUP(E2286,'Lista Aloj'!C:F,4,0)</f>
        <v>Região Autónoma da Madeira</v>
      </c>
      <c r="H2286" s="19">
        <v>45159</v>
      </c>
      <c r="I2286" s="22">
        <v>7</v>
      </c>
      <c r="J2286" s="6">
        <f>VLOOKUP(E2286,'Lista Aloj'!C:F,2,0)*I2286</f>
        <v>490</v>
      </c>
      <c r="K2286" s="6">
        <f t="shared" si="35"/>
        <v>441</v>
      </c>
    </row>
    <row r="2287" spans="2:11" ht="16.5" x14ac:dyDescent="0.25">
      <c r="B2287" s="3" t="s">
        <v>77</v>
      </c>
      <c r="C2287" s="4" t="str">
        <f>VLOOKUP(B2287,Clientes!A:B,2,0)</f>
        <v>Luís Maria Rodrigues</v>
      </c>
      <c r="D2287" s="4" t="str">
        <f>VLOOKUP(B2287,Clientes!A:D,4,0)</f>
        <v>Região Autónoma dos Açores</v>
      </c>
      <c r="E2287" s="9" t="s">
        <v>43</v>
      </c>
      <c r="F2287" s="4" t="str">
        <f>INDEX('Lista Aloj'!B:C,MATCH(E2287,'Lista Aloj'!C:C,0),1)</f>
        <v>AZEVEDO, ANTÓNIO DA SILVA</v>
      </c>
      <c r="G2287" s="4" t="str">
        <f>VLOOKUP(E2287,'Lista Aloj'!C:F,4,0)</f>
        <v>Porto</v>
      </c>
      <c r="H2287" s="19">
        <v>45160</v>
      </c>
      <c r="I2287" s="22">
        <v>2</v>
      </c>
      <c r="J2287" s="6">
        <f>VLOOKUP(E2287,'Lista Aloj'!C:F,2,0)*I2287</f>
        <v>160</v>
      </c>
      <c r="K2287" s="6">
        <f t="shared" si="35"/>
        <v>152</v>
      </c>
    </row>
    <row r="2288" spans="2:11" ht="16.5" x14ac:dyDescent="0.25">
      <c r="B2288" s="3" t="s">
        <v>100</v>
      </c>
      <c r="C2288" s="4" t="str">
        <f>VLOOKUP(B2288,Clientes!A:B,2,0)</f>
        <v>Vasco Miguel Alves</v>
      </c>
      <c r="D2288" s="4" t="str">
        <f>VLOOKUP(B2288,Clientes!A:D,4,0)</f>
        <v>Viseu</v>
      </c>
      <c r="E2288" s="9" t="s">
        <v>37</v>
      </c>
      <c r="F2288" s="4" t="str">
        <f>INDEX('Lista Aloj'!B:C,MATCH(E2288,'Lista Aloj'!C:C,0),1)</f>
        <v>AHSLG - SOCIEDADE DE GESTÃO DE EMPREENDIMENTOS TURÍSTICOS E DE ALOJAMENTO LOCAL, LDA</v>
      </c>
      <c r="G2288" s="4" t="str">
        <f>VLOOKUP(E2288,'Lista Aloj'!C:F,4,0)</f>
        <v>Braga</v>
      </c>
      <c r="H2288" s="19">
        <v>45163</v>
      </c>
      <c r="I2288" s="22">
        <v>1</v>
      </c>
      <c r="J2288" s="6">
        <f>VLOOKUP(E2288,'Lista Aloj'!C:F,2,0)*I2288</f>
        <v>50</v>
      </c>
      <c r="K2288" s="6">
        <f t="shared" si="35"/>
        <v>50</v>
      </c>
    </row>
    <row r="2289" spans="2:11" ht="16.5" x14ac:dyDescent="0.25">
      <c r="B2289" s="3" t="s">
        <v>111</v>
      </c>
      <c r="C2289" s="4" t="str">
        <f>VLOOKUP(B2289,Clientes!A:B,2,0)</f>
        <v xml:space="preserve">Antonio Pinto </v>
      </c>
      <c r="D2289" s="4" t="str">
        <f>VLOOKUP(B2289,Clientes!A:D,4,0)</f>
        <v>Região Autónoma dos Açores</v>
      </c>
      <c r="E2289" s="9" t="s">
        <v>37</v>
      </c>
      <c r="F2289" s="4" t="str">
        <f>INDEX('Lista Aloj'!B:C,MATCH(E2289,'Lista Aloj'!C:C,0),1)</f>
        <v>AHSLG - SOCIEDADE DE GESTÃO DE EMPREENDIMENTOS TURÍSTICOS E DE ALOJAMENTO LOCAL, LDA</v>
      </c>
      <c r="G2289" s="4" t="str">
        <f>VLOOKUP(E2289,'Lista Aloj'!C:F,4,0)</f>
        <v>Braga</v>
      </c>
      <c r="H2289" s="19">
        <v>45164</v>
      </c>
      <c r="I2289" s="22">
        <v>2</v>
      </c>
      <c r="J2289" s="6">
        <f>VLOOKUP(E2289,'Lista Aloj'!C:F,2,0)*I2289</f>
        <v>100</v>
      </c>
      <c r="K2289" s="6">
        <f t="shared" si="35"/>
        <v>95</v>
      </c>
    </row>
    <row r="2290" spans="2:11" ht="16.5" x14ac:dyDescent="0.25">
      <c r="B2290" s="3" t="s">
        <v>150</v>
      </c>
      <c r="C2290" s="4" t="str">
        <f>VLOOKUP(B2290,Clientes!A:B,2,0)</f>
        <v>Jose Amadeu Faria</v>
      </c>
      <c r="D2290" s="4" t="str">
        <f>VLOOKUP(B2290,Clientes!A:D,4,0)</f>
        <v>Região Autónoma da Madeira</v>
      </c>
      <c r="E2290" s="9" t="s">
        <v>37</v>
      </c>
      <c r="F2290" s="4" t="str">
        <f>INDEX('Lista Aloj'!B:C,MATCH(E2290,'Lista Aloj'!C:C,0),1)</f>
        <v>AHSLG - SOCIEDADE DE GESTÃO DE EMPREENDIMENTOS TURÍSTICOS E DE ALOJAMENTO LOCAL, LDA</v>
      </c>
      <c r="G2290" s="4" t="str">
        <f>VLOOKUP(E2290,'Lista Aloj'!C:F,4,0)</f>
        <v>Braga</v>
      </c>
      <c r="H2290" s="19">
        <v>45167</v>
      </c>
      <c r="I2290" s="22">
        <v>1</v>
      </c>
      <c r="J2290" s="6">
        <f>VLOOKUP(E2290,'Lista Aloj'!C:F,2,0)*I2290</f>
        <v>50</v>
      </c>
      <c r="K2290" s="6">
        <f t="shared" si="35"/>
        <v>50</v>
      </c>
    </row>
    <row r="2291" spans="2:11" ht="16.5" x14ac:dyDescent="0.25">
      <c r="B2291" s="3" t="s">
        <v>139</v>
      </c>
      <c r="C2291" s="4" t="str">
        <f>VLOOKUP(B2291,Clientes!A:B,2,0)</f>
        <v>Daniel Filipe Sousa</v>
      </c>
      <c r="D2291" s="4" t="str">
        <f>VLOOKUP(B2291,Clientes!A:D,4,0)</f>
        <v>Beja</v>
      </c>
      <c r="E2291" s="9" t="s">
        <v>34</v>
      </c>
      <c r="F2291" s="4" t="str">
        <f>INDEX('Lista Aloj'!B:C,MATCH(E2291,'Lista Aloj'!C:C,0),1)</f>
        <v>ALOJAMENTO DO ÓSCAR, UNIPESSOAL, LDA</v>
      </c>
      <c r="G2291" s="4" t="str">
        <f>VLOOKUP(E2291,'Lista Aloj'!C:F,4,0)</f>
        <v>Região Autónoma da Madeira</v>
      </c>
      <c r="H2291" s="19">
        <v>45168</v>
      </c>
      <c r="I2291" s="22">
        <v>1</v>
      </c>
      <c r="J2291" s="6">
        <f>VLOOKUP(E2291,'Lista Aloj'!C:F,2,0)*I2291</f>
        <v>70</v>
      </c>
      <c r="K2291" s="6">
        <f t="shared" si="35"/>
        <v>70</v>
      </c>
    </row>
    <row r="2292" spans="2:11" ht="16.5" x14ac:dyDescent="0.25">
      <c r="B2292" s="3" t="s">
        <v>91</v>
      </c>
      <c r="C2292" s="4" t="str">
        <f>VLOOKUP(B2292,Clientes!A:B,2,0)</f>
        <v xml:space="preserve">Rafael Romera </v>
      </c>
      <c r="D2292" s="4" t="str">
        <f>VLOOKUP(B2292,Clientes!A:D,4,0)</f>
        <v>Coimbra</v>
      </c>
      <c r="E2292" s="9" t="s">
        <v>34</v>
      </c>
      <c r="F2292" s="4" t="str">
        <f>INDEX('Lista Aloj'!B:C,MATCH(E2292,'Lista Aloj'!C:C,0),1)</f>
        <v>ALOJAMENTO DO ÓSCAR, UNIPESSOAL, LDA</v>
      </c>
      <c r="G2292" s="4" t="str">
        <f>VLOOKUP(E2292,'Lista Aloj'!C:F,4,0)</f>
        <v>Região Autónoma da Madeira</v>
      </c>
      <c r="H2292" s="19">
        <v>45172</v>
      </c>
      <c r="I2292" s="22">
        <v>5</v>
      </c>
      <c r="J2292" s="6">
        <f>VLOOKUP(E2292,'Lista Aloj'!C:F,2,0)*I2292</f>
        <v>350</v>
      </c>
      <c r="K2292" s="6">
        <f t="shared" si="35"/>
        <v>332.5</v>
      </c>
    </row>
    <row r="2293" spans="2:11" ht="16.5" x14ac:dyDescent="0.25">
      <c r="B2293" s="3" t="s">
        <v>90</v>
      </c>
      <c r="C2293" s="4" t="str">
        <f>VLOOKUP(B2293,Clientes!A:B,2,0)</f>
        <v>Rodrigo Marques Carvalho</v>
      </c>
      <c r="D2293" s="4" t="str">
        <f>VLOOKUP(B2293,Clientes!A:D,4,0)</f>
        <v>Évora</v>
      </c>
      <c r="E2293" s="9" t="s">
        <v>48</v>
      </c>
      <c r="F2293" s="4" t="str">
        <f>INDEX('Lista Aloj'!B:C,MATCH(E2293,'Lista Aloj'!C:C,0),1)</f>
        <v>BEACHCOMBER - ALOJAMENTO LOCAL, UNIPESSOAL, LDA</v>
      </c>
      <c r="G2293" s="4" t="str">
        <f>VLOOKUP(E2293,'Lista Aloj'!C:F,4,0)</f>
        <v>Beja</v>
      </c>
      <c r="H2293" s="19">
        <v>45172</v>
      </c>
      <c r="I2293" s="22">
        <v>2</v>
      </c>
      <c r="J2293" s="6">
        <f>VLOOKUP(E2293,'Lista Aloj'!C:F,2,0)*I2293</f>
        <v>100</v>
      </c>
      <c r="K2293" s="6">
        <f t="shared" si="35"/>
        <v>95</v>
      </c>
    </row>
    <row r="2294" spans="2:11" ht="16.5" x14ac:dyDescent="0.25">
      <c r="B2294" s="3" t="s">
        <v>101</v>
      </c>
      <c r="C2294" s="4" t="str">
        <f>VLOOKUP(B2294,Clientes!A:B,2,0)</f>
        <v>Raquel Tomas Grilo</v>
      </c>
      <c r="D2294" s="4" t="str">
        <f>VLOOKUP(B2294,Clientes!A:D,4,0)</f>
        <v>Viana do Castelo</v>
      </c>
      <c r="E2294" s="9" t="s">
        <v>35</v>
      </c>
      <c r="F2294" s="4" t="str">
        <f>INDEX('Lista Aloj'!B:C,MATCH(E2294,'Lista Aloj'!C:C,0),1)</f>
        <v>ALOJAMENTO LOCAL "TUGAPLACE", UNIPESSOAL, LDA</v>
      </c>
      <c r="G2294" s="4" t="str">
        <f>VLOOKUP(E2294,'Lista Aloj'!C:F,4,0)</f>
        <v>Porto</v>
      </c>
      <c r="H2294" s="19">
        <v>45173</v>
      </c>
      <c r="I2294" s="22">
        <v>7</v>
      </c>
      <c r="J2294" s="6">
        <f>VLOOKUP(E2294,'Lista Aloj'!C:F,2,0)*I2294</f>
        <v>490</v>
      </c>
      <c r="K2294" s="6">
        <f t="shared" si="35"/>
        <v>441</v>
      </c>
    </row>
    <row r="2295" spans="2:11" ht="16.5" x14ac:dyDescent="0.25">
      <c r="B2295" s="3" t="s">
        <v>115</v>
      </c>
      <c r="C2295" s="4" t="str">
        <f>VLOOKUP(B2295,Clientes!A:B,2,0)</f>
        <v>André Claro Forte</v>
      </c>
      <c r="D2295" s="4" t="str">
        <f>VLOOKUP(B2295,Clientes!A:D,4,0)</f>
        <v>Região Autónoma dos Açores</v>
      </c>
      <c r="E2295" s="9" t="s">
        <v>34</v>
      </c>
      <c r="F2295" s="4" t="str">
        <f>INDEX('Lista Aloj'!B:C,MATCH(E2295,'Lista Aloj'!C:C,0),1)</f>
        <v>ALOJAMENTO DO ÓSCAR, UNIPESSOAL, LDA</v>
      </c>
      <c r="G2295" s="4" t="str">
        <f>VLOOKUP(E2295,'Lista Aloj'!C:F,4,0)</f>
        <v>Região Autónoma da Madeira</v>
      </c>
      <c r="H2295" s="19">
        <v>45174</v>
      </c>
      <c r="I2295" s="22">
        <v>4</v>
      </c>
      <c r="J2295" s="6">
        <f>VLOOKUP(E2295,'Lista Aloj'!C:F,2,0)*I2295</f>
        <v>280</v>
      </c>
      <c r="K2295" s="6">
        <f t="shared" si="35"/>
        <v>266</v>
      </c>
    </row>
    <row r="2296" spans="2:11" ht="16.5" x14ac:dyDescent="0.25">
      <c r="B2296" s="3" t="s">
        <v>83</v>
      </c>
      <c r="C2296" s="4" t="str">
        <f>VLOOKUP(B2296,Clientes!A:B,2,0)</f>
        <v>Gonçalo Miguel Ribeiro</v>
      </c>
      <c r="D2296" s="4" t="str">
        <f>VLOOKUP(B2296,Clientes!A:D,4,0)</f>
        <v>Beja</v>
      </c>
      <c r="E2296" s="9" t="s">
        <v>36</v>
      </c>
      <c r="F2296" s="4" t="str">
        <f>INDEX('Lista Aloj'!B:C,MATCH(E2296,'Lista Aloj'!C:C,0),1)</f>
        <v>A.N.E.A.L. - ASSOCIAÇÃO NACIONAL DE ESTABELECIMENTOS DE ALOJAMENTO LOCAL</v>
      </c>
      <c r="G2296" s="4" t="str">
        <f>VLOOKUP(E2296,'Lista Aloj'!C:F,4,0)</f>
        <v>Lisboa</v>
      </c>
      <c r="H2296" s="19">
        <v>45176</v>
      </c>
      <c r="I2296" s="22">
        <v>5</v>
      </c>
      <c r="J2296" s="6">
        <f>VLOOKUP(E2296,'Lista Aloj'!C:F,2,0)*I2296</f>
        <v>400</v>
      </c>
      <c r="K2296" s="6">
        <f t="shared" si="35"/>
        <v>380</v>
      </c>
    </row>
    <row r="2297" spans="2:11" ht="16.5" x14ac:dyDescent="0.25">
      <c r="B2297" s="3" t="s">
        <v>115</v>
      </c>
      <c r="C2297" s="4" t="str">
        <f>VLOOKUP(B2297,Clientes!A:B,2,0)</f>
        <v>André Claro Forte</v>
      </c>
      <c r="D2297" s="4" t="str">
        <f>VLOOKUP(B2297,Clientes!A:D,4,0)</f>
        <v>Região Autónoma dos Açores</v>
      </c>
      <c r="E2297" s="9" t="s">
        <v>34</v>
      </c>
      <c r="F2297" s="4" t="str">
        <f>INDEX('Lista Aloj'!B:C,MATCH(E2297,'Lista Aloj'!C:C,0),1)</f>
        <v>ALOJAMENTO DO ÓSCAR, UNIPESSOAL, LDA</v>
      </c>
      <c r="G2297" s="4" t="str">
        <f>VLOOKUP(E2297,'Lista Aloj'!C:F,4,0)</f>
        <v>Região Autónoma da Madeira</v>
      </c>
      <c r="H2297" s="19">
        <v>45181</v>
      </c>
      <c r="I2297" s="22">
        <v>3</v>
      </c>
      <c r="J2297" s="6">
        <f>VLOOKUP(E2297,'Lista Aloj'!C:F,2,0)*I2297</f>
        <v>210</v>
      </c>
      <c r="K2297" s="6">
        <f t="shared" si="35"/>
        <v>199.5</v>
      </c>
    </row>
    <row r="2298" spans="2:11" ht="16.5" x14ac:dyDescent="0.25">
      <c r="B2298" s="3" t="s">
        <v>89</v>
      </c>
      <c r="C2298" s="4" t="str">
        <f>VLOOKUP(B2298,Clientes!A:B,2,0)</f>
        <v>Marco Pedro Suarez</v>
      </c>
      <c r="D2298" s="4" t="str">
        <f>VLOOKUP(B2298,Clientes!A:D,4,0)</f>
        <v>Porto</v>
      </c>
      <c r="E2298" s="9" t="s">
        <v>36</v>
      </c>
      <c r="F2298" s="4" t="str">
        <f>INDEX('Lista Aloj'!B:C,MATCH(E2298,'Lista Aloj'!C:C,0),1)</f>
        <v>A.N.E.A.L. - ASSOCIAÇÃO NACIONAL DE ESTABELECIMENTOS DE ALOJAMENTO LOCAL</v>
      </c>
      <c r="G2298" s="4" t="str">
        <f>VLOOKUP(E2298,'Lista Aloj'!C:F,4,0)</f>
        <v>Lisboa</v>
      </c>
      <c r="H2298" s="19">
        <v>45182</v>
      </c>
      <c r="I2298" s="22">
        <v>4</v>
      </c>
      <c r="J2298" s="6">
        <f>VLOOKUP(E2298,'Lista Aloj'!C:F,2,0)*I2298</f>
        <v>320</v>
      </c>
      <c r="K2298" s="6">
        <f t="shared" si="35"/>
        <v>304</v>
      </c>
    </row>
    <row r="2299" spans="2:11" ht="16.5" x14ac:dyDescent="0.25">
      <c r="B2299" s="3" t="s">
        <v>85</v>
      </c>
      <c r="C2299" s="4" t="str">
        <f>VLOOKUP(B2299,Clientes!A:B,2,0)</f>
        <v>Tiago Fernando Pereira</v>
      </c>
      <c r="D2299" s="4" t="str">
        <f>VLOOKUP(B2299,Clientes!A:D,4,0)</f>
        <v>Leiria</v>
      </c>
      <c r="E2299" s="9" t="s">
        <v>36</v>
      </c>
      <c r="F2299" s="4" t="str">
        <f>INDEX('Lista Aloj'!B:C,MATCH(E2299,'Lista Aloj'!C:C,0),1)</f>
        <v>A.N.E.A.L. - ASSOCIAÇÃO NACIONAL DE ESTABELECIMENTOS DE ALOJAMENTO LOCAL</v>
      </c>
      <c r="G2299" s="4" t="str">
        <f>VLOOKUP(E2299,'Lista Aloj'!C:F,4,0)</f>
        <v>Lisboa</v>
      </c>
      <c r="H2299" s="19">
        <v>45190</v>
      </c>
      <c r="I2299" s="22">
        <v>3</v>
      </c>
      <c r="J2299" s="6">
        <f>VLOOKUP(E2299,'Lista Aloj'!C:F,2,0)*I2299</f>
        <v>240</v>
      </c>
      <c r="K2299" s="6">
        <f t="shared" si="35"/>
        <v>228</v>
      </c>
    </row>
    <row r="2300" spans="2:11" ht="16.5" x14ac:dyDescent="0.25">
      <c r="B2300" s="3" t="s">
        <v>151</v>
      </c>
      <c r="C2300" s="4" t="str">
        <f>VLOOKUP(B2300,Clientes!A:B,2,0)</f>
        <v xml:space="preserve">Inês Maria </v>
      </c>
      <c r="D2300" s="4" t="str">
        <f>VLOOKUP(B2300,Clientes!A:D,4,0)</f>
        <v>Aveiro</v>
      </c>
      <c r="E2300" s="9" t="s">
        <v>61</v>
      </c>
      <c r="F2300" s="4" t="str">
        <f>INDEX('Lista Aloj'!B:C,MATCH(E2300,'Lista Aloj'!C:C,0),1)</f>
        <v>APPEAL - ASSOCIAÇÃO PORTUGUESA DE PROPRIETÁRIOS DE ESTABELECIMENTOS DE ALOJAMENTO LOCAL</v>
      </c>
      <c r="G2300" s="4" t="str">
        <f>VLOOKUP(E2300,'Lista Aloj'!C:F,4,0)</f>
        <v>Região Autónoma dos Açores</v>
      </c>
      <c r="H2300" s="19">
        <v>45194</v>
      </c>
      <c r="I2300" s="22">
        <v>3</v>
      </c>
      <c r="J2300" s="6">
        <f>VLOOKUP(E2300,'Lista Aloj'!C:F,2,0)*I2300</f>
        <v>210</v>
      </c>
      <c r="K2300" s="6">
        <f t="shared" si="35"/>
        <v>199.5</v>
      </c>
    </row>
    <row r="2301" spans="2:11" ht="16.5" x14ac:dyDescent="0.25">
      <c r="B2301" s="3" t="s">
        <v>165</v>
      </c>
      <c r="C2301" s="4" t="str">
        <f>VLOOKUP(B2301,Clientes!A:B,2,0)</f>
        <v>Hugo Franz Oliveira</v>
      </c>
      <c r="D2301" s="4" t="str">
        <f>VLOOKUP(B2301,Clientes!A:D,4,0)</f>
        <v>Aveiro</v>
      </c>
      <c r="E2301" s="9" t="s">
        <v>47</v>
      </c>
      <c r="F2301" s="4" t="str">
        <f>INDEX('Lista Aloj'!B:C,MATCH(E2301,'Lista Aloj'!C:C,0),1)</f>
        <v>ADER-SOUSA - ASSOCIAÇÃO DE DESENVOLVIMENTO RURAL DAS TERRAS DO SOUSA</v>
      </c>
      <c r="G2301" s="4" t="str">
        <f>VLOOKUP(E2301,'Lista Aloj'!C:F,4,0)</f>
        <v>Região Autónoma dos Açores</v>
      </c>
      <c r="H2301" s="19">
        <v>45205</v>
      </c>
      <c r="I2301" s="22">
        <v>5</v>
      </c>
      <c r="J2301" s="6">
        <f>VLOOKUP(E2301,'Lista Aloj'!C:F,2,0)*I2301</f>
        <v>350</v>
      </c>
      <c r="K2301" s="6">
        <f t="shared" si="35"/>
        <v>332.5</v>
      </c>
    </row>
    <row r="2302" spans="2:11" ht="16.5" x14ac:dyDescent="0.25">
      <c r="B2302" s="3" t="s">
        <v>100</v>
      </c>
      <c r="C2302" s="4" t="str">
        <f>VLOOKUP(B2302,Clientes!A:B,2,0)</f>
        <v>Vasco Miguel Alves</v>
      </c>
      <c r="D2302" s="4" t="str">
        <f>VLOOKUP(B2302,Clientes!A:D,4,0)</f>
        <v>Viseu</v>
      </c>
      <c r="E2302" s="9" t="s">
        <v>36</v>
      </c>
      <c r="F2302" s="4" t="str">
        <f>INDEX('Lista Aloj'!B:C,MATCH(E2302,'Lista Aloj'!C:C,0),1)</f>
        <v>A.N.E.A.L. - ASSOCIAÇÃO NACIONAL DE ESTABELECIMENTOS DE ALOJAMENTO LOCAL</v>
      </c>
      <c r="G2302" s="4" t="str">
        <f>VLOOKUP(E2302,'Lista Aloj'!C:F,4,0)</f>
        <v>Lisboa</v>
      </c>
      <c r="H2302" s="19">
        <v>45209</v>
      </c>
      <c r="I2302" s="22">
        <v>7</v>
      </c>
      <c r="J2302" s="6">
        <f>VLOOKUP(E2302,'Lista Aloj'!C:F,2,0)*I2302</f>
        <v>560</v>
      </c>
      <c r="K2302" s="6">
        <f t="shared" si="35"/>
        <v>504</v>
      </c>
    </row>
    <row r="2303" spans="2:11" ht="16.5" x14ac:dyDescent="0.25">
      <c r="B2303" s="3" t="s">
        <v>90</v>
      </c>
      <c r="C2303" s="4" t="str">
        <f>VLOOKUP(B2303,Clientes!A:B,2,0)</f>
        <v>Rodrigo Marques Carvalho</v>
      </c>
      <c r="D2303" s="4" t="str">
        <f>VLOOKUP(B2303,Clientes!A:D,4,0)</f>
        <v>Évora</v>
      </c>
      <c r="E2303" s="9" t="s">
        <v>48</v>
      </c>
      <c r="F2303" s="4" t="str">
        <f>INDEX('Lista Aloj'!B:C,MATCH(E2303,'Lista Aloj'!C:C,0),1)</f>
        <v>BEACHCOMBER - ALOJAMENTO LOCAL, UNIPESSOAL, LDA</v>
      </c>
      <c r="G2303" s="4" t="str">
        <f>VLOOKUP(E2303,'Lista Aloj'!C:F,4,0)</f>
        <v>Beja</v>
      </c>
      <c r="H2303" s="19">
        <v>45211</v>
      </c>
      <c r="I2303" s="22">
        <v>5</v>
      </c>
      <c r="J2303" s="6">
        <f>VLOOKUP(E2303,'Lista Aloj'!C:F,2,0)*I2303</f>
        <v>250</v>
      </c>
      <c r="K2303" s="6">
        <f t="shared" si="35"/>
        <v>237.5</v>
      </c>
    </row>
    <row r="2304" spans="2:11" ht="16.5" x14ac:dyDescent="0.25">
      <c r="B2304" s="3" t="s">
        <v>75</v>
      </c>
      <c r="C2304" s="4" t="str">
        <f>VLOOKUP(B2304,Clientes!A:B,2,0)</f>
        <v xml:space="preserve">Maria Miguel </v>
      </c>
      <c r="D2304" s="4" t="str">
        <f>VLOOKUP(B2304,Clientes!A:D,4,0)</f>
        <v>Viana do Castelo</v>
      </c>
      <c r="E2304" s="9" t="s">
        <v>36</v>
      </c>
      <c r="F2304" s="4" t="str">
        <f>INDEX('Lista Aloj'!B:C,MATCH(E2304,'Lista Aloj'!C:C,0),1)</f>
        <v>A.N.E.A.L. - ASSOCIAÇÃO NACIONAL DE ESTABELECIMENTOS DE ALOJAMENTO LOCAL</v>
      </c>
      <c r="G2304" s="4" t="str">
        <f>VLOOKUP(E2304,'Lista Aloj'!C:F,4,0)</f>
        <v>Lisboa</v>
      </c>
      <c r="H2304" s="19">
        <v>45215</v>
      </c>
      <c r="I2304" s="22">
        <v>6</v>
      </c>
      <c r="J2304" s="6">
        <f>VLOOKUP(E2304,'Lista Aloj'!C:F,2,0)*I2304</f>
        <v>480</v>
      </c>
      <c r="K2304" s="6">
        <f t="shared" si="35"/>
        <v>432</v>
      </c>
    </row>
    <row r="2305" spans="2:11" ht="16.5" x14ac:dyDescent="0.25">
      <c r="B2305" s="3" t="s">
        <v>151</v>
      </c>
      <c r="C2305" s="4" t="str">
        <f>VLOOKUP(B2305,Clientes!A:B,2,0)</f>
        <v xml:space="preserve">Inês Maria </v>
      </c>
      <c r="D2305" s="4" t="str">
        <f>VLOOKUP(B2305,Clientes!A:D,4,0)</f>
        <v>Aveiro</v>
      </c>
      <c r="E2305" s="9" t="s">
        <v>38</v>
      </c>
      <c r="F2305" s="4" t="str">
        <f>INDEX('Lista Aloj'!B:C,MATCH(E2305,'Lista Aloj'!C:C,0),1)</f>
        <v>ALOJAMENTO LOCAL - PENSIO BASTOS, LDA</v>
      </c>
      <c r="G2305" s="4" t="str">
        <f>VLOOKUP(E2305,'Lista Aloj'!C:F,4,0)</f>
        <v>Bragança</v>
      </c>
      <c r="H2305" s="19">
        <v>45216</v>
      </c>
      <c r="I2305" s="22">
        <v>8</v>
      </c>
      <c r="J2305" s="6">
        <f>VLOOKUP(E2305,'Lista Aloj'!C:F,2,0)*I2305</f>
        <v>560</v>
      </c>
      <c r="K2305" s="6">
        <f t="shared" si="35"/>
        <v>504</v>
      </c>
    </row>
    <row r="2306" spans="2:11" ht="16.5" x14ac:dyDescent="0.25">
      <c r="B2306" s="3" t="s">
        <v>119</v>
      </c>
      <c r="C2306" s="4" t="str">
        <f>VLOOKUP(B2306,Clientes!A:B,2,0)</f>
        <v>Mariana Rafaela Costa</v>
      </c>
      <c r="D2306" s="4" t="str">
        <f>VLOOKUP(B2306,Clientes!A:D,4,0)</f>
        <v>Região Autónoma da Madeira</v>
      </c>
      <c r="E2306" s="9" t="s">
        <v>36</v>
      </c>
      <c r="F2306" s="4" t="str">
        <f>INDEX('Lista Aloj'!B:C,MATCH(E2306,'Lista Aloj'!C:C,0),1)</f>
        <v>A.N.E.A.L. - ASSOCIAÇÃO NACIONAL DE ESTABELECIMENTOS DE ALOJAMENTO LOCAL</v>
      </c>
      <c r="G2306" s="4" t="str">
        <f>VLOOKUP(E2306,'Lista Aloj'!C:F,4,0)</f>
        <v>Lisboa</v>
      </c>
      <c r="H2306" s="19">
        <v>45220</v>
      </c>
      <c r="I2306" s="22">
        <v>8</v>
      </c>
      <c r="J2306" s="6">
        <f>VLOOKUP(E2306,'Lista Aloj'!C:F,2,0)*I2306</f>
        <v>640</v>
      </c>
      <c r="K2306" s="6">
        <f t="shared" si="35"/>
        <v>576</v>
      </c>
    </row>
    <row r="2307" spans="2:11" ht="16.5" x14ac:dyDescent="0.25">
      <c r="B2307" s="3" t="s">
        <v>90</v>
      </c>
      <c r="C2307" s="4" t="str">
        <f>VLOOKUP(B2307,Clientes!A:B,2,0)</f>
        <v>Rodrigo Marques Carvalho</v>
      </c>
      <c r="D2307" s="4" t="str">
        <f>VLOOKUP(B2307,Clientes!A:D,4,0)</f>
        <v>Évora</v>
      </c>
      <c r="E2307" s="9" t="s">
        <v>61</v>
      </c>
      <c r="F2307" s="4" t="str">
        <f>INDEX('Lista Aloj'!B:C,MATCH(E2307,'Lista Aloj'!C:C,0),1)</f>
        <v>APPEAL - ASSOCIAÇÃO PORTUGUESA DE PROPRIETÁRIOS DE ESTABELECIMENTOS DE ALOJAMENTO LOCAL</v>
      </c>
      <c r="G2307" s="4" t="str">
        <f>VLOOKUP(E2307,'Lista Aloj'!C:F,4,0)</f>
        <v>Região Autónoma dos Açores</v>
      </c>
      <c r="H2307" s="19">
        <v>45225</v>
      </c>
      <c r="I2307" s="22">
        <v>1</v>
      </c>
      <c r="J2307" s="6">
        <f>VLOOKUP(E2307,'Lista Aloj'!C:F,2,0)*I2307</f>
        <v>70</v>
      </c>
      <c r="K2307" s="6">
        <f t="shared" si="35"/>
        <v>70</v>
      </c>
    </row>
    <row r="2308" spans="2:11" ht="16.5" x14ac:dyDescent="0.25">
      <c r="B2308" s="3" t="s">
        <v>103</v>
      </c>
      <c r="C2308" s="4" t="str">
        <f>VLOOKUP(B2308,Clientes!A:B,2,0)</f>
        <v>Hugo Luísa Lagoá</v>
      </c>
      <c r="D2308" s="4" t="str">
        <f>VLOOKUP(B2308,Clientes!A:D,4,0)</f>
        <v>Leiria</v>
      </c>
      <c r="E2308" s="9" t="s">
        <v>55</v>
      </c>
      <c r="F2308" s="4" t="str">
        <f>INDEX('Lista Aloj'!B:C,MATCH(E2308,'Lista Aloj'!C:C,0),1)</f>
        <v>ALOJAMENTO LOCAL M. ZÍDIA, LDA</v>
      </c>
      <c r="G2308" s="4" t="str">
        <f>VLOOKUP(E2308,'Lista Aloj'!C:F,4,0)</f>
        <v>Região Autónoma da Madeira</v>
      </c>
      <c r="H2308" s="19">
        <v>45227</v>
      </c>
      <c r="I2308" s="22">
        <v>7</v>
      </c>
      <c r="J2308" s="6">
        <f>VLOOKUP(E2308,'Lista Aloj'!C:F,2,0)*I2308</f>
        <v>350</v>
      </c>
      <c r="K2308" s="6">
        <f t="shared" si="35"/>
        <v>315</v>
      </c>
    </row>
    <row r="2309" spans="2:11" ht="16.5" x14ac:dyDescent="0.25">
      <c r="B2309" s="3" t="s">
        <v>78</v>
      </c>
      <c r="C2309" s="4" t="str">
        <f>VLOOKUP(B2309,Clientes!A:B,2,0)</f>
        <v>Ana Maria Silva</v>
      </c>
      <c r="D2309" s="4" t="str">
        <f>VLOOKUP(B2309,Clientes!A:D,4,0)</f>
        <v>Santarém</v>
      </c>
      <c r="E2309" s="9" t="s">
        <v>47</v>
      </c>
      <c r="F2309" s="4" t="str">
        <f>INDEX('Lista Aloj'!B:C,MATCH(E2309,'Lista Aloj'!C:C,0),1)</f>
        <v>ADER-SOUSA - ASSOCIAÇÃO DE DESENVOLVIMENTO RURAL DAS TERRAS DO SOUSA</v>
      </c>
      <c r="G2309" s="4" t="str">
        <f>VLOOKUP(E2309,'Lista Aloj'!C:F,4,0)</f>
        <v>Região Autónoma dos Açores</v>
      </c>
      <c r="H2309" s="19">
        <v>45231</v>
      </c>
      <c r="I2309" s="22">
        <v>4</v>
      </c>
      <c r="J2309" s="6">
        <f>VLOOKUP(E2309,'Lista Aloj'!C:F,2,0)*I2309</f>
        <v>280</v>
      </c>
      <c r="K2309" s="6">
        <f t="shared" si="35"/>
        <v>266</v>
      </c>
    </row>
    <row r="2310" spans="2:11" ht="16.5" x14ac:dyDescent="0.25">
      <c r="B2310" s="3" t="s">
        <v>155</v>
      </c>
      <c r="C2310" s="4" t="str">
        <f>VLOOKUP(B2310,Clientes!A:B,2,0)</f>
        <v>Pedro Eduardo Oliveira</v>
      </c>
      <c r="D2310" s="4" t="str">
        <f>VLOOKUP(B2310,Clientes!A:D,4,0)</f>
        <v>Lisboa</v>
      </c>
      <c r="E2310" s="9" t="s">
        <v>36</v>
      </c>
      <c r="F2310" s="4" t="str">
        <f>INDEX('Lista Aloj'!B:C,MATCH(E2310,'Lista Aloj'!C:C,0),1)</f>
        <v>A.N.E.A.L. - ASSOCIAÇÃO NACIONAL DE ESTABELECIMENTOS DE ALOJAMENTO LOCAL</v>
      </c>
      <c r="G2310" s="4" t="str">
        <f>VLOOKUP(E2310,'Lista Aloj'!C:F,4,0)</f>
        <v>Lisboa</v>
      </c>
      <c r="H2310" s="19">
        <v>45232</v>
      </c>
      <c r="I2310" s="22">
        <v>4</v>
      </c>
      <c r="J2310" s="6">
        <f>VLOOKUP(E2310,'Lista Aloj'!C:F,2,0)*I2310</f>
        <v>320</v>
      </c>
      <c r="K2310" s="6">
        <f t="shared" si="35"/>
        <v>304</v>
      </c>
    </row>
    <row r="2311" spans="2:11" ht="16.5" x14ac:dyDescent="0.25">
      <c r="B2311" s="3" t="s">
        <v>151</v>
      </c>
      <c r="C2311" s="4" t="str">
        <f>VLOOKUP(B2311,Clientes!A:B,2,0)</f>
        <v xml:space="preserve">Inês Maria </v>
      </c>
      <c r="D2311" s="4" t="str">
        <f>VLOOKUP(B2311,Clientes!A:D,4,0)</f>
        <v>Aveiro</v>
      </c>
      <c r="E2311" s="9" t="s">
        <v>34</v>
      </c>
      <c r="F2311" s="4" t="str">
        <f>INDEX('Lista Aloj'!B:C,MATCH(E2311,'Lista Aloj'!C:C,0),1)</f>
        <v>ALOJAMENTO DO ÓSCAR, UNIPESSOAL, LDA</v>
      </c>
      <c r="G2311" s="4" t="str">
        <f>VLOOKUP(E2311,'Lista Aloj'!C:F,4,0)</f>
        <v>Região Autónoma da Madeira</v>
      </c>
      <c r="H2311" s="19">
        <v>45250</v>
      </c>
      <c r="I2311" s="22">
        <v>1</v>
      </c>
      <c r="J2311" s="6">
        <f>VLOOKUP(E2311,'Lista Aloj'!C:F,2,0)*I2311</f>
        <v>70</v>
      </c>
      <c r="K2311" s="6">
        <f t="shared" si="35"/>
        <v>70</v>
      </c>
    </row>
    <row r="2312" spans="2:11" ht="16.5" x14ac:dyDescent="0.25">
      <c r="B2312" s="3" t="s">
        <v>94</v>
      </c>
      <c r="C2312" s="4" t="str">
        <f>VLOOKUP(B2312,Clientes!A:B,2,0)</f>
        <v xml:space="preserve">Paula Ramos </v>
      </c>
      <c r="D2312" s="4" t="str">
        <f>VLOOKUP(B2312,Clientes!A:D,4,0)</f>
        <v>Viana do Castelo</v>
      </c>
      <c r="E2312" s="9" t="s">
        <v>37</v>
      </c>
      <c r="F2312" s="4" t="str">
        <f>INDEX('Lista Aloj'!B:C,MATCH(E2312,'Lista Aloj'!C:C,0),1)</f>
        <v>AHSLG - SOCIEDADE DE GESTÃO DE EMPREENDIMENTOS TURÍSTICOS E DE ALOJAMENTO LOCAL, LDA</v>
      </c>
      <c r="G2312" s="4" t="str">
        <f>VLOOKUP(E2312,'Lista Aloj'!C:F,4,0)</f>
        <v>Braga</v>
      </c>
      <c r="H2312" s="19">
        <v>45252</v>
      </c>
      <c r="I2312" s="22">
        <v>3</v>
      </c>
      <c r="J2312" s="6">
        <f>VLOOKUP(E2312,'Lista Aloj'!C:F,2,0)*I2312</f>
        <v>150</v>
      </c>
      <c r="K2312" s="6">
        <f t="shared" si="35"/>
        <v>142.5</v>
      </c>
    </row>
    <row r="2313" spans="2:11" ht="16.5" x14ac:dyDescent="0.25">
      <c r="B2313" s="3" t="s">
        <v>81</v>
      </c>
      <c r="C2313" s="4" t="str">
        <f>VLOOKUP(B2313,Clientes!A:B,2,0)</f>
        <v>Carlos Ramalho Fonseca</v>
      </c>
      <c r="D2313" s="4" t="str">
        <f>VLOOKUP(B2313,Clientes!A:D,4,0)</f>
        <v>Coimbra</v>
      </c>
      <c r="E2313" s="9" t="s">
        <v>47</v>
      </c>
      <c r="F2313" s="4" t="str">
        <f>INDEX('Lista Aloj'!B:C,MATCH(E2313,'Lista Aloj'!C:C,0),1)</f>
        <v>ADER-SOUSA - ASSOCIAÇÃO DE DESENVOLVIMENTO RURAL DAS TERRAS DO SOUSA</v>
      </c>
      <c r="G2313" s="4" t="str">
        <f>VLOOKUP(E2313,'Lista Aloj'!C:F,4,0)</f>
        <v>Região Autónoma dos Açores</v>
      </c>
      <c r="H2313" s="19">
        <v>45259</v>
      </c>
      <c r="I2313" s="22">
        <v>1</v>
      </c>
      <c r="J2313" s="6">
        <f>VLOOKUP(E2313,'Lista Aloj'!C:F,2,0)*I2313</f>
        <v>70</v>
      </c>
      <c r="K2313" s="6">
        <f t="shared" si="35"/>
        <v>70</v>
      </c>
    </row>
    <row r="2314" spans="2:11" ht="16.5" x14ac:dyDescent="0.25">
      <c r="B2314" s="3" t="s">
        <v>76</v>
      </c>
      <c r="C2314" s="4" t="str">
        <f>VLOOKUP(B2314,Clientes!A:B,2,0)</f>
        <v>Maria Bessa Costa</v>
      </c>
      <c r="D2314" s="4" t="str">
        <f>VLOOKUP(B2314,Clientes!A:D,4,0)</f>
        <v>Bragança</v>
      </c>
      <c r="E2314" s="9" t="s">
        <v>41</v>
      </c>
      <c r="F2314" s="4" t="str">
        <f>INDEX('Lista Aloj'!B:C,MATCH(E2314,'Lista Aloj'!C:C,0),1)</f>
        <v>CAMPO AVENTURA - PROGRAMAS DE LAZER, S.A.</v>
      </c>
      <c r="G2314" s="4" t="str">
        <f>VLOOKUP(E2314,'Lista Aloj'!C:F,4,0)</f>
        <v>Castelo Branco</v>
      </c>
      <c r="H2314" s="19">
        <v>45261</v>
      </c>
      <c r="I2314" s="22">
        <v>2</v>
      </c>
      <c r="J2314" s="6">
        <f>VLOOKUP(E2314,'Lista Aloj'!C:F,2,0)*I2314</f>
        <v>180</v>
      </c>
      <c r="K2314" s="6">
        <f t="shared" ref="K2314:K2361" si="36">J2314- VLOOKUP(I2314,$H$2:$J$6,3,TRUE)*J2314</f>
        <v>171</v>
      </c>
    </row>
    <row r="2315" spans="2:11" ht="16.5" x14ac:dyDescent="0.25">
      <c r="B2315" s="3" t="s">
        <v>132</v>
      </c>
      <c r="C2315" s="4" t="str">
        <f>VLOOKUP(B2315,Clientes!A:B,2,0)</f>
        <v>José Brandão Fernandes</v>
      </c>
      <c r="D2315" s="4" t="str">
        <f>VLOOKUP(B2315,Clientes!A:D,4,0)</f>
        <v>Região Autónoma dos Açores</v>
      </c>
      <c r="E2315" s="9" t="s">
        <v>36</v>
      </c>
      <c r="F2315" s="4" t="str">
        <f>INDEX('Lista Aloj'!B:C,MATCH(E2315,'Lista Aloj'!C:C,0),1)</f>
        <v>A.N.E.A.L. - ASSOCIAÇÃO NACIONAL DE ESTABELECIMENTOS DE ALOJAMENTO LOCAL</v>
      </c>
      <c r="G2315" s="4" t="str">
        <f>VLOOKUP(E2315,'Lista Aloj'!C:F,4,0)</f>
        <v>Lisboa</v>
      </c>
      <c r="H2315" s="19">
        <v>45266</v>
      </c>
      <c r="I2315" s="22">
        <v>7</v>
      </c>
      <c r="J2315" s="6">
        <f>VLOOKUP(E2315,'Lista Aloj'!C:F,2,0)*I2315</f>
        <v>560</v>
      </c>
      <c r="K2315" s="6">
        <f t="shared" si="36"/>
        <v>504</v>
      </c>
    </row>
    <row r="2316" spans="2:11" ht="16.5" x14ac:dyDescent="0.25">
      <c r="B2316" s="3" t="s">
        <v>167</v>
      </c>
      <c r="C2316" s="4" t="str">
        <f>VLOOKUP(B2316,Clientes!A:B,2,0)</f>
        <v xml:space="preserve">Viktoriia Xavier </v>
      </c>
      <c r="D2316" s="4" t="str">
        <f>VLOOKUP(B2316,Clientes!A:D,4,0)</f>
        <v>Viana do Castelo</v>
      </c>
      <c r="E2316" s="9" t="s">
        <v>38</v>
      </c>
      <c r="F2316" s="4" t="str">
        <f>INDEX('Lista Aloj'!B:C,MATCH(E2316,'Lista Aloj'!C:C,0),1)</f>
        <v>ALOJAMENTO LOCAL - PENSIO BASTOS, LDA</v>
      </c>
      <c r="G2316" s="4" t="str">
        <f>VLOOKUP(E2316,'Lista Aloj'!C:F,4,0)</f>
        <v>Bragança</v>
      </c>
      <c r="H2316" s="19">
        <v>45276</v>
      </c>
      <c r="I2316" s="22">
        <v>6</v>
      </c>
      <c r="J2316" s="6">
        <f>VLOOKUP(E2316,'Lista Aloj'!C:F,2,0)*I2316</f>
        <v>420</v>
      </c>
      <c r="K2316" s="6">
        <f t="shared" si="36"/>
        <v>378</v>
      </c>
    </row>
    <row r="2317" spans="2:11" ht="16.5" x14ac:dyDescent="0.25">
      <c r="B2317" s="3" t="s">
        <v>84</v>
      </c>
      <c r="C2317" s="4" t="str">
        <f>VLOOKUP(B2317,Clientes!A:B,2,0)</f>
        <v>Maria José Fernandes</v>
      </c>
      <c r="D2317" s="4" t="str">
        <f>VLOOKUP(B2317,Clientes!A:D,4,0)</f>
        <v>Beja</v>
      </c>
      <c r="E2317" s="9" t="s">
        <v>37</v>
      </c>
      <c r="F2317" s="4" t="str">
        <f>INDEX('Lista Aloj'!B:C,MATCH(E2317,'Lista Aloj'!C:C,0),1)</f>
        <v>AHSLG - SOCIEDADE DE GESTÃO DE EMPREENDIMENTOS TURÍSTICOS E DE ALOJAMENTO LOCAL, LDA</v>
      </c>
      <c r="G2317" s="4" t="str">
        <f>VLOOKUP(E2317,'Lista Aloj'!C:F,4,0)</f>
        <v>Braga</v>
      </c>
      <c r="H2317" s="19">
        <v>45277</v>
      </c>
      <c r="I2317" s="22">
        <v>1</v>
      </c>
      <c r="J2317" s="6">
        <f>VLOOKUP(E2317,'Lista Aloj'!C:F,2,0)*I2317</f>
        <v>50</v>
      </c>
      <c r="K2317" s="6">
        <f t="shared" si="36"/>
        <v>50</v>
      </c>
    </row>
    <row r="2318" spans="2:11" ht="16.5" x14ac:dyDescent="0.25">
      <c r="B2318" s="3" t="s">
        <v>85</v>
      </c>
      <c r="C2318" s="4" t="str">
        <f>VLOOKUP(B2318,Clientes!A:B,2,0)</f>
        <v>Tiago Fernando Pereira</v>
      </c>
      <c r="D2318" s="4" t="str">
        <f>VLOOKUP(B2318,Clientes!A:D,4,0)</f>
        <v>Leiria</v>
      </c>
      <c r="E2318" s="9" t="s">
        <v>36</v>
      </c>
      <c r="F2318" s="4" t="str">
        <f>INDEX('Lista Aloj'!B:C,MATCH(E2318,'Lista Aloj'!C:C,0),1)</f>
        <v>A.N.E.A.L. - ASSOCIAÇÃO NACIONAL DE ESTABELECIMENTOS DE ALOJAMENTO LOCAL</v>
      </c>
      <c r="G2318" s="4" t="str">
        <f>VLOOKUP(E2318,'Lista Aloj'!C:F,4,0)</f>
        <v>Lisboa</v>
      </c>
      <c r="H2318" s="19">
        <v>45285</v>
      </c>
      <c r="I2318" s="22">
        <v>2</v>
      </c>
      <c r="J2318" s="6">
        <f>VLOOKUP(E2318,'Lista Aloj'!C:F,2,0)*I2318</f>
        <v>160</v>
      </c>
      <c r="K2318" s="6">
        <f t="shared" si="36"/>
        <v>152</v>
      </c>
    </row>
    <row r="2319" spans="2:11" ht="16.5" x14ac:dyDescent="0.25">
      <c r="B2319" s="3" t="s">
        <v>79</v>
      </c>
      <c r="C2319" s="4" t="str">
        <f>VLOOKUP(B2319,Clientes!A:B,2,0)</f>
        <v>Pedro Miguel Mota</v>
      </c>
      <c r="D2319" s="4" t="str">
        <f>VLOOKUP(B2319,Clientes!A:D,4,0)</f>
        <v>Coimbra</v>
      </c>
      <c r="E2319" s="9" t="s">
        <v>38</v>
      </c>
      <c r="F2319" s="4" t="str">
        <f>INDEX('Lista Aloj'!B:C,MATCH(E2319,'Lista Aloj'!C:C,0),1)</f>
        <v>ALOJAMENTO LOCAL - PENSIO BASTOS, LDA</v>
      </c>
      <c r="G2319" s="4" t="str">
        <f>VLOOKUP(E2319,'Lista Aloj'!C:F,4,0)</f>
        <v>Bragança</v>
      </c>
      <c r="H2319" s="19">
        <v>45288</v>
      </c>
      <c r="I2319" s="22">
        <v>5</v>
      </c>
      <c r="J2319" s="6">
        <f>VLOOKUP(E2319,'Lista Aloj'!C:F,2,0)*I2319</f>
        <v>350</v>
      </c>
      <c r="K2319" s="6">
        <f t="shared" si="36"/>
        <v>332.5</v>
      </c>
    </row>
    <row r="2320" spans="2:11" ht="16.5" x14ac:dyDescent="0.25">
      <c r="B2320" s="3" t="s">
        <v>73</v>
      </c>
      <c r="C2320" s="4" t="str">
        <f>VLOOKUP(B2320,Clientes!A:B,2,0)</f>
        <v>João Cudell Aguiar</v>
      </c>
      <c r="D2320" s="4" t="str">
        <f>VLOOKUP(B2320,Clientes!A:D,4,0)</f>
        <v>Lisboa</v>
      </c>
      <c r="E2320" s="9" t="s">
        <v>41</v>
      </c>
      <c r="F2320" s="4" t="str">
        <f>INDEX('Lista Aloj'!B:C,MATCH(E2320,'Lista Aloj'!C:C,0),1)</f>
        <v>CAMPO AVENTURA - PROGRAMAS DE LAZER, S.A.</v>
      </c>
      <c r="G2320" s="4" t="str">
        <f>VLOOKUP(E2320,'Lista Aloj'!C:F,4,0)</f>
        <v>Castelo Branco</v>
      </c>
      <c r="H2320" s="19">
        <v>45290</v>
      </c>
      <c r="I2320" s="22">
        <v>5</v>
      </c>
      <c r="J2320" s="6">
        <f>VLOOKUP(E2320,'Lista Aloj'!C:F,2,0)*I2320</f>
        <v>450</v>
      </c>
      <c r="K2320" s="6">
        <f t="shared" si="36"/>
        <v>427.5</v>
      </c>
    </row>
    <row r="2321" spans="2:11" ht="16.5" x14ac:dyDescent="0.25">
      <c r="B2321" s="3" t="s">
        <v>76</v>
      </c>
      <c r="C2321" s="4" t="str">
        <f>VLOOKUP(B2321,Clientes!A:B,2,0)</f>
        <v>Maria Bessa Costa</v>
      </c>
      <c r="D2321" s="4" t="str">
        <f>VLOOKUP(B2321,Clientes!A:D,4,0)</f>
        <v>Bragança</v>
      </c>
      <c r="E2321" s="9" t="s">
        <v>61</v>
      </c>
      <c r="F2321" s="4" t="str">
        <f>INDEX('Lista Aloj'!B:C,MATCH(E2321,'Lista Aloj'!C:C,0),1)</f>
        <v>APPEAL - ASSOCIAÇÃO PORTUGUESA DE PROPRIETÁRIOS DE ESTABELECIMENTOS DE ALOJAMENTO LOCAL</v>
      </c>
      <c r="G2321" s="4" t="str">
        <f>VLOOKUP(E2321,'Lista Aloj'!C:F,4,0)</f>
        <v>Região Autónoma dos Açores</v>
      </c>
      <c r="H2321" s="19">
        <v>45297</v>
      </c>
      <c r="I2321" s="22">
        <v>2</v>
      </c>
      <c r="J2321" s="6">
        <f>VLOOKUP(E2321,'Lista Aloj'!C:F,2,0)*I2321</f>
        <v>140</v>
      </c>
      <c r="K2321" s="6">
        <f t="shared" si="36"/>
        <v>133</v>
      </c>
    </row>
    <row r="2322" spans="2:11" ht="16.5" x14ac:dyDescent="0.25">
      <c r="B2322" s="3" t="s">
        <v>106</v>
      </c>
      <c r="C2322" s="4" t="str">
        <f>VLOOKUP(B2322,Clientes!A:B,2,0)</f>
        <v>Frederico Teresa Pinto</v>
      </c>
      <c r="D2322" s="4" t="str">
        <f>VLOOKUP(B2322,Clientes!A:D,4,0)</f>
        <v>Viana do Castelo</v>
      </c>
      <c r="E2322" s="9" t="s">
        <v>38</v>
      </c>
      <c r="F2322" s="4" t="str">
        <f>INDEX('Lista Aloj'!B:C,MATCH(E2322,'Lista Aloj'!C:C,0),1)</f>
        <v>ALOJAMENTO LOCAL - PENSIO BASTOS, LDA</v>
      </c>
      <c r="G2322" s="4" t="str">
        <f>VLOOKUP(E2322,'Lista Aloj'!C:F,4,0)</f>
        <v>Bragança</v>
      </c>
      <c r="H2322" s="19">
        <v>45299</v>
      </c>
      <c r="I2322" s="22">
        <v>2</v>
      </c>
      <c r="J2322" s="6">
        <f>VLOOKUP(E2322,'Lista Aloj'!C:F,2,0)*I2322</f>
        <v>140</v>
      </c>
      <c r="K2322" s="6">
        <f t="shared" si="36"/>
        <v>133</v>
      </c>
    </row>
    <row r="2323" spans="2:11" ht="16.5" x14ac:dyDescent="0.25">
      <c r="B2323" s="3" t="s">
        <v>101</v>
      </c>
      <c r="C2323" s="4" t="str">
        <f>VLOOKUP(B2323,Clientes!A:B,2,0)</f>
        <v>Raquel Tomas Grilo</v>
      </c>
      <c r="D2323" s="4" t="str">
        <f>VLOOKUP(B2323,Clientes!A:D,4,0)</f>
        <v>Viana do Castelo</v>
      </c>
      <c r="E2323" s="9" t="s">
        <v>47</v>
      </c>
      <c r="F2323" s="4" t="str">
        <f>INDEX('Lista Aloj'!B:C,MATCH(E2323,'Lista Aloj'!C:C,0),1)</f>
        <v>ADER-SOUSA - ASSOCIAÇÃO DE DESENVOLVIMENTO RURAL DAS TERRAS DO SOUSA</v>
      </c>
      <c r="G2323" s="4" t="str">
        <f>VLOOKUP(E2323,'Lista Aloj'!C:F,4,0)</f>
        <v>Região Autónoma dos Açores</v>
      </c>
      <c r="H2323" s="19">
        <v>45299</v>
      </c>
      <c r="I2323" s="22">
        <v>2</v>
      </c>
      <c r="J2323" s="6">
        <f>VLOOKUP(E2323,'Lista Aloj'!C:F,2,0)*I2323</f>
        <v>140</v>
      </c>
      <c r="K2323" s="6">
        <f t="shared" si="36"/>
        <v>133</v>
      </c>
    </row>
    <row r="2324" spans="2:11" ht="16.5" x14ac:dyDescent="0.25">
      <c r="B2324" s="3" t="s">
        <v>139</v>
      </c>
      <c r="C2324" s="4" t="str">
        <f>VLOOKUP(B2324,Clientes!A:B,2,0)</f>
        <v>Daniel Filipe Sousa</v>
      </c>
      <c r="D2324" s="4" t="str">
        <f>VLOOKUP(B2324,Clientes!A:D,4,0)</f>
        <v>Beja</v>
      </c>
      <c r="E2324" s="9" t="s">
        <v>34</v>
      </c>
      <c r="F2324" s="4" t="str">
        <f>INDEX('Lista Aloj'!B:C,MATCH(E2324,'Lista Aloj'!C:C,0),1)</f>
        <v>ALOJAMENTO DO ÓSCAR, UNIPESSOAL, LDA</v>
      </c>
      <c r="G2324" s="4" t="str">
        <f>VLOOKUP(E2324,'Lista Aloj'!C:F,4,0)</f>
        <v>Região Autónoma da Madeira</v>
      </c>
      <c r="H2324" s="19">
        <v>45313</v>
      </c>
      <c r="I2324" s="22">
        <v>1</v>
      </c>
      <c r="J2324" s="6">
        <f>VLOOKUP(E2324,'Lista Aloj'!C:F,2,0)*I2324</f>
        <v>70</v>
      </c>
      <c r="K2324" s="6">
        <f t="shared" si="36"/>
        <v>70</v>
      </c>
    </row>
    <row r="2325" spans="2:11" ht="16.5" x14ac:dyDescent="0.25">
      <c r="B2325" s="3" t="s">
        <v>83</v>
      </c>
      <c r="C2325" s="4" t="str">
        <f>VLOOKUP(B2325,Clientes!A:B,2,0)</f>
        <v>Gonçalo Miguel Ribeiro</v>
      </c>
      <c r="D2325" s="4" t="str">
        <f>VLOOKUP(B2325,Clientes!A:D,4,0)</f>
        <v>Beja</v>
      </c>
      <c r="E2325" s="9" t="s">
        <v>36</v>
      </c>
      <c r="F2325" s="4" t="str">
        <f>INDEX('Lista Aloj'!B:C,MATCH(E2325,'Lista Aloj'!C:C,0),1)</f>
        <v>A.N.E.A.L. - ASSOCIAÇÃO NACIONAL DE ESTABELECIMENTOS DE ALOJAMENTO LOCAL</v>
      </c>
      <c r="G2325" s="4" t="str">
        <f>VLOOKUP(E2325,'Lista Aloj'!C:F,4,0)</f>
        <v>Lisboa</v>
      </c>
      <c r="H2325" s="19">
        <v>45313</v>
      </c>
      <c r="I2325" s="22">
        <v>6</v>
      </c>
      <c r="J2325" s="6">
        <f>VLOOKUP(E2325,'Lista Aloj'!C:F,2,0)*I2325</f>
        <v>480</v>
      </c>
      <c r="K2325" s="6">
        <f t="shared" si="36"/>
        <v>432</v>
      </c>
    </row>
    <row r="2326" spans="2:11" ht="16.5" x14ac:dyDescent="0.25">
      <c r="B2326" s="3" t="s">
        <v>167</v>
      </c>
      <c r="C2326" s="4" t="str">
        <f>VLOOKUP(B2326,Clientes!A:B,2,0)</f>
        <v xml:space="preserve">Viktoriia Xavier </v>
      </c>
      <c r="D2326" s="4" t="str">
        <f>VLOOKUP(B2326,Clientes!A:D,4,0)</f>
        <v>Viana do Castelo</v>
      </c>
      <c r="E2326" s="9" t="s">
        <v>34</v>
      </c>
      <c r="F2326" s="4" t="str">
        <f>INDEX('Lista Aloj'!B:C,MATCH(E2326,'Lista Aloj'!C:C,0),1)</f>
        <v>ALOJAMENTO DO ÓSCAR, UNIPESSOAL, LDA</v>
      </c>
      <c r="G2326" s="4" t="str">
        <f>VLOOKUP(E2326,'Lista Aloj'!C:F,4,0)</f>
        <v>Região Autónoma da Madeira</v>
      </c>
      <c r="H2326" s="19">
        <v>45324</v>
      </c>
      <c r="I2326" s="22">
        <v>7</v>
      </c>
      <c r="J2326" s="6">
        <f>VLOOKUP(E2326,'Lista Aloj'!C:F,2,0)*I2326</f>
        <v>490</v>
      </c>
      <c r="K2326" s="6">
        <f t="shared" si="36"/>
        <v>441</v>
      </c>
    </row>
    <row r="2327" spans="2:11" ht="16.5" x14ac:dyDescent="0.25">
      <c r="B2327" s="3" t="s">
        <v>77</v>
      </c>
      <c r="C2327" s="4" t="str">
        <f>VLOOKUP(B2327,Clientes!A:B,2,0)</f>
        <v>Luís Maria Rodrigues</v>
      </c>
      <c r="D2327" s="4" t="str">
        <f>VLOOKUP(B2327,Clientes!A:D,4,0)</f>
        <v>Região Autónoma dos Açores</v>
      </c>
      <c r="E2327" s="9" t="s">
        <v>55</v>
      </c>
      <c r="F2327" s="4" t="str">
        <f>INDEX('Lista Aloj'!B:C,MATCH(E2327,'Lista Aloj'!C:C,0),1)</f>
        <v>ALOJAMENTO LOCAL M. ZÍDIA, LDA</v>
      </c>
      <c r="G2327" s="4" t="str">
        <f>VLOOKUP(E2327,'Lista Aloj'!C:F,4,0)</f>
        <v>Região Autónoma da Madeira</v>
      </c>
      <c r="H2327" s="19">
        <v>45325</v>
      </c>
      <c r="I2327" s="22">
        <v>4</v>
      </c>
      <c r="J2327" s="6">
        <f>VLOOKUP(E2327,'Lista Aloj'!C:F,2,0)*I2327</f>
        <v>200</v>
      </c>
      <c r="K2327" s="6">
        <f t="shared" si="36"/>
        <v>190</v>
      </c>
    </row>
    <row r="2328" spans="2:11" ht="16.5" x14ac:dyDescent="0.25">
      <c r="B2328" s="3" t="s">
        <v>90</v>
      </c>
      <c r="C2328" s="4" t="str">
        <f>VLOOKUP(B2328,Clientes!A:B,2,0)</f>
        <v>Rodrigo Marques Carvalho</v>
      </c>
      <c r="D2328" s="4" t="str">
        <f>VLOOKUP(B2328,Clientes!A:D,4,0)</f>
        <v>Évora</v>
      </c>
      <c r="E2328" s="9" t="s">
        <v>38</v>
      </c>
      <c r="F2328" s="4" t="str">
        <f>INDEX('Lista Aloj'!B:C,MATCH(E2328,'Lista Aloj'!C:C,0),1)</f>
        <v>ALOJAMENTO LOCAL - PENSIO BASTOS, LDA</v>
      </c>
      <c r="G2328" s="4" t="str">
        <f>VLOOKUP(E2328,'Lista Aloj'!C:F,4,0)</f>
        <v>Bragança</v>
      </c>
      <c r="H2328" s="19">
        <v>45326</v>
      </c>
      <c r="I2328" s="22">
        <v>4</v>
      </c>
      <c r="J2328" s="6">
        <f>VLOOKUP(E2328,'Lista Aloj'!C:F,2,0)*I2328</f>
        <v>280</v>
      </c>
      <c r="K2328" s="6">
        <f t="shared" si="36"/>
        <v>266</v>
      </c>
    </row>
    <row r="2329" spans="2:11" ht="16.5" x14ac:dyDescent="0.25">
      <c r="B2329" s="3" t="s">
        <v>103</v>
      </c>
      <c r="C2329" s="4" t="str">
        <f>VLOOKUP(B2329,Clientes!A:B,2,0)</f>
        <v>Hugo Luísa Lagoá</v>
      </c>
      <c r="D2329" s="4" t="str">
        <f>VLOOKUP(B2329,Clientes!A:D,4,0)</f>
        <v>Leiria</v>
      </c>
      <c r="E2329" s="9" t="s">
        <v>38</v>
      </c>
      <c r="F2329" s="4" t="str">
        <f>INDEX('Lista Aloj'!B:C,MATCH(E2329,'Lista Aloj'!C:C,0),1)</f>
        <v>ALOJAMENTO LOCAL - PENSIO BASTOS, LDA</v>
      </c>
      <c r="G2329" s="4" t="str">
        <f>VLOOKUP(E2329,'Lista Aloj'!C:F,4,0)</f>
        <v>Bragança</v>
      </c>
      <c r="H2329" s="19">
        <v>45333</v>
      </c>
      <c r="I2329" s="22">
        <v>6</v>
      </c>
      <c r="J2329" s="6">
        <f>VLOOKUP(E2329,'Lista Aloj'!C:F,2,0)*I2329</f>
        <v>420</v>
      </c>
      <c r="K2329" s="6">
        <f t="shared" si="36"/>
        <v>378</v>
      </c>
    </row>
    <row r="2330" spans="2:11" ht="16.5" x14ac:dyDescent="0.25">
      <c r="B2330" s="3" t="s">
        <v>104</v>
      </c>
      <c r="C2330" s="4" t="str">
        <f>VLOOKUP(B2330,Clientes!A:B,2,0)</f>
        <v>André Oliveira Santos</v>
      </c>
      <c r="D2330" s="4" t="str">
        <f>VLOOKUP(B2330,Clientes!A:D,4,0)</f>
        <v>Braga</v>
      </c>
      <c r="E2330" s="9" t="s">
        <v>34</v>
      </c>
      <c r="F2330" s="4" t="str">
        <f>INDEX('Lista Aloj'!B:C,MATCH(E2330,'Lista Aloj'!C:C,0),1)</f>
        <v>ALOJAMENTO DO ÓSCAR, UNIPESSOAL, LDA</v>
      </c>
      <c r="G2330" s="4" t="str">
        <f>VLOOKUP(E2330,'Lista Aloj'!C:F,4,0)</f>
        <v>Região Autónoma da Madeira</v>
      </c>
      <c r="H2330" s="19">
        <v>45344</v>
      </c>
      <c r="I2330" s="22">
        <v>6</v>
      </c>
      <c r="J2330" s="6">
        <f>VLOOKUP(E2330,'Lista Aloj'!C:F,2,0)*I2330</f>
        <v>420</v>
      </c>
      <c r="K2330" s="6">
        <f t="shared" si="36"/>
        <v>378</v>
      </c>
    </row>
    <row r="2331" spans="2:11" ht="16.5" x14ac:dyDescent="0.25">
      <c r="B2331" s="3" t="s">
        <v>91</v>
      </c>
      <c r="C2331" s="4" t="str">
        <f>VLOOKUP(B2331,Clientes!A:B,2,0)</f>
        <v xml:space="preserve">Rafael Romera </v>
      </c>
      <c r="D2331" s="4" t="str">
        <f>VLOOKUP(B2331,Clientes!A:D,4,0)</f>
        <v>Coimbra</v>
      </c>
      <c r="E2331" s="9" t="s">
        <v>37</v>
      </c>
      <c r="F2331" s="4" t="str">
        <f>INDEX('Lista Aloj'!B:C,MATCH(E2331,'Lista Aloj'!C:C,0),1)</f>
        <v>AHSLG - SOCIEDADE DE GESTÃO DE EMPREENDIMENTOS TURÍSTICOS E DE ALOJAMENTO LOCAL, LDA</v>
      </c>
      <c r="G2331" s="4" t="str">
        <f>VLOOKUP(E2331,'Lista Aloj'!C:F,4,0)</f>
        <v>Braga</v>
      </c>
      <c r="H2331" s="19">
        <v>45350</v>
      </c>
      <c r="I2331" s="22">
        <v>2</v>
      </c>
      <c r="J2331" s="6">
        <f>VLOOKUP(E2331,'Lista Aloj'!C:F,2,0)*I2331</f>
        <v>100</v>
      </c>
      <c r="K2331" s="6">
        <f t="shared" si="36"/>
        <v>95</v>
      </c>
    </row>
    <row r="2332" spans="2:11" ht="16.5" x14ac:dyDescent="0.25">
      <c r="B2332" s="3" t="s">
        <v>139</v>
      </c>
      <c r="C2332" s="4" t="str">
        <f>VLOOKUP(B2332,Clientes!A:B,2,0)</f>
        <v>Daniel Filipe Sousa</v>
      </c>
      <c r="D2332" s="4" t="str">
        <f>VLOOKUP(B2332,Clientes!A:D,4,0)</f>
        <v>Beja</v>
      </c>
      <c r="E2332" s="9" t="s">
        <v>37</v>
      </c>
      <c r="F2332" s="4" t="str">
        <f>INDEX('Lista Aloj'!B:C,MATCH(E2332,'Lista Aloj'!C:C,0),1)</f>
        <v>AHSLG - SOCIEDADE DE GESTÃO DE EMPREENDIMENTOS TURÍSTICOS E DE ALOJAMENTO LOCAL, LDA</v>
      </c>
      <c r="G2332" s="4" t="str">
        <f>VLOOKUP(E2332,'Lista Aloj'!C:F,4,0)</f>
        <v>Braga</v>
      </c>
      <c r="H2332" s="19">
        <v>45355</v>
      </c>
      <c r="I2332" s="22">
        <v>1</v>
      </c>
      <c r="J2332" s="6">
        <f>VLOOKUP(E2332,'Lista Aloj'!C:F,2,0)*I2332</f>
        <v>50</v>
      </c>
      <c r="K2332" s="6">
        <f t="shared" si="36"/>
        <v>50</v>
      </c>
    </row>
    <row r="2333" spans="2:11" ht="16.5" x14ac:dyDescent="0.25">
      <c r="B2333" s="3" t="s">
        <v>94</v>
      </c>
      <c r="C2333" s="4" t="str">
        <f>VLOOKUP(B2333,Clientes!A:B,2,0)</f>
        <v xml:space="preserve">Paula Ramos </v>
      </c>
      <c r="D2333" s="4" t="str">
        <f>VLOOKUP(B2333,Clientes!A:D,4,0)</f>
        <v>Viana do Castelo</v>
      </c>
      <c r="E2333" s="9" t="s">
        <v>37</v>
      </c>
      <c r="F2333" s="4" t="str">
        <f>INDEX('Lista Aloj'!B:C,MATCH(E2333,'Lista Aloj'!C:C,0),1)</f>
        <v>AHSLG - SOCIEDADE DE GESTÃO DE EMPREENDIMENTOS TURÍSTICOS E DE ALOJAMENTO LOCAL, LDA</v>
      </c>
      <c r="G2333" s="4" t="str">
        <f>VLOOKUP(E2333,'Lista Aloj'!C:F,4,0)</f>
        <v>Braga</v>
      </c>
      <c r="H2333" s="19">
        <v>45365</v>
      </c>
      <c r="I2333" s="22">
        <v>9</v>
      </c>
      <c r="J2333" s="6">
        <f>VLOOKUP(E2333,'Lista Aloj'!C:F,2,0)*I2333</f>
        <v>450</v>
      </c>
      <c r="K2333" s="6">
        <f t="shared" si="36"/>
        <v>405</v>
      </c>
    </row>
    <row r="2334" spans="2:11" ht="16.5" x14ac:dyDescent="0.25">
      <c r="B2334" s="3" t="s">
        <v>151</v>
      </c>
      <c r="C2334" s="4" t="str">
        <f>VLOOKUP(B2334,Clientes!A:B,2,0)</f>
        <v xml:space="preserve">Inês Maria </v>
      </c>
      <c r="D2334" s="4" t="str">
        <f>VLOOKUP(B2334,Clientes!A:D,4,0)</f>
        <v>Aveiro</v>
      </c>
      <c r="E2334" s="9" t="s">
        <v>47</v>
      </c>
      <c r="F2334" s="4" t="str">
        <f>INDEX('Lista Aloj'!B:C,MATCH(E2334,'Lista Aloj'!C:C,0),1)</f>
        <v>ADER-SOUSA - ASSOCIAÇÃO DE DESENVOLVIMENTO RURAL DAS TERRAS DO SOUSA</v>
      </c>
      <c r="G2334" s="4" t="str">
        <f>VLOOKUP(E2334,'Lista Aloj'!C:F,4,0)</f>
        <v>Região Autónoma dos Açores</v>
      </c>
      <c r="H2334" s="19">
        <v>45384</v>
      </c>
      <c r="I2334" s="22">
        <v>1</v>
      </c>
      <c r="J2334" s="6">
        <f>VLOOKUP(E2334,'Lista Aloj'!C:F,2,0)*I2334</f>
        <v>70</v>
      </c>
      <c r="K2334" s="6">
        <f t="shared" si="36"/>
        <v>70</v>
      </c>
    </row>
    <row r="2335" spans="2:11" ht="16.5" x14ac:dyDescent="0.25">
      <c r="B2335" s="3" t="s">
        <v>106</v>
      </c>
      <c r="C2335" s="4" t="str">
        <f>VLOOKUP(B2335,Clientes!A:B,2,0)</f>
        <v>Frederico Teresa Pinto</v>
      </c>
      <c r="D2335" s="4" t="str">
        <f>VLOOKUP(B2335,Clientes!A:D,4,0)</f>
        <v>Viana do Castelo</v>
      </c>
      <c r="E2335" s="9" t="s">
        <v>38</v>
      </c>
      <c r="F2335" s="4" t="str">
        <f>INDEX('Lista Aloj'!B:C,MATCH(E2335,'Lista Aloj'!C:C,0),1)</f>
        <v>ALOJAMENTO LOCAL - PENSIO BASTOS, LDA</v>
      </c>
      <c r="G2335" s="4" t="str">
        <f>VLOOKUP(E2335,'Lista Aloj'!C:F,4,0)</f>
        <v>Bragança</v>
      </c>
      <c r="H2335" s="19">
        <v>45388</v>
      </c>
      <c r="I2335" s="22">
        <v>1</v>
      </c>
      <c r="J2335" s="6">
        <f>VLOOKUP(E2335,'Lista Aloj'!C:F,2,0)*I2335</f>
        <v>70</v>
      </c>
      <c r="K2335" s="6">
        <f t="shared" si="36"/>
        <v>70</v>
      </c>
    </row>
    <row r="2336" spans="2:11" ht="16.5" x14ac:dyDescent="0.25">
      <c r="B2336" s="3" t="s">
        <v>81</v>
      </c>
      <c r="C2336" s="4" t="str">
        <f>VLOOKUP(B2336,Clientes!A:B,2,0)</f>
        <v>Carlos Ramalho Fonseca</v>
      </c>
      <c r="D2336" s="4" t="str">
        <f>VLOOKUP(B2336,Clientes!A:D,4,0)</f>
        <v>Coimbra</v>
      </c>
      <c r="E2336" s="9" t="s">
        <v>36</v>
      </c>
      <c r="F2336" s="4" t="str">
        <f>INDEX('Lista Aloj'!B:C,MATCH(E2336,'Lista Aloj'!C:C,0),1)</f>
        <v>A.N.E.A.L. - ASSOCIAÇÃO NACIONAL DE ESTABELECIMENTOS DE ALOJAMENTO LOCAL</v>
      </c>
      <c r="G2336" s="4" t="str">
        <f>VLOOKUP(E2336,'Lista Aloj'!C:F,4,0)</f>
        <v>Lisboa</v>
      </c>
      <c r="H2336" s="19">
        <v>45392</v>
      </c>
      <c r="I2336" s="22">
        <v>3</v>
      </c>
      <c r="J2336" s="6">
        <f>VLOOKUP(E2336,'Lista Aloj'!C:F,2,0)*I2336</f>
        <v>240</v>
      </c>
      <c r="K2336" s="6">
        <f t="shared" si="36"/>
        <v>228</v>
      </c>
    </row>
    <row r="2337" spans="2:11" ht="16.5" x14ac:dyDescent="0.25">
      <c r="B2337" s="3" t="s">
        <v>77</v>
      </c>
      <c r="C2337" s="4" t="str">
        <f>VLOOKUP(B2337,Clientes!A:B,2,0)</f>
        <v>Luís Maria Rodrigues</v>
      </c>
      <c r="D2337" s="4" t="str">
        <f>VLOOKUP(B2337,Clientes!A:D,4,0)</f>
        <v>Região Autónoma dos Açores</v>
      </c>
      <c r="E2337" s="9" t="s">
        <v>38</v>
      </c>
      <c r="F2337" s="4" t="str">
        <f>INDEX('Lista Aloj'!B:C,MATCH(E2337,'Lista Aloj'!C:C,0),1)</f>
        <v>ALOJAMENTO LOCAL - PENSIO BASTOS, LDA</v>
      </c>
      <c r="G2337" s="4" t="str">
        <f>VLOOKUP(E2337,'Lista Aloj'!C:F,4,0)</f>
        <v>Bragança</v>
      </c>
      <c r="H2337" s="19">
        <v>45403</v>
      </c>
      <c r="I2337" s="22">
        <v>2</v>
      </c>
      <c r="J2337" s="6">
        <f>VLOOKUP(E2337,'Lista Aloj'!C:F,2,0)*I2337</f>
        <v>140</v>
      </c>
      <c r="K2337" s="6">
        <f t="shared" si="36"/>
        <v>133</v>
      </c>
    </row>
    <row r="2338" spans="2:11" ht="16.5" x14ac:dyDescent="0.25">
      <c r="B2338" s="3" t="s">
        <v>84</v>
      </c>
      <c r="C2338" s="4" t="str">
        <f>VLOOKUP(B2338,Clientes!A:B,2,0)</f>
        <v>Maria José Fernandes</v>
      </c>
      <c r="D2338" s="4" t="str">
        <f>VLOOKUP(B2338,Clientes!A:D,4,0)</f>
        <v>Beja</v>
      </c>
      <c r="E2338" s="9" t="s">
        <v>47</v>
      </c>
      <c r="F2338" s="4" t="str">
        <f>INDEX('Lista Aloj'!B:C,MATCH(E2338,'Lista Aloj'!C:C,0),1)</f>
        <v>ADER-SOUSA - ASSOCIAÇÃO DE DESENVOLVIMENTO RURAL DAS TERRAS DO SOUSA</v>
      </c>
      <c r="G2338" s="4" t="str">
        <f>VLOOKUP(E2338,'Lista Aloj'!C:F,4,0)</f>
        <v>Região Autónoma dos Açores</v>
      </c>
      <c r="H2338" s="19">
        <v>45409</v>
      </c>
      <c r="I2338" s="22">
        <v>9</v>
      </c>
      <c r="J2338" s="6">
        <f>VLOOKUP(E2338,'Lista Aloj'!C:F,2,0)*I2338</f>
        <v>630</v>
      </c>
      <c r="K2338" s="6">
        <f t="shared" si="36"/>
        <v>567</v>
      </c>
    </row>
    <row r="2339" spans="2:11" ht="16.5" x14ac:dyDescent="0.25">
      <c r="B2339" s="3" t="s">
        <v>103</v>
      </c>
      <c r="C2339" s="4" t="str">
        <f>VLOOKUP(B2339,Clientes!A:B,2,0)</f>
        <v>Hugo Luísa Lagoá</v>
      </c>
      <c r="D2339" s="4" t="str">
        <f>VLOOKUP(B2339,Clientes!A:D,4,0)</f>
        <v>Leiria</v>
      </c>
      <c r="E2339" s="9" t="s">
        <v>34</v>
      </c>
      <c r="F2339" s="4" t="str">
        <f>INDEX('Lista Aloj'!B:C,MATCH(E2339,'Lista Aloj'!C:C,0),1)</f>
        <v>ALOJAMENTO DO ÓSCAR, UNIPESSOAL, LDA</v>
      </c>
      <c r="G2339" s="4" t="str">
        <f>VLOOKUP(E2339,'Lista Aloj'!C:F,4,0)</f>
        <v>Região Autónoma da Madeira</v>
      </c>
      <c r="H2339" s="19">
        <v>45411</v>
      </c>
      <c r="I2339" s="22">
        <v>4</v>
      </c>
      <c r="J2339" s="6">
        <f>VLOOKUP(E2339,'Lista Aloj'!C:F,2,0)*I2339</f>
        <v>280</v>
      </c>
      <c r="K2339" s="6">
        <f t="shared" si="36"/>
        <v>266</v>
      </c>
    </row>
    <row r="2340" spans="2:11" ht="16.5" x14ac:dyDescent="0.25">
      <c r="B2340" s="3" t="s">
        <v>103</v>
      </c>
      <c r="C2340" s="4" t="str">
        <f>VLOOKUP(B2340,Clientes!A:B,2,0)</f>
        <v>Hugo Luísa Lagoá</v>
      </c>
      <c r="D2340" s="4" t="str">
        <f>VLOOKUP(B2340,Clientes!A:D,4,0)</f>
        <v>Leiria</v>
      </c>
      <c r="E2340" s="9" t="s">
        <v>34</v>
      </c>
      <c r="F2340" s="4" t="str">
        <f>INDEX('Lista Aloj'!B:C,MATCH(E2340,'Lista Aloj'!C:C,0),1)</f>
        <v>ALOJAMENTO DO ÓSCAR, UNIPESSOAL, LDA</v>
      </c>
      <c r="G2340" s="4" t="str">
        <f>VLOOKUP(E2340,'Lista Aloj'!C:F,4,0)</f>
        <v>Região Autónoma da Madeira</v>
      </c>
      <c r="H2340" s="19">
        <v>45417</v>
      </c>
      <c r="I2340" s="22">
        <v>6</v>
      </c>
      <c r="J2340" s="6">
        <f>VLOOKUP(E2340,'Lista Aloj'!C:F,2,0)*I2340</f>
        <v>420</v>
      </c>
      <c r="K2340" s="6">
        <f t="shared" si="36"/>
        <v>378</v>
      </c>
    </row>
    <row r="2341" spans="2:11" ht="16.5" x14ac:dyDescent="0.25">
      <c r="B2341" s="3" t="s">
        <v>167</v>
      </c>
      <c r="C2341" s="4" t="str">
        <f>VLOOKUP(B2341,Clientes!A:B,2,0)</f>
        <v xml:space="preserve">Viktoriia Xavier </v>
      </c>
      <c r="D2341" s="4" t="str">
        <f>VLOOKUP(B2341,Clientes!A:D,4,0)</f>
        <v>Viana do Castelo</v>
      </c>
      <c r="E2341" s="9" t="s">
        <v>34</v>
      </c>
      <c r="F2341" s="4" t="str">
        <f>INDEX('Lista Aloj'!B:C,MATCH(E2341,'Lista Aloj'!C:C,0),1)</f>
        <v>ALOJAMENTO DO ÓSCAR, UNIPESSOAL, LDA</v>
      </c>
      <c r="G2341" s="4" t="str">
        <f>VLOOKUP(E2341,'Lista Aloj'!C:F,4,0)</f>
        <v>Região Autónoma da Madeira</v>
      </c>
      <c r="H2341" s="19">
        <v>45419</v>
      </c>
      <c r="I2341" s="22">
        <v>6</v>
      </c>
      <c r="J2341" s="6">
        <f>VLOOKUP(E2341,'Lista Aloj'!C:F,2,0)*I2341</f>
        <v>420</v>
      </c>
      <c r="K2341" s="6">
        <f t="shared" si="36"/>
        <v>378</v>
      </c>
    </row>
    <row r="2342" spans="2:11" ht="16.5" x14ac:dyDescent="0.25">
      <c r="B2342" s="3" t="s">
        <v>104</v>
      </c>
      <c r="C2342" s="4" t="str">
        <f>VLOOKUP(B2342,Clientes!A:B,2,0)</f>
        <v>André Oliveira Santos</v>
      </c>
      <c r="D2342" s="4" t="str">
        <f>VLOOKUP(B2342,Clientes!A:D,4,0)</f>
        <v>Braga</v>
      </c>
      <c r="E2342" s="9" t="s">
        <v>47</v>
      </c>
      <c r="F2342" s="4" t="str">
        <f>INDEX('Lista Aloj'!B:C,MATCH(E2342,'Lista Aloj'!C:C,0),1)</f>
        <v>ADER-SOUSA - ASSOCIAÇÃO DE DESENVOLVIMENTO RURAL DAS TERRAS DO SOUSA</v>
      </c>
      <c r="G2342" s="4" t="str">
        <f>VLOOKUP(E2342,'Lista Aloj'!C:F,4,0)</f>
        <v>Região Autónoma dos Açores</v>
      </c>
      <c r="H2342" s="19">
        <v>45430</v>
      </c>
      <c r="I2342" s="22">
        <v>7</v>
      </c>
      <c r="J2342" s="6">
        <f>VLOOKUP(E2342,'Lista Aloj'!C:F,2,0)*I2342</f>
        <v>490</v>
      </c>
      <c r="K2342" s="6">
        <f t="shared" si="36"/>
        <v>441</v>
      </c>
    </row>
    <row r="2343" spans="2:11" ht="16.5" x14ac:dyDescent="0.25">
      <c r="B2343" s="3" t="s">
        <v>79</v>
      </c>
      <c r="C2343" s="4" t="str">
        <f>VLOOKUP(B2343,Clientes!A:B,2,0)</f>
        <v>Pedro Miguel Mota</v>
      </c>
      <c r="D2343" s="4" t="str">
        <f>VLOOKUP(B2343,Clientes!A:D,4,0)</f>
        <v>Coimbra</v>
      </c>
      <c r="E2343" s="9" t="s">
        <v>47</v>
      </c>
      <c r="F2343" s="4" t="str">
        <f>INDEX('Lista Aloj'!B:C,MATCH(E2343,'Lista Aloj'!C:C,0),1)</f>
        <v>ADER-SOUSA - ASSOCIAÇÃO DE DESENVOLVIMENTO RURAL DAS TERRAS DO SOUSA</v>
      </c>
      <c r="G2343" s="4" t="str">
        <f>VLOOKUP(E2343,'Lista Aloj'!C:F,4,0)</f>
        <v>Região Autónoma dos Açores</v>
      </c>
      <c r="H2343" s="19">
        <v>45436</v>
      </c>
      <c r="I2343" s="22">
        <v>1</v>
      </c>
      <c r="J2343" s="6">
        <f>VLOOKUP(E2343,'Lista Aloj'!C:F,2,0)*I2343</f>
        <v>70</v>
      </c>
      <c r="K2343" s="6">
        <f t="shared" si="36"/>
        <v>70</v>
      </c>
    </row>
    <row r="2344" spans="2:11" ht="16.5" x14ac:dyDescent="0.25">
      <c r="B2344" s="3" t="s">
        <v>77</v>
      </c>
      <c r="C2344" s="4" t="str">
        <f>VLOOKUP(B2344,Clientes!A:B,2,0)</f>
        <v>Luís Maria Rodrigues</v>
      </c>
      <c r="D2344" s="4" t="str">
        <f>VLOOKUP(B2344,Clientes!A:D,4,0)</f>
        <v>Região Autónoma dos Açores</v>
      </c>
      <c r="E2344" s="9" t="s">
        <v>34</v>
      </c>
      <c r="F2344" s="4" t="str">
        <f>INDEX('Lista Aloj'!B:C,MATCH(E2344,'Lista Aloj'!C:C,0),1)</f>
        <v>ALOJAMENTO DO ÓSCAR, UNIPESSOAL, LDA</v>
      </c>
      <c r="G2344" s="4" t="str">
        <f>VLOOKUP(E2344,'Lista Aloj'!C:F,4,0)</f>
        <v>Região Autónoma da Madeira</v>
      </c>
      <c r="H2344" s="19">
        <v>45439</v>
      </c>
      <c r="I2344" s="22">
        <v>7</v>
      </c>
      <c r="J2344" s="6">
        <f>VLOOKUP(E2344,'Lista Aloj'!C:F,2,0)*I2344</f>
        <v>490</v>
      </c>
      <c r="K2344" s="6">
        <f t="shared" si="36"/>
        <v>441</v>
      </c>
    </row>
    <row r="2345" spans="2:11" ht="16.5" x14ac:dyDescent="0.25">
      <c r="B2345" s="3" t="s">
        <v>73</v>
      </c>
      <c r="C2345" s="4" t="str">
        <f>VLOOKUP(B2345,Clientes!A:B,2,0)</f>
        <v>João Cudell Aguiar</v>
      </c>
      <c r="D2345" s="4" t="str">
        <f>VLOOKUP(B2345,Clientes!A:D,4,0)</f>
        <v>Lisboa</v>
      </c>
      <c r="E2345" s="9" t="s">
        <v>51</v>
      </c>
      <c r="F2345" s="4" t="str">
        <f>INDEX('Lista Aloj'!B:C,MATCH(E2345,'Lista Aloj'!C:C,0),1)</f>
        <v>BIRDS &amp; BOARDS - ALOJAMENTO LOCAL, LDA</v>
      </c>
      <c r="G2345" s="4" t="str">
        <f>VLOOKUP(E2345,'Lista Aloj'!C:F,4,0)</f>
        <v>Lisboa</v>
      </c>
      <c r="H2345" s="19">
        <v>45443</v>
      </c>
      <c r="I2345" s="22">
        <v>5</v>
      </c>
      <c r="J2345" s="6">
        <f>VLOOKUP(E2345,'Lista Aloj'!C:F,2,0)*I2345</f>
        <v>450</v>
      </c>
      <c r="K2345" s="6">
        <f t="shared" si="36"/>
        <v>427.5</v>
      </c>
    </row>
    <row r="2346" spans="2:11" ht="16.5" x14ac:dyDescent="0.25">
      <c r="B2346" s="3" t="s">
        <v>76</v>
      </c>
      <c r="C2346" s="4" t="str">
        <f>VLOOKUP(B2346,Clientes!A:B,2,0)</f>
        <v>Maria Bessa Costa</v>
      </c>
      <c r="D2346" s="4" t="str">
        <f>VLOOKUP(B2346,Clientes!A:D,4,0)</f>
        <v>Bragança</v>
      </c>
      <c r="E2346" s="9" t="s">
        <v>61</v>
      </c>
      <c r="F2346" s="4" t="str">
        <f>INDEX('Lista Aloj'!B:C,MATCH(E2346,'Lista Aloj'!C:C,0),1)</f>
        <v>APPEAL - ASSOCIAÇÃO PORTUGUESA DE PROPRIETÁRIOS DE ESTABELECIMENTOS DE ALOJAMENTO LOCAL</v>
      </c>
      <c r="G2346" s="4" t="str">
        <f>VLOOKUP(E2346,'Lista Aloj'!C:F,4,0)</f>
        <v>Região Autónoma dos Açores</v>
      </c>
      <c r="H2346" s="19">
        <v>45465</v>
      </c>
      <c r="I2346" s="22">
        <v>4</v>
      </c>
      <c r="J2346" s="6">
        <f>VLOOKUP(E2346,'Lista Aloj'!C:F,2,0)*I2346</f>
        <v>280</v>
      </c>
      <c r="K2346" s="6">
        <f t="shared" si="36"/>
        <v>266</v>
      </c>
    </row>
    <row r="2347" spans="2:11" ht="16.5" x14ac:dyDescent="0.25">
      <c r="B2347" s="3" t="s">
        <v>103</v>
      </c>
      <c r="C2347" s="4" t="str">
        <f>VLOOKUP(B2347,Clientes!A:B,2,0)</f>
        <v>Hugo Luísa Lagoá</v>
      </c>
      <c r="D2347" s="4" t="str">
        <f>VLOOKUP(B2347,Clientes!A:D,4,0)</f>
        <v>Leiria</v>
      </c>
      <c r="E2347" s="9" t="s">
        <v>47</v>
      </c>
      <c r="F2347" s="4" t="str">
        <f>INDEX('Lista Aloj'!B:C,MATCH(E2347,'Lista Aloj'!C:C,0),1)</f>
        <v>ADER-SOUSA - ASSOCIAÇÃO DE DESENVOLVIMENTO RURAL DAS TERRAS DO SOUSA</v>
      </c>
      <c r="G2347" s="4" t="str">
        <f>VLOOKUP(E2347,'Lista Aloj'!C:F,4,0)</f>
        <v>Região Autónoma dos Açores</v>
      </c>
      <c r="H2347" s="19">
        <v>45492</v>
      </c>
      <c r="I2347" s="22">
        <v>6</v>
      </c>
      <c r="J2347" s="6">
        <f>VLOOKUP(E2347,'Lista Aloj'!C:F,2,0)*I2347</f>
        <v>420</v>
      </c>
      <c r="K2347" s="6">
        <f t="shared" si="36"/>
        <v>378</v>
      </c>
    </row>
    <row r="2348" spans="2:11" ht="16.5" x14ac:dyDescent="0.25">
      <c r="B2348" s="3" t="s">
        <v>77</v>
      </c>
      <c r="C2348" s="4" t="str">
        <f>VLOOKUP(B2348,Clientes!A:B,2,0)</f>
        <v>Luís Maria Rodrigues</v>
      </c>
      <c r="D2348" s="4" t="str">
        <f>VLOOKUP(B2348,Clientes!A:D,4,0)</f>
        <v>Região Autónoma dos Açores</v>
      </c>
      <c r="E2348" s="9" t="s">
        <v>47</v>
      </c>
      <c r="F2348" s="4" t="str">
        <f>INDEX('Lista Aloj'!B:C,MATCH(E2348,'Lista Aloj'!C:C,0),1)</f>
        <v>ADER-SOUSA - ASSOCIAÇÃO DE DESENVOLVIMENTO RURAL DAS TERRAS DO SOUSA</v>
      </c>
      <c r="G2348" s="4" t="str">
        <f>VLOOKUP(E2348,'Lista Aloj'!C:F,4,0)</f>
        <v>Região Autónoma dos Açores</v>
      </c>
      <c r="H2348" s="19">
        <v>45501</v>
      </c>
      <c r="I2348" s="22">
        <v>8</v>
      </c>
      <c r="J2348" s="6">
        <f>VLOOKUP(E2348,'Lista Aloj'!C:F,2,0)*I2348</f>
        <v>560</v>
      </c>
      <c r="K2348" s="6">
        <f t="shared" si="36"/>
        <v>504</v>
      </c>
    </row>
    <row r="2349" spans="2:11" ht="16.5" x14ac:dyDescent="0.25">
      <c r="B2349" s="3" t="s">
        <v>90</v>
      </c>
      <c r="C2349" s="4" t="str">
        <f>VLOOKUP(B2349,Clientes!A:B,2,0)</f>
        <v>Rodrigo Marques Carvalho</v>
      </c>
      <c r="D2349" s="4" t="str">
        <f>VLOOKUP(B2349,Clientes!A:D,4,0)</f>
        <v>Évora</v>
      </c>
      <c r="E2349" s="9" t="s">
        <v>47</v>
      </c>
      <c r="F2349" s="4" t="str">
        <f>INDEX('Lista Aloj'!B:C,MATCH(E2349,'Lista Aloj'!C:C,0),1)</f>
        <v>ADER-SOUSA - ASSOCIAÇÃO DE DESENVOLVIMENTO RURAL DAS TERRAS DO SOUSA</v>
      </c>
      <c r="G2349" s="4" t="str">
        <f>VLOOKUP(E2349,'Lista Aloj'!C:F,4,0)</f>
        <v>Região Autónoma dos Açores</v>
      </c>
      <c r="H2349" s="19">
        <v>45503</v>
      </c>
      <c r="I2349" s="22">
        <v>8</v>
      </c>
      <c r="J2349" s="6">
        <f>VLOOKUP(E2349,'Lista Aloj'!C:F,2,0)*I2349</f>
        <v>560</v>
      </c>
      <c r="K2349" s="6">
        <f t="shared" si="36"/>
        <v>504</v>
      </c>
    </row>
    <row r="2350" spans="2:11" ht="16.5" x14ac:dyDescent="0.25">
      <c r="B2350" s="3" t="s">
        <v>90</v>
      </c>
      <c r="C2350" s="4" t="str">
        <f>VLOOKUP(B2350,Clientes!A:B,2,0)</f>
        <v>Rodrigo Marques Carvalho</v>
      </c>
      <c r="D2350" s="4" t="str">
        <f>VLOOKUP(B2350,Clientes!A:D,4,0)</f>
        <v>Évora</v>
      </c>
      <c r="E2350" s="9" t="s">
        <v>36</v>
      </c>
      <c r="F2350" s="4" t="str">
        <f>INDEX('Lista Aloj'!B:C,MATCH(E2350,'Lista Aloj'!C:C,0),1)</f>
        <v>A.N.E.A.L. - ASSOCIAÇÃO NACIONAL DE ESTABELECIMENTOS DE ALOJAMENTO LOCAL</v>
      </c>
      <c r="G2350" s="4" t="str">
        <f>VLOOKUP(E2350,'Lista Aloj'!C:F,4,0)</f>
        <v>Lisboa</v>
      </c>
      <c r="H2350" s="19">
        <v>45512</v>
      </c>
      <c r="I2350" s="22">
        <v>7</v>
      </c>
      <c r="J2350" s="6">
        <f>VLOOKUP(E2350,'Lista Aloj'!C:F,2,0)*I2350</f>
        <v>560</v>
      </c>
      <c r="K2350" s="6">
        <f t="shared" si="36"/>
        <v>504</v>
      </c>
    </row>
    <row r="2351" spans="2:11" ht="16.5" x14ac:dyDescent="0.25">
      <c r="B2351" s="3" t="s">
        <v>104</v>
      </c>
      <c r="C2351" s="4" t="str">
        <f>VLOOKUP(B2351,Clientes!A:B,2,0)</f>
        <v>André Oliveira Santos</v>
      </c>
      <c r="D2351" s="4" t="str">
        <f>VLOOKUP(B2351,Clientes!A:D,4,0)</f>
        <v>Braga</v>
      </c>
      <c r="E2351" s="9" t="s">
        <v>47</v>
      </c>
      <c r="F2351" s="4" t="str">
        <f>INDEX('Lista Aloj'!B:C,MATCH(E2351,'Lista Aloj'!C:C,0),1)</f>
        <v>ADER-SOUSA - ASSOCIAÇÃO DE DESENVOLVIMENTO RURAL DAS TERRAS DO SOUSA</v>
      </c>
      <c r="G2351" s="4" t="str">
        <f>VLOOKUP(E2351,'Lista Aloj'!C:F,4,0)</f>
        <v>Região Autónoma dos Açores</v>
      </c>
      <c r="H2351" s="19">
        <v>45544</v>
      </c>
      <c r="I2351" s="22">
        <v>7</v>
      </c>
      <c r="J2351" s="6">
        <f>VLOOKUP(E2351,'Lista Aloj'!C:F,2,0)*I2351</f>
        <v>490</v>
      </c>
      <c r="K2351" s="6">
        <f t="shared" si="36"/>
        <v>441</v>
      </c>
    </row>
    <row r="2352" spans="2:11" ht="16.5" x14ac:dyDescent="0.25">
      <c r="B2352" s="3" t="s">
        <v>106</v>
      </c>
      <c r="C2352" s="4" t="str">
        <f>VLOOKUP(B2352,Clientes!A:B,2,0)</f>
        <v>Frederico Teresa Pinto</v>
      </c>
      <c r="D2352" s="4" t="str">
        <f>VLOOKUP(B2352,Clientes!A:D,4,0)</f>
        <v>Viana do Castelo</v>
      </c>
      <c r="E2352" s="9" t="s">
        <v>38</v>
      </c>
      <c r="F2352" s="4" t="str">
        <f>INDEX('Lista Aloj'!B:C,MATCH(E2352,'Lista Aloj'!C:C,0),1)</f>
        <v>ALOJAMENTO LOCAL - PENSIO BASTOS, LDA</v>
      </c>
      <c r="G2352" s="4" t="str">
        <f>VLOOKUP(E2352,'Lista Aloj'!C:F,4,0)</f>
        <v>Bragança</v>
      </c>
      <c r="H2352" s="19">
        <v>45548</v>
      </c>
      <c r="I2352" s="22">
        <v>1</v>
      </c>
      <c r="J2352" s="6">
        <f>VLOOKUP(E2352,'Lista Aloj'!C:F,2,0)*I2352</f>
        <v>70</v>
      </c>
      <c r="K2352" s="6">
        <f t="shared" si="36"/>
        <v>70</v>
      </c>
    </row>
    <row r="2353" spans="2:11" ht="16.5" x14ac:dyDescent="0.25">
      <c r="B2353" s="3" t="s">
        <v>73</v>
      </c>
      <c r="C2353" s="4" t="str">
        <f>VLOOKUP(B2353,Clientes!A:B,2,0)</f>
        <v>João Cudell Aguiar</v>
      </c>
      <c r="D2353" s="4" t="str">
        <f>VLOOKUP(B2353,Clientes!A:D,4,0)</f>
        <v>Lisboa</v>
      </c>
      <c r="E2353" s="9" t="s">
        <v>48</v>
      </c>
      <c r="F2353" s="4" t="str">
        <f>INDEX('Lista Aloj'!B:C,MATCH(E2353,'Lista Aloj'!C:C,0),1)</f>
        <v>BEACHCOMBER - ALOJAMENTO LOCAL, UNIPESSOAL, LDA</v>
      </c>
      <c r="G2353" s="4" t="str">
        <f>VLOOKUP(E2353,'Lista Aloj'!C:F,4,0)</f>
        <v>Beja</v>
      </c>
      <c r="H2353" s="19">
        <v>45556</v>
      </c>
      <c r="I2353" s="22">
        <v>7</v>
      </c>
      <c r="J2353" s="6">
        <f>VLOOKUP(E2353,'Lista Aloj'!C:F,2,0)*I2353</f>
        <v>350</v>
      </c>
      <c r="K2353" s="6">
        <f t="shared" si="36"/>
        <v>315</v>
      </c>
    </row>
    <row r="2354" spans="2:11" ht="16.5" x14ac:dyDescent="0.25">
      <c r="B2354" s="3" t="s">
        <v>76</v>
      </c>
      <c r="C2354" s="4" t="str">
        <f>VLOOKUP(B2354,Clientes!A:B,2,0)</f>
        <v>Maria Bessa Costa</v>
      </c>
      <c r="D2354" s="4" t="str">
        <f>VLOOKUP(B2354,Clientes!A:D,4,0)</f>
        <v>Bragança</v>
      </c>
      <c r="E2354" s="9" t="s">
        <v>55</v>
      </c>
      <c r="F2354" s="4" t="str">
        <f>INDEX('Lista Aloj'!B:C,MATCH(E2354,'Lista Aloj'!C:C,0),1)</f>
        <v>ALOJAMENTO LOCAL M. ZÍDIA, LDA</v>
      </c>
      <c r="G2354" s="4" t="str">
        <f>VLOOKUP(E2354,'Lista Aloj'!C:F,4,0)</f>
        <v>Região Autónoma da Madeira</v>
      </c>
      <c r="H2354" s="19">
        <v>45586</v>
      </c>
      <c r="I2354" s="22">
        <v>8</v>
      </c>
      <c r="J2354" s="6">
        <f>VLOOKUP(E2354,'Lista Aloj'!C:F,2,0)*I2354</f>
        <v>400</v>
      </c>
      <c r="K2354" s="6">
        <f t="shared" si="36"/>
        <v>360</v>
      </c>
    </row>
    <row r="2355" spans="2:11" ht="16.5" x14ac:dyDescent="0.25">
      <c r="B2355" s="3" t="s">
        <v>79</v>
      </c>
      <c r="C2355" s="4" t="str">
        <f>VLOOKUP(B2355,Clientes!A:B,2,0)</f>
        <v>Pedro Miguel Mota</v>
      </c>
      <c r="D2355" s="4" t="str">
        <f>VLOOKUP(B2355,Clientes!A:D,4,0)</f>
        <v>Coimbra</v>
      </c>
      <c r="E2355" s="9" t="s">
        <v>47</v>
      </c>
      <c r="F2355" s="4" t="str">
        <f>INDEX('Lista Aloj'!B:C,MATCH(E2355,'Lista Aloj'!C:C,0),1)</f>
        <v>ADER-SOUSA - ASSOCIAÇÃO DE DESENVOLVIMENTO RURAL DAS TERRAS DO SOUSA</v>
      </c>
      <c r="G2355" s="4" t="str">
        <f>VLOOKUP(E2355,'Lista Aloj'!C:F,4,0)</f>
        <v>Região Autónoma dos Açores</v>
      </c>
      <c r="H2355" s="19">
        <v>45595</v>
      </c>
      <c r="I2355" s="22">
        <v>5</v>
      </c>
      <c r="J2355" s="6">
        <f>VLOOKUP(E2355,'Lista Aloj'!C:F,2,0)*I2355</f>
        <v>350</v>
      </c>
      <c r="K2355" s="6">
        <f t="shared" si="36"/>
        <v>332.5</v>
      </c>
    </row>
    <row r="2356" spans="2:11" ht="16.5" x14ac:dyDescent="0.25">
      <c r="B2356" s="3" t="s">
        <v>167</v>
      </c>
      <c r="C2356" s="4" t="str">
        <f>VLOOKUP(B2356,Clientes!A:B,2,0)</f>
        <v xml:space="preserve">Viktoriia Xavier </v>
      </c>
      <c r="D2356" s="4" t="str">
        <f>VLOOKUP(B2356,Clientes!A:D,4,0)</f>
        <v>Viana do Castelo</v>
      </c>
      <c r="E2356" s="9" t="s">
        <v>47</v>
      </c>
      <c r="F2356" s="4" t="str">
        <f>INDEX('Lista Aloj'!B:C,MATCH(E2356,'Lista Aloj'!C:C,0),1)</f>
        <v>ADER-SOUSA - ASSOCIAÇÃO DE DESENVOLVIMENTO RURAL DAS TERRAS DO SOUSA</v>
      </c>
      <c r="G2356" s="4" t="str">
        <f>VLOOKUP(E2356,'Lista Aloj'!C:F,4,0)</f>
        <v>Região Autónoma dos Açores</v>
      </c>
      <c r="H2356" s="19">
        <v>45624</v>
      </c>
      <c r="I2356" s="22">
        <v>5</v>
      </c>
      <c r="J2356" s="6">
        <f>VLOOKUP(E2356,'Lista Aloj'!C:F,2,0)*I2356</f>
        <v>350</v>
      </c>
      <c r="K2356" s="6">
        <f t="shared" si="36"/>
        <v>332.5</v>
      </c>
    </row>
    <row r="2357" spans="2:11" ht="16.5" x14ac:dyDescent="0.25">
      <c r="B2357" s="3" t="s">
        <v>76</v>
      </c>
      <c r="C2357" s="4" t="str">
        <f>VLOOKUP(B2357,Clientes!A:B,2,0)</f>
        <v>Maria Bessa Costa</v>
      </c>
      <c r="D2357" s="4" t="str">
        <f>VLOOKUP(B2357,Clientes!A:D,4,0)</f>
        <v>Bragança</v>
      </c>
      <c r="E2357" s="9" t="s">
        <v>47</v>
      </c>
      <c r="F2357" s="4" t="str">
        <f>INDEX('Lista Aloj'!B:C,MATCH(E2357,'Lista Aloj'!C:C,0),1)</f>
        <v>ADER-SOUSA - ASSOCIAÇÃO DE DESENVOLVIMENTO RURAL DAS TERRAS DO SOUSA</v>
      </c>
      <c r="G2357" s="4" t="str">
        <f>VLOOKUP(E2357,'Lista Aloj'!C:F,4,0)</f>
        <v>Região Autónoma dos Açores</v>
      </c>
      <c r="H2357" s="19">
        <v>45734</v>
      </c>
      <c r="I2357" s="22">
        <v>3</v>
      </c>
      <c r="J2357" s="6">
        <f>VLOOKUP(E2357,'Lista Aloj'!C:F,2,0)*I2357</f>
        <v>210</v>
      </c>
      <c r="K2357" s="6">
        <f t="shared" si="36"/>
        <v>199.5</v>
      </c>
    </row>
    <row r="2358" spans="2:11" ht="16.5" x14ac:dyDescent="0.25">
      <c r="B2358" s="3" t="s">
        <v>73</v>
      </c>
      <c r="C2358" s="4" t="str">
        <f>VLOOKUP(B2358,Clientes!A:B,2,0)</f>
        <v>João Cudell Aguiar</v>
      </c>
      <c r="D2358" s="4" t="str">
        <f>VLOOKUP(B2358,Clientes!A:D,4,0)</f>
        <v>Lisboa</v>
      </c>
      <c r="E2358" s="9" t="s">
        <v>35</v>
      </c>
      <c r="F2358" s="4" t="str">
        <f>INDEX('Lista Aloj'!B:C,MATCH(E2358,'Lista Aloj'!C:C,0),1)</f>
        <v>ALOJAMENTO LOCAL "TUGAPLACE", UNIPESSOAL, LDA</v>
      </c>
      <c r="G2358" s="4" t="str">
        <f>VLOOKUP(E2358,'Lista Aloj'!C:F,4,0)</f>
        <v>Porto</v>
      </c>
      <c r="H2358" s="19">
        <v>45747</v>
      </c>
      <c r="I2358" s="22">
        <v>5</v>
      </c>
      <c r="J2358" s="6">
        <f>VLOOKUP(E2358,'Lista Aloj'!C:F,2,0)*I2358</f>
        <v>350</v>
      </c>
      <c r="K2358" s="6">
        <f t="shared" si="36"/>
        <v>332.5</v>
      </c>
    </row>
    <row r="2359" spans="2:11" ht="16.5" x14ac:dyDescent="0.25">
      <c r="B2359" s="3" t="s">
        <v>76</v>
      </c>
      <c r="C2359" s="4" t="str">
        <f>VLOOKUP(B2359,Clientes!A:B,2,0)</f>
        <v>Maria Bessa Costa</v>
      </c>
      <c r="D2359" s="4" t="str">
        <f>VLOOKUP(B2359,Clientes!A:D,4,0)</f>
        <v>Bragança</v>
      </c>
      <c r="E2359" s="9" t="s">
        <v>36</v>
      </c>
      <c r="F2359" s="4" t="str">
        <f>INDEX('Lista Aloj'!B:C,MATCH(E2359,'Lista Aloj'!C:C,0),1)</f>
        <v>A.N.E.A.L. - ASSOCIAÇÃO NACIONAL DE ESTABELECIMENTOS DE ALOJAMENTO LOCAL</v>
      </c>
      <c r="G2359" s="4" t="str">
        <f>VLOOKUP(E2359,'Lista Aloj'!C:F,4,0)</f>
        <v>Lisboa</v>
      </c>
      <c r="H2359" s="19">
        <v>45756</v>
      </c>
      <c r="I2359" s="22">
        <v>8</v>
      </c>
      <c r="J2359" s="6">
        <f>VLOOKUP(E2359,'Lista Aloj'!C:F,2,0)*I2359</f>
        <v>640</v>
      </c>
      <c r="K2359" s="6">
        <f t="shared" si="36"/>
        <v>576</v>
      </c>
    </row>
    <row r="2360" spans="2:11" ht="16.5" x14ac:dyDescent="0.25">
      <c r="B2360" s="3" t="s">
        <v>167</v>
      </c>
      <c r="C2360" s="4" t="str">
        <f>VLOOKUP(B2360,Clientes!A:B,2,0)</f>
        <v xml:space="preserve">Viktoriia Xavier </v>
      </c>
      <c r="D2360" s="4" t="str">
        <f>VLOOKUP(B2360,Clientes!A:D,4,0)</f>
        <v>Viana do Castelo</v>
      </c>
      <c r="E2360" s="9" t="s">
        <v>36</v>
      </c>
      <c r="F2360" s="4" t="str">
        <f>INDEX('Lista Aloj'!B:C,MATCH(E2360,'Lista Aloj'!C:C,0),1)</f>
        <v>A.N.E.A.L. - ASSOCIAÇÃO NACIONAL DE ESTABELECIMENTOS DE ALOJAMENTO LOCAL</v>
      </c>
      <c r="G2360" s="4" t="str">
        <f>VLOOKUP(E2360,'Lista Aloj'!C:F,4,0)</f>
        <v>Lisboa</v>
      </c>
      <c r="H2360" s="19">
        <v>45757</v>
      </c>
      <c r="I2360" s="22">
        <v>5</v>
      </c>
      <c r="J2360" s="6">
        <f>VLOOKUP(E2360,'Lista Aloj'!C:F,2,0)*I2360</f>
        <v>400</v>
      </c>
      <c r="K2360" s="6">
        <f t="shared" si="36"/>
        <v>380</v>
      </c>
    </row>
    <row r="2361" spans="2:11" ht="16.5" x14ac:dyDescent="0.25">
      <c r="B2361" s="3" t="s">
        <v>76</v>
      </c>
      <c r="C2361" s="4" t="str">
        <f>VLOOKUP(B2361,Clientes!A:B,2,0)</f>
        <v>Maria Bessa Costa</v>
      </c>
      <c r="D2361" s="4" t="str">
        <f>VLOOKUP(B2361,Clientes!A:D,4,0)</f>
        <v>Bragança</v>
      </c>
      <c r="E2361" s="9" t="s">
        <v>36</v>
      </c>
      <c r="F2361" s="4" t="str">
        <f>INDEX('Lista Aloj'!B:C,MATCH(E2361,'Lista Aloj'!C:C,0),1)</f>
        <v>A.N.E.A.L. - ASSOCIAÇÃO NACIONAL DE ESTABELECIMENTOS DE ALOJAMENTO LOCAL</v>
      </c>
      <c r="G2361" s="4" t="str">
        <f>VLOOKUP(E2361,'Lista Aloj'!C:F,4,0)</f>
        <v>Lisboa</v>
      </c>
      <c r="H2361" s="19">
        <v>45923</v>
      </c>
      <c r="I2361" s="22">
        <v>6</v>
      </c>
      <c r="J2361" s="6">
        <f>VLOOKUP(E2361,'Lista Aloj'!C:F,2,0)*I2361</f>
        <v>480</v>
      </c>
      <c r="K2361" s="6">
        <f t="shared" si="36"/>
        <v>432</v>
      </c>
    </row>
  </sheetData>
  <sortState xmlns:xlrd2="http://schemas.microsoft.com/office/spreadsheetml/2017/richdata2" ref="B9:K2361">
    <sortCondition ref="H9:H2361"/>
    <sortCondition ref="C9:C2361"/>
  </sortState>
  <mergeCells count="1">
    <mergeCell ref="H1:J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V o 1 V e D / Y X u k A A A A 9 g A A A B I A H A B D b 2 5 m a W c v U G F j a 2 F n Z S 5 4 b W w g o h g A K K A U A A A A A A A A A A A A A A A A A A A A A A A A A A A A h Y 8 x D o I w G I W v Q r r T F k w M k p 8 y u E p C o j G u T a n Q A I X Q Y r m b g 0 f y C m I U d X N 8 3 / u G 9 + 7 X G 6 R T 2 3 g X O R j V 6 Q Q F m C J P a t E V S p c J G u 3 Z j 1 D K I O e i 5 q X 0 Z l m b e D J F g i p r + 5 g Q 5 x x 2 K 9 w N J Q k p D c g p 2 + 1 F J V u O P r L 6 L / t K G 8 u 1 k I j B 8 T W G h T i g E d 5 E a 0 y B L B A y p b 9 C O O 9 9 t j 8 Q t m N j x 0 G y 3 v r 5 A c g S g b w / s A d Q S w M E F A A C A A g A 2 V o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a N V U o i k e 4 D g A A A B E A A A A T A B w A R m 9 y b X V s Y X M v U 2 V j d G l v b j E u b S C i G A A o o B Q A A A A A A A A A A A A A A A A A A A A A A A A A A A A r T k 0 u y c z P U w i G 0 I b W A F B L A Q I t A B Q A A g A I A N l a N V X g / 2 F 7 p A A A A P Y A A A A S A A A A A A A A A A A A A A A A A A A A A A B D b 2 5 m a W c v U G F j a 2 F n Z S 5 4 b W x Q S w E C L Q A U A A I A C A D Z W j V V D 8 r p q 6 Q A A A D p A A A A E w A A A A A A A A A A A A A A A A D w A A A A W 0 N v b n R l b n R f V H l w Z X N d L n h t b F B L A Q I t A B Q A A g A I A N l a N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/ k A X R Q G y S 5 F H N K 1 a 5 0 t 8 A A A A A A I A A A A A A B B m A A A A A Q A A I A A A A E e c e b M L 2 n T L N f s b S H F p 2 p T G B m w 5 6 w m 8 Y e c r z H B G 4 t m 9 A A A A A A 6 A A A A A A g A A I A A A A I H O Y B O Y d 9 1 T w 1 g 8 M B o s O v c U l i p x J K L S Z x I S X 4 i A Y H 5 f U A A A A N F 0 p n I 3 N n L P j g W 3 h v 2 x 4 h A k r l q R 0 4 h y V p L e u B G k n j s r r g o E Q w H F S u 7 A 8 k 5 t I e R O M i J w n y Q L s t 2 V 0 u 2 s f M 4 L u D R S 2 4 F 9 p j a O h 4 y K e Z T Q t 2 h 7 Q A A A A F f s d T z A x + T P s 9 c m X j a C A E h L b 2 n J C v k Z i z D 1 L W V t B D O k w M W t G a Z g y 2 8 8 7 a A u W 4 X x 6 8 J M 2 J d m w q t b + e 6 A n 6 O o M H c = < / D a t a M a s h u p > 
</file>

<file path=customXml/itemProps1.xml><?xml version="1.0" encoding="utf-8"?>
<ds:datastoreItem xmlns:ds="http://schemas.openxmlformats.org/officeDocument/2006/customXml" ds:itemID="{F15D73F5-F450-4FB9-B146-DEF015D17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Notas</vt:lpstr>
      <vt:lpstr>Clientes</vt:lpstr>
      <vt:lpstr>Lista Aloj</vt:lpstr>
      <vt:lpstr>Distrito</vt:lpstr>
      <vt:lpstr>Sheet1</vt:lpstr>
      <vt:lpstr>Reservas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Bragança de Oliveira</dc:creator>
  <cp:lastModifiedBy>Eu</cp:lastModifiedBy>
  <dcterms:created xsi:type="dcterms:W3CDTF">2011-04-04T17:10:48Z</dcterms:created>
  <dcterms:modified xsi:type="dcterms:W3CDTF">2023-05-27T14:40:51Z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e954eef5-3539-4c93-9569-d4c8bd34b598</vt:lpwstr>
  </property>
</Properties>
</file>