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isis\"/>
    </mc:Choice>
  </mc:AlternateContent>
  <xr:revisionPtr revIDLastSave="0" documentId="13_ncr:1_{AA76E344-6EA7-4B3F-A174-361965E0A38A}" xr6:coauthVersionLast="47" xr6:coauthVersionMax="47" xr10:uidLastSave="{00000000-0000-0000-0000-000000000000}"/>
  <bookViews>
    <workbookView xWindow="-120" yWindow="-120" windowWidth="29040" windowHeight="15840" activeTab="6" xr2:uid="{FF212ABD-7970-42FE-94C3-99622E1E0C93}"/>
  </bookViews>
  <sheets>
    <sheet name="Hoja2" sheetId="3" r:id="rId1"/>
    <sheet name="Hoja3" sheetId="4" r:id="rId2"/>
    <sheet name="Hoja4" sheetId="5" r:id="rId3"/>
    <sheet name="Hoja5" sheetId="6" r:id="rId4"/>
    <sheet name="Hoja6" sheetId="7" r:id="rId5"/>
    <sheet name="Gráfico1" sheetId="8" r:id="rId6"/>
    <sheet name="Hoja7" sheetId="10" r:id="rId7"/>
    <sheet name="usuarios_credito_completo" sheetId="2" r:id="rId8"/>
  </sheets>
  <definedNames>
    <definedName name="_xlchart.v1.0" hidden="1">usuarios_credito_completo!$A$2:$A$151</definedName>
    <definedName name="_xlchart.v1.1" hidden="1">usuarios_credito_completo!$B$1</definedName>
    <definedName name="_xlchart.v1.10" hidden="1">usuarios_credito_completo!$F$2:$F$151</definedName>
    <definedName name="_xlchart.v1.11" hidden="1">usuarios_credito_completo!$G$1</definedName>
    <definedName name="_xlchart.v1.12" hidden="1">usuarios_credito_completo!$G$2:$G$151</definedName>
    <definedName name="_xlchart.v1.2" hidden="1">usuarios_credito_completo!$B$2:$B$151</definedName>
    <definedName name="_xlchart.v1.3" hidden="1">usuarios_credito_completo!$C$1</definedName>
    <definedName name="_xlchart.v1.4" hidden="1">usuarios_credito_completo!$C$2:$C$151</definedName>
    <definedName name="_xlchart.v1.5" hidden="1">usuarios_credito_completo!$D$1</definedName>
    <definedName name="_xlchart.v1.6" hidden="1">usuarios_credito_completo!$D$2:$D$151</definedName>
    <definedName name="_xlchart.v1.7" hidden="1">usuarios_credito_completo!$E$1</definedName>
    <definedName name="_xlchart.v1.8" hidden="1">usuarios_credito_completo!$E$2:$E$151</definedName>
    <definedName name="_xlchart.v1.9" hidden="1">usuarios_credito_completo!$F$1</definedName>
    <definedName name="DatosExternos_1" localSheetId="7" hidden="1">usuarios_credito_completo!$A$1:$G$151</definedName>
  </definedNames>
  <calcPr calcId="191029"/>
  <pivotCaches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J12" i="2"/>
  <c r="J11" i="2"/>
  <c r="J10" i="2"/>
  <c r="J9" i="2"/>
  <c r="J8" i="2"/>
  <c r="J7" i="2"/>
  <c r="J6" i="2"/>
  <c r="J5" i="2"/>
  <c r="J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AFD899-C4D8-43E3-8777-B038B3366B73}" keepAlive="1" name="Consulta - usuarios_credito_completo" description="Conexión a la consulta 'usuarios_credito_completo' en el libro." type="5" refreshedVersion="8" background="1" saveData="1">
    <dbPr connection="Provider=Microsoft.Mashup.OleDb.1;Data Source=$Workbook$;Location=usuarios_credito_completo;Extended Properties=&quot;&quot;" command="SELECT * FROM [usuarios_credito_completo]"/>
  </connection>
</connections>
</file>

<file path=xl/sharedStrings.xml><?xml version="1.0" encoding="utf-8"?>
<sst xmlns="http://schemas.openxmlformats.org/spreadsheetml/2006/main" count="696" uniqueCount="192">
  <si>
    <t>nombre</t>
  </si>
  <si>
    <t>edad</t>
  </si>
  <si>
    <t>ciudad</t>
  </si>
  <si>
    <t>pais</t>
  </si>
  <si>
    <t>monto_credito</t>
  </si>
  <si>
    <t>credito_disponible</t>
  </si>
  <si>
    <t>ultima_fecha_pago</t>
  </si>
  <si>
    <t>Sofía_0</t>
  </si>
  <si>
    <t>María_1</t>
  </si>
  <si>
    <t>Rancagua</t>
  </si>
  <si>
    <t>Chile</t>
  </si>
  <si>
    <t/>
  </si>
  <si>
    <t>Luis_2</t>
  </si>
  <si>
    <t>Juan_3</t>
  </si>
  <si>
    <t>Sofía_4</t>
  </si>
  <si>
    <t>Concepción</t>
  </si>
  <si>
    <t>Juan_5</t>
  </si>
  <si>
    <t>María_6</t>
  </si>
  <si>
    <t>María_7</t>
  </si>
  <si>
    <t>Pedro_8</t>
  </si>
  <si>
    <t>Jorge_9</t>
  </si>
  <si>
    <t>Sofía_10</t>
  </si>
  <si>
    <t>La Serena</t>
  </si>
  <si>
    <t>María_11</t>
  </si>
  <si>
    <t>Iquique</t>
  </si>
  <si>
    <t>Luis_12</t>
  </si>
  <si>
    <t>María_13</t>
  </si>
  <si>
    <t>Puerto Montt</t>
  </si>
  <si>
    <t>Pedro_14</t>
  </si>
  <si>
    <t>Sofía_15</t>
  </si>
  <si>
    <t>Ana_16</t>
  </si>
  <si>
    <t>Sofía_17</t>
  </si>
  <si>
    <t>Jorge_18</t>
  </si>
  <si>
    <t>Sofía_19</t>
  </si>
  <si>
    <t>Sofía_20</t>
  </si>
  <si>
    <t>Jorge_21</t>
  </si>
  <si>
    <t>Camila_22</t>
  </si>
  <si>
    <t>María_23</t>
  </si>
  <si>
    <t>Sofía_24</t>
  </si>
  <si>
    <t>Camila_25</t>
  </si>
  <si>
    <t>María_26</t>
  </si>
  <si>
    <t>Luis_27</t>
  </si>
  <si>
    <t>Copiapó</t>
  </si>
  <si>
    <t>Camila_28</t>
  </si>
  <si>
    <t>Pedro_29</t>
  </si>
  <si>
    <t>Carlos_30</t>
  </si>
  <si>
    <t>María_31</t>
  </si>
  <si>
    <t>Carlos_32</t>
  </si>
  <si>
    <t>Ana_33</t>
  </si>
  <si>
    <t>Jorge_34</t>
  </si>
  <si>
    <t>Ana_35</t>
  </si>
  <si>
    <t>Juan_36</t>
  </si>
  <si>
    <t>Pedro_37</t>
  </si>
  <si>
    <t>Juan_38</t>
  </si>
  <si>
    <t>Jorge_39</t>
  </si>
  <si>
    <t>Carlos_40</t>
  </si>
  <si>
    <t>María_41</t>
  </si>
  <si>
    <t>Juan_42</t>
  </si>
  <si>
    <t>Luis_43</t>
  </si>
  <si>
    <t>Santiago</t>
  </si>
  <si>
    <t>Jorge_44</t>
  </si>
  <si>
    <t>Carlos_45</t>
  </si>
  <si>
    <t>Antofagasta</t>
  </si>
  <si>
    <t>Sofía_46</t>
  </si>
  <si>
    <t>Temuco</t>
  </si>
  <si>
    <t>Camila_47</t>
  </si>
  <si>
    <t>Ana_48</t>
  </si>
  <si>
    <t>Luis_49</t>
  </si>
  <si>
    <t>Juan_50</t>
  </si>
  <si>
    <t>Valparaíso</t>
  </si>
  <si>
    <t>Jorge_51</t>
  </si>
  <si>
    <t>Pedro_52</t>
  </si>
  <si>
    <t>Fernanda_53</t>
  </si>
  <si>
    <t>Ana_54</t>
  </si>
  <si>
    <t>Sofía_55</t>
  </si>
  <si>
    <t>Luis_56</t>
  </si>
  <si>
    <t>Camila_57</t>
  </si>
  <si>
    <t>Carlos_58</t>
  </si>
  <si>
    <t>Jorge_59</t>
  </si>
  <si>
    <t>Fernanda_60</t>
  </si>
  <si>
    <t>María_61</t>
  </si>
  <si>
    <t>Pedro_62</t>
  </si>
  <si>
    <t>Luis_63</t>
  </si>
  <si>
    <t>Jorge_64</t>
  </si>
  <si>
    <t>María_65</t>
  </si>
  <si>
    <t>Ana_66</t>
  </si>
  <si>
    <t>Luis_67</t>
  </si>
  <si>
    <t>Camila_68</t>
  </si>
  <si>
    <t>Fernanda_69</t>
  </si>
  <si>
    <t>Pedro_70</t>
  </si>
  <si>
    <t>Jorge_71</t>
  </si>
  <si>
    <t>Pedro_72</t>
  </si>
  <si>
    <t>Sofía_73</t>
  </si>
  <si>
    <t>Pedro_74</t>
  </si>
  <si>
    <t>Carlos_75</t>
  </si>
  <si>
    <t>Juan_76</t>
  </si>
  <si>
    <t>Fernanda_77</t>
  </si>
  <si>
    <t>Pedro_78</t>
  </si>
  <si>
    <t>Sofía_79</t>
  </si>
  <si>
    <t>Pedro_80</t>
  </si>
  <si>
    <t>Sofía_81</t>
  </si>
  <si>
    <t>Carlos_82</t>
  </si>
  <si>
    <t>Fernanda_83</t>
  </si>
  <si>
    <t>Camila_84</t>
  </si>
  <si>
    <t>Juan_85</t>
  </si>
  <si>
    <t>Carlos_86</t>
  </si>
  <si>
    <t>Luis_87</t>
  </si>
  <si>
    <t>Juan_88</t>
  </si>
  <si>
    <t>Jorge_89</t>
  </si>
  <si>
    <t>Ana_90</t>
  </si>
  <si>
    <t>Ana_91</t>
  </si>
  <si>
    <t>Camila_92</t>
  </si>
  <si>
    <t>Luis_93</t>
  </si>
  <si>
    <t>Sofía_94</t>
  </si>
  <si>
    <t>Sofía_95</t>
  </si>
  <si>
    <t>Ana_96</t>
  </si>
  <si>
    <t>Jorge_97</t>
  </si>
  <si>
    <t>Luis_98</t>
  </si>
  <si>
    <t>María_99</t>
  </si>
  <si>
    <t>Jorge_100</t>
  </si>
  <si>
    <t>Juan_101</t>
  </si>
  <si>
    <t>Ana_102</t>
  </si>
  <si>
    <t>Carlos_103</t>
  </si>
  <si>
    <t>Ana_104</t>
  </si>
  <si>
    <t>Sofía_105</t>
  </si>
  <si>
    <t>Carlos_106</t>
  </si>
  <si>
    <t>Camila_107</t>
  </si>
  <si>
    <t>Luis_108</t>
  </si>
  <si>
    <t>Pedro_109</t>
  </si>
  <si>
    <t>Camila_110</t>
  </si>
  <si>
    <t>Juan_111</t>
  </si>
  <si>
    <t>Luis_112</t>
  </si>
  <si>
    <t>Fernanda_113</t>
  </si>
  <si>
    <t>Camila_114</t>
  </si>
  <si>
    <t>Luis_115</t>
  </si>
  <si>
    <t>Fernanda_116</t>
  </si>
  <si>
    <t>Pedro_117</t>
  </si>
  <si>
    <t>Juan_118</t>
  </si>
  <si>
    <t>Fernanda_119</t>
  </si>
  <si>
    <t>Ana_120</t>
  </si>
  <si>
    <t>Jorge_121</t>
  </si>
  <si>
    <t>Sofía_122</t>
  </si>
  <si>
    <t>Sofía_123</t>
  </si>
  <si>
    <t>Jorge_124</t>
  </si>
  <si>
    <t>Sofía_125</t>
  </si>
  <si>
    <t>Ana_126</t>
  </si>
  <si>
    <t>Fernanda_127</t>
  </si>
  <si>
    <t>Pedro_128</t>
  </si>
  <si>
    <t>María_129</t>
  </si>
  <si>
    <t>Camila_130</t>
  </si>
  <si>
    <t>Sofía_131</t>
  </si>
  <si>
    <t>Sofía_132</t>
  </si>
  <si>
    <t>Luis_133</t>
  </si>
  <si>
    <t>Fernanda_134</t>
  </si>
  <si>
    <t>Ana_135</t>
  </si>
  <si>
    <t>Ana_136</t>
  </si>
  <si>
    <t>Luis_137</t>
  </si>
  <si>
    <t>Carlos_138</t>
  </si>
  <si>
    <t>Ana_139</t>
  </si>
  <si>
    <t>Fernanda_140</t>
  </si>
  <si>
    <t>Jorge_141</t>
  </si>
  <si>
    <t>Jorge_142</t>
  </si>
  <si>
    <t>Carlos_143</t>
  </si>
  <si>
    <t>Sofía_144</t>
  </si>
  <si>
    <t>Luis_145</t>
  </si>
  <si>
    <t>María_146</t>
  </si>
  <si>
    <t>Camila_147</t>
  </si>
  <si>
    <t>Sofía_148</t>
  </si>
  <si>
    <t>Camila_149</t>
  </si>
  <si>
    <t>Promedio edad</t>
  </si>
  <si>
    <t>Promedio credito_disponible</t>
  </si>
  <si>
    <t>Desviacion estandar edad P.</t>
  </si>
  <si>
    <t>Desviacion estandar edad M,</t>
  </si>
  <si>
    <t>Desviacion estandar credito_disponible M.</t>
  </si>
  <si>
    <t>Desviacion estandar credito disponible P.</t>
  </si>
  <si>
    <t>Edad minima</t>
  </si>
  <si>
    <t>Edad maxima</t>
  </si>
  <si>
    <t>Total credito</t>
  </si>
  <si>
    <t>Credito minimo</t>
  </si>
  <si>
    <t>Credito Maximo</t>
  </si>
  <si>
    <t>Etiquetas de fila</t>
  </si>
  <si>
    <t>Total general</t>
  </si>
  <si>
    <t>Suma de credito_disponible</t>
  </si>
  <si>
    <t>Cuenta de nombre</t>
  </si>
  <si>
    <t>Promedio de edad</t>
  </si>
  <si>
    <t>Cuenta de edad</t>
  </si>
  <si>
    <t>18-27</t>
  </si>
  <si>
    <t>28-37</t>
  </si>
  <si>
    <t>38-47</t>
  </si>
  <si>
    <t>48-57</t>
  </si>
  <si>
    <t>58-67</t>
  </si>
  <si>
    <t>68-77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</si>
</sst>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yyyy/mm/dd;@"/>
    <numFmt numFmtId="165" formatCode="0.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42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2" fontId="0" fillId="0" borderId="0" xfId="0" applyNumberFormat="1"/>
    <xf numFmtId="1" fontId="0" fillId="0" borderId="0" xfId="0" applyNumberFormat="1" applyAlignment="1">
      <alignment horizontal="left" indent="1"/>
    </xf>
    <xf numFmtId="0" fontId="0" fillId="0" borderId="0" xfId="0" applyNumberFormat="1"/>
  </cellXfs>
  <cellStyles count="2">
    <cellStyle name="Moneda [0]" xfId="1" builtinId="7"/>
    <cellStyle name="Normal" xfId="0" builtinId="0"/>
  </cellStyles>
  <dxfs count="17"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164" formatCode="yyyy/mm/dd;@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[analisis2.xlsx]Hoja2!TablaDinámica2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credito_disponible por ciudad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Hoja2!$A$2:$A$12</c:f>
              <c:strCache>
                <c:ptCount val="10"/>
                <c:pt idx="0">
                  <c:v>Antofagasta</c:v>
                </c:pt>
                <c:pt idx="1">
                  <c:v>Concepción</c:v>
                </c:pt>
                <c:pt idx="2">
                  <c:v>Copiapó</c:v>
                </c:pt>
                <c:pt idx="3">
                  <c:v>Iquique</c:v>
                </c:pt>
                <c:pt idx="4">
                  <c:v>La Serena</c:v>
                </c:pt>
                <c:pt idx="5">
                  <c:v>Puerto Montt</c:v>
                </c:pt>
                <c:pt idx="6">
                  <c:v>Rancagua</c:v>
                </c:pt>
                <c:pt idx="7">
                  <c:v>Santiago</c:v>
                </c:pt>
                <c:pt idx="8">
                  <c:v>Temuco</c:v>
                </c:pt>
                <c:pt idx="9">
                  <c:v>Valparaíso</c:v>
                </c:pt>
              </c:strCache>
            </c:strRef>
          </c:cat>
          <c:val>
            <c:numRef>
              <c:f>Hoja2!$B$2:$B$12</c:f>
              <c:numCache>
                <c:formatCode>0.00</c:formatCode>
                <c:ptCount val="10"/>
                <c:pt idx="0">
                  <c:v>63989995.609999992</c:v>
                </c:pt>
                <c:pt idx="1">
                  <c:v>83155730.230000004</c:v>
                </c:pt>
                <c:pt idx="2">
                  <c:v>49145346.359999999</c:v>
                </c:pt>
                <c:pt idx="3">
                  <c:v>46638273.640000001</c:v>
                </c:pt>
                <c:pt idx="4">
                  <c:v>65234882.560000002</c:v>
                </c:pt>
                <c:pt idx="5">
                  <c:v>106637937.95</c:v>
                </c:pt>
                <c:pt idx="6">
                  <c:v>109339870.17</c:v>
                </c:pt>
                <c:pt idx="7">
                  <c:v>27061715.450000003</c:v>
                </c:pt>
                <c:pt idx="8">
                  <c:v>51487086.070000008</c:v>
                </c:pt>
                <c:pt idx="9">
                  <c:v>90924472.859999999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96-44E5-929C-3C4D0844C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739728"/>
        <c:axId val="355757488"/>
      </c:barChart>
      <c:catAx>
        <c:axId val="35573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5757488"/>
        <c:crosses val="autoZero"/>
        <c:auto val="1"/>
        <c:lblAlgn val="ctr"/>
        <c:lblOffset val="100"/>
        <c:noMultiLvlLbl val="0"/>
      </c:catAx>
      <c:valAx>
        <c:axId val="3557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57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[analisis2.xlsx]Hoja3!TablaDinámica4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clientes por edad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Hoja3!$A$2:$A$8</c:f>
              <c:strCache>
                <c:ptCount val="6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</c:strCache>
            </c:strRef>
          </c:cat>
          <c:val>
            <c:numRef>
              <c:f>Hoja3!$B$2:$B$8</c:f>
              <c:numCache>
                <c:formatCode>General</c:formatCode>
                <c:ptCount val="6"/>
                <c:pt idx="0">
                  <c:v>22</c:v>
                </c:pt>
                <c:pt idx="1">
                  <c:v>24</c:v>
                </c:pt>
                <c:pt idx="2">
                  <c:v>30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36-44EE-BC7D-E049829CA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763728"/>
        <c:axId val="355746928"/>
      </c:barChart>
      <c:catAx>
        <c:axId val="3557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5746928"/>
        <c:crosses val="autoZero"/>
        <c:auto val="1"/>
        <c:lblAlgn val="ctr"/>
        <c:lblOffset val="100"/>
        <c:noMultiLvlLbl val="0"/>
      </c:catAx>
      <c:valAx>
        <c:axId val="3557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57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[analisis2.xlsx]Hoja4!TablaDinámica5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credito</a:t>
            </a:r>
            <a:r>
              <a:rPr lang="en-US" baseline="0"/>
              <a:t> disponible por edad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Hoja4!$A$2:$A$8</c:f>
              <c:strCache>
                <c:ptCount val="6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</c:strCache>
            </c:strRef>
          </c:cat>
          <c:val>
            <c:numRef>
              <c:f>Hoja4!$B$2:$B$8</c:f>
              <c:numCache>
                <c:formatCode>0.00</c:formatCode>
                <c:ptCount val="6"/>
                <c:pt idx="0">
                  <c:v>88214135.079999983</c:v>
                </c:pt>
                <c:pt idx="1">
                  <c:v>133225722.15000001</c:v>
                </c:pt>
                <c:pt idx="2">
                  <c:v>137769700.53</c:v>
                </c:pt>
                <c:pt idx="3">
                  <c:v>102897727.52999999</c:v>
                </c:pt>
                <c:pt idx="4">
                  <c:v>108962422.66000003</c:v>
                </c:pt>
                <c:pt idx="5">
                  <c:v>122545602.95000002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4-4141-8286-231F58D43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793488"/>
        <c:axId val="355795888"/>
      </c:barChart>
      <c:catAx>
        <c:axId val="3557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5795888"/>
        <c:crosses val="autoZero"/>
        <c:auto val="1"/>
        <c:lblAlgn val="ctr"/>
        <c:lblOffset val="100"/>
        <c:noMultiLvlLbl val="0"/>
      </c:catAx>
      <c:valAx>
        <c:axId val="3557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57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[analisis2.xlsx]Hoja5!TablaDinámica6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clientes por ciudad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Hoja5!$A$2:$A$12</c:f>
              <c:strCache>
                <c:ptCount val="10"/>
                <c:pt idx="0">
                  <c:v>Antofagasta</c:v>
                </c:pt>
                <c:pt idx="1">
                  <c:v>Concepción</c:v>
                </c:pt>
                <c:pt idx="2">
                  <c:v>Copiapó</c:v>
                </c:pt>
                <c:pt idx="3">
                  <c:v>Iquique</c:v>
                </c:pt>
                <c:pt idx="4">
                  <c:v>La Serena</c:v>
                </c:pt>
                <c:pt idx="5">
                  <c:v>Puerto Montt</c:v>
                </c:pt>
                <c:pt idx="6">
                  <c:v>Rancagua</c:v>
                </c:pt>
                <c:pt idx="7">
                  <c:v>Santiago</c:v>
                </c:pt>
                <c:pt idx="8">
                  <c:v>Temuco</c:v>
                </c:pt>
                <c:pt idx="9">
                  <c:v>Valparaíso</c:v>
                </c:pt>
              </c:strCache>
            </c:strRef>
          </c:cat>
          <c:val>
            <c:numRef>
              <c:f>Hoja5!$B$2:$B$12</c:f>
              <c:numCache>
                <c:formatCode>General</c:formatCode>
                <c:ptCount val="10"/>
                <c:pt idx="0">
                  <c:v>17</c:v>
                </c:pt>
                <c:pt idx="1">
                  <c:v>16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24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9-42BA-A027-16E90C89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786288"/>
        <c:axId val="355795408"/>
      </c:barChart>
      <c:catAx>
        <c:axId val="3557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5795408"/>
        <c:crosses val="autoZero"/>
        <c:auto val="1"/>
        <c:lblAlgn val="ctr"/>
        <c:lblOffset val="100"/>
        <c:noMultiLvlLbl val="0"/>
      </c:catAx>
      <c:valAx>
        <c:axId val="3557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57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[analisis2.xlsx]Hoja6!TablaDinámica7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edad por ciudad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Hoja6!$A$2:$A$12</c:f>
              <c:strCache>
                <c:ptCount val="10"/>
                <c:pt idx="0">
                  <c:v>Antofagasta</c:v>
                </c:pt>
                <c:pt idx="1">
                  <c:v>Concepción</c:v>
                </c:pt>
                <c:pt idx="2">
                  <c:v>Copiapó</c:v>
                </c:pt>
                <c:pt idx="3">
                  <c:v>Iquique</c:v>
                </c:pt>
                <c:pt idx="4">
                  <c:v>La Serena</c:v>
                </c:pt>
                <c:pt idx="5">
                  <c:v>Puerto Montt</c:v>
                </c:pt>
                <c:pt idx="6">
                  <c:v>Rancagua</c:v>
                </c:pt>
                <c:pt idx="7">
                  <c:v>Santiago</c:v>
                </c:pt>
                <c:pt idx="8">
                  <c:v>Temuco</c:v>
                </c:pt>
                <c:pt idx="9">
                  <c:v>Valparaíso</c:v>
                </c:pt>
              </c:strCache>
            </c:strRef>
          </c:cat>
          <c:val>
            <c:numRef>
              <c:f>Hoja6!$B$2:$B$12</c:f>
              <c:numCache>
                <c:formatCode>0</c:formatCode>
                <c:ptCount val="10"/>
                <c:pt idx="0">
                  <c:v>47.058823529411768</c:v>
                </c:pt>
                <c:pt idx="1">
                  <c:v>55.0625</c:v>
                </c:pt>
                <c:pt idx="2">
                  <c:v>44.666666666666664</c:v>
                </c:pt>
                <c:pt idx="3">
                  <c:v>54.1</c:v>
                </c:pt>
                <c:pt idx="4">
                  <c:v>43.071428571428569</c:v>
                </c:pt>
                <c:pt idx="5">
                  <c:v>50.523809523809526</c:v>
                </c:pt>
                <c:pt idx="6">
                  <c:v>45.25</c:v>
                </c:pt>
                <c:pt idx="7">
                  <c:v>52.857142857142854</c:v>
                </c:pt>
                <c:pt idx="8">
                  <c:v>50.083333333333336</c:v>
                </c:pt>
                <c:pt idx="9">
                  <c:v>43.85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E-46CE-8B22-30369A13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793008"/>
        <c:axId val="355803568"/>
      </c:barChart>
      <c:catAx>
        <c:axId val="3557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5803568"/>
        <c:crosses val="autoZero"/>
        <c:auto val="1"/>
        <c:lblAlgn val="ctr"/>
        <c:lblOffset val="100"/>
        <c:noMultiLvlLbl val="0"/>
      </c:catAx>
      <c:valAx>
        <c:axId val="3558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57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[analisis2.xlsx]Hoja7!TablaDinámica2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Hoja7!$A$2:$A$66</c:f>
              <c:multiLvlStrCache>
                <c:ptCount val="54"/>
                <c:lvl>
                  <c:pt idx="0">
                    <c:v>18-27</c:v>
                  </c:pt>
                  <c:pt idx="1">
                    <c:v>28-37</c:v>
                  </c:pt>
                  <c:pt idx="2">
                    <c:v>38-47</c:v>
                  </c:pt>
                  <c:pt idx="3">
                    <c:v>48-57</c:v>
                  </c:pt>
                  <c:pt idx="4">
                    <c:v>58-67</c:v>
                  </c:pt>
                  <c:pt idx="5">
                    <c:v>68-77</c:v>
                  </c:pt>
                  <c:pt idx="6">
                    <c:v>18-27</c:v>
                  </c:pt>
                  <c:pt idx="7">
                    <c:v>38-47</c:v>
                  </c:pt>
                  <c:pt idx="8">
                    <c:v>48-57</c:v>
                  </c:pt>
                  <c:pt idx="9">
                    <c:v>58-67</c:v>
                  </c:pt>
                  <c:pt idx="10">
                    <c:v>68-77</c:v>
                  </c:pt>
                  <c:pt idx="11">
                    <c:v>18-27</c:v>
                  </c:pt>
                  <c:pt idx="12">
                    <c:v>28-37</c:v>
                  </c:pt>
                  <c:pt idx="13">
                    <c:v>38-47</c:v>
                  </c:pt>
                  <c:pt idx="14">
                    <c:v>48-57</c:v>
                  </c:pt>
                  <c:pt idx="15">
                    <c:v>58-67</c:v>
                  </c:pt>
                  <c:pt idx="16">
                    <c:v>68-77</c:v>
                  </c:pt>
                  <c:pt idx="17">
                    <c:v>28-37</c:v>
                  </c:pt>
                  <c:pt idx="18">
                    <c:v>38-47</c:v>
                  </c:pt>
                  <c:pt idx="19">
                    <c:v>48-57</c:v>
                  </c:pt>
                  <c:pt idx="20">
                    <c:v>58-67</c:v>
                  </c:pt>
                  <c:pt idx="21">
                    <c:v>68-77</c:v>
                  </c:pt>
                  <c:pt idx="22">
                    <c:v>18-27</c:v>
                  </c:pt>
                  <c:pt idx="23">
                    <c:v>28-37</c:v>
                  </c:pt>
                  <c:pt idx="24">
                    <c:v>38-47</c:v>
                  </c:pt>
                  <c:pt idx="25">
                    <c:v>48-57</c:v>
                  </c:pt>
                  <c:pt idx="26">
                    <c:v>58-67</c:v>
                  </c:pt>
                  <c:pt idx="27">
                    <c:v>18-27</c:v>
                  </c:pt>
                  <c:pt idx="28">
                    <c:v>28-37</c:v>
                  </c:pt>
                  <c:pt idx="29">
                    <c:v>38-47</c:v>
                  </c:pt>
                  <c:pt idx="30">
                    <c:v>48-57</c:v>
                  </c:pt>
                  <c:pt idx="31">
                    <c:v>58-67</c:v>
                  </c:pt>
                  <c:pt idx="32">
                    <c:v>68-77</c:v>
                  </c:pt>
                  <c:pt idx="33">
                    <c:v>18-27</c:v>
                  </c:pt>
                  <c:pt idx="34">
                    <c:v>28-37</c:v>
                  </c:pt>
                  <c:pt idx="35">
                    <c:v>38-47</c:v>
                  </c:pt>
                  <c:pt idx="36">
                    <c:v>48-57</c:v>
                  </c:pt>
                  <c:pt idx="37">
                    <c:v>58-67</c:v>
                  </c:pt>
                  <c:pt idx="38">
                    <c:v>68-77</c:v>
                  </c:pt>
                  <c:pt idx="39">
                    <c:v>18-27</c:v>
                  </c:pt>
                  <c:pt idx="40">
                    <c:v>38-47</c:v>
                  </c:pt>
                  <c:pt idx="41">
                    <c:v>58-67</c:v>
                  </c:pt>
                  <c:pt idx="42">
                    <c:v>68-77</c:v>
                  </c:pt>
                  <c:pt idx="43">
                    <c:v>28-37</c:v>
                  </c:pt>
                  <c:pt idx="44">
                    <c:v>38-47</c:v>
                  </c:pt>
                  <c:pt idx="45">
                    <c:v>48-57</c:v>
                  </c:pt>
                  <c:pt idx="46">
                    <c:v>58-67</c:v>
                  </c:pt>
                  <c:pt idx="47">
                    <c:v>68-77</c:v>
                  </c:pt>
                  <c:pt idx="48">
                    <c:v>18-27</c:v>
                  </c:pt>
                  <c:pt idx="49">
                    <c:v>28-37</c:v>
                  </c:pt>
                  <c:pt idx="50">
                    <c:v>38-47</c:v>
                  </c:pt>
                  <c:pt idx="51">
                    <c:v>48-57</c:v>
                  </c:pt>
                  <c:pt idx="52">
                    <c:v>58-67</c:v>
                  </c:pt>
                  <c:pt idx="53">
                    <c:v>68-77</c:v>
                  </c:pt>
                </c:lvl>
                <c:lvl>
                  <c:pt idx="0">
                    <c:v>Antofagasta</c:v>
                  </c:pt>
                  <c:pt idx="6">
                    <c:v>Concepción</c:v>
                  </c:pt>
                  <c:pt idx="11">
                    <c:v>Copiapó</c:v>
                  </c:pt>
                  <c:pt idx="17">
                    <c:v>Iquique</c:v>
                  </c:pt>
                  <c:pt idx="22">
                    <c:v>La Serena</c:v>
                  </c:pt>
                  <c:pt idx="27">
                    <c:v>Puerto Montt</c:v>
                  </c:pt>
                  <c:pt idx="33">
                    <c:v>Rancagua</c:v>
                  </c:pt>
                  <c:pt idx="39">
                    <c:v>Santiago</c:v>
                  </c:pt>
                  <c:pt idx="43">
                    <c:v>Temuco</c:v>
                  </c:pt>
                  <c:pt idx="48">
                    <c:v>Valparaíso</c:v>
                  </c:pt>
                </c:lvl>
              </c:multiLvlStrCache>
            </c:multiLvlStrRef>
          </c:cat>
          <c:val>
            <c:numRef>
              <c:f>Hoja7!$B$2:$B$66</c:f>
              <c:numCache>
                <c:formatCode>General</c:formatCode>
                <c:ptCount val="54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7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1B-40C3-B40A-427998A9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15631"/>
        <c:axId val="289616111"/>
      </c:barChart>
      <c:catAx>
        <c:axId val="2896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9616111"/>
        <c:crosses val="autoZero"/>
        <c:auto val="1"/>
        <c:lblAlgn val="ctr"/>
        <c:lblOffset val="100"/>
        <c:noMultiLvlLbl val="0"/>
      </c:catAx>
      <c:valAx>
        <c:axId val="28961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961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</cx:chartData>
  <cx:chart>
    <cx:title pos="t" align="ctr" overlay="0">
      <cx:tx>
        <cx:txData>
          <cx:v>Cantidad clientes por rango edad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Cantidad clientes por rango edad</a:t>
          </a:r>
        </a:p>
      </cx:txPr>
    </cx:title>
    <cx:plotArea>
      <cx:plotAreaRegion>
        <cx:series layoutId="clusteredColumn" uniqueId="{84C31A3D-3E2C-47E6-9B0F-471B1CC762C8}" formatIdx="0">
          <cx:tx>
            <cx:txData>
              <cx:f>_xlchart.v1.1</cx:f>
              <cx:v>edad</cx:v>
            </cx:txData>
          </cx:tx>
          <cx:dataId val="0"/>
          <cx:layoutPr>
            <cx:binning intervalClosed="r"/>
          </cx:layoutPr>
        </cx:series>
        <cx:series layoutId="clusteredColumn" hidden="1" uniqueId="{76843DA9-901C-4830-AD7F-3F1203659F47}" formatIdx="1">
          <cx:tx>
            <cx:txData>
              <cx:f>_xlchart.v1.3</cx:f>
              <cx:v>ciudad</cx:v>
            </cx:txData>
          </cx:tx>
          <cx:dataId val="1"/>
          <cx:layoutPr>
            <cx:binning intervalClosed="r"/>
          </cx:layoutPr>
        </cx:series>
        <cx:series layoutId="clusteredColumn" hidden="1" uniqueId="{38246195-0FF6-453C-B4D7-82BFFCDB86DA}" formatIdx="2">
          <cx:tx>
            <cx:txData>
              <cx:f>_xlchart.v1.5</cx:f>
              <cx:v>pais</cx:v>
            </cx:txData>
          </cx:tx>
          <cx:dataId val="2"/>
          <cx:layoutPr>
            <cx:binning intervalClosed="r"/>
          </cx:layoutPr>
        </cx:series>
        <cx:series layoutId="clusteredColumn" hidden="1" uniqueId="{71B5979E-61F6-4001-B3DD-F4DEC92D06F6}" formatIdx="3">
          <cx:tx>
            <cx:txData>
              <cx:f>_xlchart.v1.7</cx:f>
              <cx:v>monto_credito</cx:v>
            </cx:txData>
          </cx:tx>
          <cx:dataId val="3"/>
          <cx:layoutPr>
            <cx:binning intervalClosed="r"/>
          </cx:layoutPr>
        </cx:series>
        <cx:series layoutId="clusteredColumn" hidden="1" uniqueId="{CB45C914-CB4F-4247-9A80-554C7230854E}" formatIdx="4">
          <cx:tx>
            <cx:txData>
              <cx:f>_xlchart.v1.9</cx:f>
              <cx:v>credito_disponible</cx:v>
            </cx:txData>
          </cx:tx>
          <cx:dataId val="4"/>
          <cx:layoutPr>
            <cx:binning intervalClosed="r"/>
          </cx:layoutPr>
        </cx:series>
        <cx:series layoutId="clusteredColumn" hidden="1" uniqueId="{BF1049E0-741D-40AB-A596-5DF4E992789D}" formatIdx="5">
          <cx:tx>
            <cx:txData>
              <cx:f>_xlchart.v1.11</cx:f>
              <cx:v>ultima_fecha_pago</cx:v>
            </cx:txData>
          </cx:tx>
          <cx:dataId val="5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64D380-41BC-464C-B657-9CE118E7A6A1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15</xdr:col>
      <xdr:colOff>85725</xdr:colOff>
      <xdr:row>36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47C698-102E-74EA-F031-24D19BAF5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190498</xdr:rowOff>
    </xdr:from>
    <xdr:to>
      <xdr:col>16</xdr:col>
      <xdr:colOff>714375</xdr:colOff>
      <xdr:row>34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2599AE-821B-00B2-D56F-FECEDBB2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190499</xdr:rowOff>
    </xdr:from>
    <xdr:to>
      <xdr:col>16</xdr:col>
      <xdr:colOff>723899</xdr:colOff>
      <xdr:row>33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CB5D4D-2817-93E8-4843-77755C928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15</xdr:col>
      <xdr:colOff>600075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3147B3-B057-94EA-3E5A-4A9865036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1</xdr:row>
      <xdr:rowOff>0</xdr:rowOff>
    </xdr:from>
    <xdr:to>
      <xdr:col>15</xdr:col>
      <xdr:colOff>752474</xdr:colOff>
      <xdr:row>32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73DC14-C06D-5BCF-25B6-06E12FCD7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C34A5D4-19C5-9CE9-FE14-B21E253F181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86262E0-04E7-0BC7-BBED-58F02BB2F06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8983" cy="607824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s-CL" sz="1100"/>
            <a:t>Este gráfico no está disponible en su versión de Excel.
Si edita esta forma o guarda el libro en un formato de archivo diferente, el gráfico no se podrá utilizar.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0</xdr:rowOff>
    </xdr:from>
    <xdr:to>
      <xdr:col>17</xdr:col>
      <xdr:colOff>609600</xdr:colOff>
      <xdr:row>19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F4BB16-73AB-9B05-A5DD-2FEF6B44E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" refreshedDate="45813.446993865742" createdVersion="8" refreshedVersion="8" minRefreshableVersion="3" recordCount="150" xr:uid="{F3EC9BAE-5566-4206-88DD-5E57F8D53603}">
  <cacheSource type="worksheet">
    <worksheetSource name="usuarios_credito_completo"/>
  </cacheSource>
  <cacheFields count="7">
    <cacheField name="nombre" numFmtId="49">
      <sharedItems count="150">
        <s v="Sofía_0"/>
        <s v="María_1"/>
        <s v="Luis_2"/>
        <s v="Juan_3"/>
        <s v="Sofía_4"/>
        <s v="Juan_5"/>
        <s v="María_6"/>
        <s v="María_7"/>
        <s v="Pedro_8"/>
        <s v="Jorge_9"/>
        <s v="Sofía_10"/>
        <s v="María_11"/>
        <s v="Luis_12"/>
        <s v="María_13"/>
        <s v="Pedro_14"/>
        <s v="Sofía_15"/>
        <s v="Ana_16"/>
        <s v="Sofía_17"/>
        <s v="Jorge_18"/>
        <s v="Sofía_19"/>
        <s v="Sofía_20"/>
        <s v="Jorge_21"/>
        <s v="Camila_22"/>
        <s v="María_23"/>
        <s v="Sofía_24"/>
        <s v="Camila_25"/>
        <s v="María_26"/>
        <s v="Luis_27"/>
        <s v="Camila_28"/>
        <s v="Pedro_29"/>
        <s v="Carlos_30"/>
        <s v="María_31"/>
        <s v="Carlos_32"/>
        <s v="Ana_33"/>
        <s v="Jorge_34"/>
        <s v="Ana_35"/>
        <s v="Juan_36"/>
        <s v="Pedro_37"/>
        <s v="Juan_38"/>
        <s v="Jorge_39"/>
        <s v="Carlos_40"/>
        <s v="María_41"/>
        <s v="Juan_42"/>
        <s v="Luis_43"/>
        <s v="Jorge_44"/>
        <s v="Carlos_45"/>
        <s v="Sofía_46"/>
        <s v="Camila_47"/>
        <s v="Ana_48"/>
        <s v="Luis_49"/>
        <s v="Juan_50"/>
        <s v="Jorge_51"/>
        <s v="Pedro_52"/>
        <s v="Fernanda_53"/>
        <s v="Ana_54"/>
        <s v="Sofía_55"/>
        <s v="Luis_56"/>
        <s v="Camila_57"/>
        <s v="Carlos_58"/>
        <s v="Jorge_59"/>
        <s v="Fernanda_60"/>
        <s v="María_61"/>
        <s v="Pedro_62"/>
        <s v="Luis_63"/>
        <s v="Jorge_64"/>
        <s v="María_65"/>
        <s v="Ana_66"/>
        <s v="Luis_67"/>
        <s v="Camila_68"/>
        <s v="Fernanda_69"/>
        <s v="Pedro_70"/>
        <s v="Jorge_71"/>
        <s v="Pedro_72"/>
        <s v="Sofía_73"/>
        <s v="Pedro_74"/>
        <s v="Carlos_75"/>
        <s v="Juan_76"/>
        <s v="Fernanda_77"/>
        <s v="Pedro_78"/>
        <s v="Sofía_79"/>
        <s v="Pedro_80"/>
        <s v="Sofía_81"/>
        <s v="Carlos_82"/>
        <s v="Fernanda_83"/>
        <s v="Camila_84"/>
        <s v="Juan_85"/>
        <s v="Carlos_86"/>
        <s v="Luis_87"/>
        <s v="Juan_88"/>
        <s v="Jorge_89"/>
        <s v="Ana_90"/>
        <s v="Ana_91"/>
        <s v="Camila_92"/>
        <s v="Luis_93"/>
        <s v="Sofía_94"/>
        <s v="Sofía_95"/>
        <s v="Ana_96"/>
        <s v="Jorge_97"/>
        <s v="Luis_98"/>
        <s v="María_99"/>
        <s v="Jorge_100"/>
        <s v="Juan_101"/>
        <s v="Ana_102"/>
        <s v="Carlos_103"/>
        <s v="Ana_104"/>
        <s v="Sofía_105"/>
        <s v="Carlos_106"/>
        <s v="Camila_107"/>
        <s v="Luis_108"/>
        <s v="Pedro_109"/>
        <s v="Camila_110"/>
        <s v="Juan_111"/>
        <s v="Luis_112"/>
        <s v="Fernanda_113"/>
        <s v="Camila_114"/>
        <s v="Luis_115"/>
        <s v="Fernanda_116"/>
        <s v="Pedro_117"/>
        <s v="Juan_118"/>
        <s v="Fernanda_119"/>
        <s v="Ana_120"/>
        <s v="Jorge_121"/>
        <s v="Sofía_122"/>
        <s v="Sofía_123"/>
        <s v="Jorge_124"/>
        <s v="Sofía_125"/>
        <s v="Ana_126"/>
        <s v="Fernanda_127"/>
        <s v="Pedro_128"/>
        <s v="María_129"/>
        <s v="Camila_130"/>
        <s v="Sofía_131"/>
        <s v="Sofía_132"/>
        <s v="Luis_133"/>
        <s v="Fernanda_134"/>
        <s v="Ana_135"/>
        <s v="Ana_136"/>
        <s v="Luis_137"/>
        <s v="Carlos_138"/>
        <s v="Ana_139"/>
        <s v="Fernanda_140"/>
        <s v="Jorge_141"/>
        <s v="Jorge_142"/>
        <s v="Carlos_143"/>
        <s v="Sofía_144"/>
        <s v="Luis_145"/>
        <s v="María_146"/>
        <s v="Camila_147"/>
        <s v="Sofía_148"/>
        <s v="Camila_149"/>
      </sharedItems>
    </cacheField>
    <cacheField name="edad" numFmtId="1">
      <sharedItems containsSemiMixedTypes="0" containsString="0" containsNumber="1" containsInteger="1" minValue="18" maxValue="75" count="54">
        <n v="38"/>
        <n v="39"/>
        <n v="44"/>
        <n v="42"/>
        <n v="54"/>
        <n v="37"/>
        <n v="73"/>
        <n v="57"/>
        <n v="68"/>
        <n v="19"/>
        <n v="32"/>
        <n v="27"/>
        <n v="67"/>
        <n v="21"/>
        <n v="71"/>
        <n v="40"/>
        <n v="20"/>
        <n v="45"/>
        <n v="31"/>
        <n v="23"/>
        <n v="34"/>
        <n v="64"/>
        <n v="52"/>
        <n v="62"/>
        <n v="48"/>
        <n v="75"/>
        <n v="74"/>
        <n v="50"/>
        <n v="61"/>
        <n v="36"/>
        <n v="70"/>
        <n v="72"/>
        <n v="22"/>
        <n v="41"/>
        <n v="49"/>
        <n v="60"/>
        <n v="25"/>
        <n v="43"/>
        <n v="66"/>
        <n v="28"/>
        <n v="47"/>
        <n v="56"/>
        <n v="46"/>
        <n v="53"/>
        <n v="24"/>
        <n v="65"/>
        <n v="58"/>
        <n v="69"/>
        <n v="33"/>
        <n v="26"/>
        <n v="55"/>
        <n v="18"/>
        <n v="35"/>
        <n v="29"/>
      </sharedItems>
      <fieldGroup base="1">
        <rangePr startNum="18" endNum="75" groupInterval="10"/>
        <groupItems count="8">
          <s v="&lt;18"/>
          <s v="18-27"/>
          <s v="28-37"/>
          <s v="38-47"/>
          <s v="48-57"/>
          <s v="58-67"/>
          <s v="68-77"/>
          <s v="&gt;78"/>
        </groupItems>
      </fieldGroup>
    </cacheField>
    <cacheField name="ciudad" numFmtId="49">
      <sharedItems count="10">
        <s v="Valparaíso"/>
        <s v="Rancagua"/>
        <s v="Iquique"/>
        <s v="Concepción"/>
        <s v="Santiago"/>
        <s v="La Serena"/>
        <s v="Puerto Montt"/>
        <s v="Temuco"/>
        <s v="Copiapó"/>
        <s v="Antofagasta"/>
      </sharedItems>
    </cacheField>
    <cacheField name="pais" numFmtId="49">
      <sharedItems/>
    </cacheField>
    <cacheField name="monto_credito" numFmtId="2">
      <sharedItems containsBlank="1" containsMixedTypes="1" containsNumber="1" minValue="340531.57" maxValue="9998990.2200000007" count="47">
        <n v="5015150.28"/>
        <m/>
        <s v=""/>
        <n v="6168640.8600000003"/>
        <n v="9528577.4700000007"/>
        <n v="6357277.5899999999"/>
        <n v="8738659.8499999996"/>
        <n v="1090379.51"/>
        <n v="1297931.46"/>
        <n v="718551.51"/>
        <n v="7652015.9699999997"/>
        <n v="4841038.41"/>
        <n v="340531.57"/>
        <n v="3474064.25"/>
        <n v="3806804"/>
        <n v="1858407.99"/>
        <n v="3264478.82"/>
        <n v="3779080.24"/>
        <n v="5778177.2999999998"/>
        <n v="6896631.9400000004"/>
        <n v="1557259.56"/>
        <n v="2125663.23"/>
        <n v="7187092.4400000004"/>
        <n v="1110385.43"/>
        <n v="4915063.9000000004"/>
        <n v="7409416.6200000001"/>
        <n v="5637836.2300000004"/>
        <n v="4139772.22"/>
        <n v="4904372.04"/>
        <n v="4961691.75"/>
        <n v="6108598.3700000001"/>
        <n v="2559765.27"/>
        <n v="6914786.79"/>
        <n v="4694903.78"/>
        <n v="7057716.6900000004"/>
        <n v="4121545.96"/>
        <n v="424779.91"/>
        <n v="9998990.2200000007"/>
        <n v="3708569.64"/>
        <n v="6639305.4900000002"/>
        <n v="8819371.1600000001"/>
        <n v="5583563.9900000002"/>
        <n v="4420607.5"/>
        <n v="8914964.9100000001"/>
        <n v="1038396.32"/>
        <n v="2020541.19"/>
        <n v="1951532.43"/>
      </sharedItems>
    </cacheField>
    <cacheField name="credito_disponible" numFmtId="2">
      <sharedItems containsSemiMixedTypes="0" containsString="0" containsNumber="1" minValue="129496.21" maxValue="9998990.2200000007"/>
    </cacheField>
    <cacheField name="ultima_fecha_pago" numFmtId="164">
      <sharedItems containsNonDate="0" containsDate="1" containsString="0" containsBlank="1" minDate="2024-06-10T00:00:00" maxDate="2025-05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x v="0"/>
    <s v="Chile"/>
    <x v="0"/>
    <n v="5015150.28"/>
    <m/>
  </r>
  <r>
    <x v="1"/>
    <x v="1"/>
    <x v="1"/>
    <s v="Chile"/>
    <x v="1"/>
    <n v="5330963.3600000003"/>
    <m/>
  </r>
  <r>
    <x v="2"/>
    <x v="2"/>
    <x v="2"/>
    <s v="Chile"/>
    <x v="2"/>
    <n v="2657741.9700000002"/>
    <d v="2025-04-21T00:00:00"/>
  </r>
  <r>
    <x v="3"/>
    <x v="3"/>
    <x v="1"/>
    <s v="Chile"/>
    <x v="2"/>
    <n v="1525124.12"/>
    <d v="2025-04-02T00:00:00"/>
  </r>
  <r>
    <x v="4"/>
    <x v="4"/>
    <x v="3"/>
    <s v="Chile"/>
    <x v="2"/>
    <n v="4523021.33"/>
    <m/>
  </r>
  <r>
    <x v="5"/>
    <x v="5"/>
    <x v="1"/>
    <s v="Chile"/>
    <x v="2"/>
    <n v="8940873.8200000003"/>
    <m/>
  </r>
  <r>
    <x v="6"/>
    <x v="6"/>
    <x v="4"/>
    <s v="Chile"/>
    <x v="2"/>
    <n v="556271.11"/>
    <m/>
  </r>
  <r>
    <x v="7"/>
    <x v="7"/>
    <x v="5"/>
    <s v="Chile"/>
    <x v="2"/>
    <n v="871706.62"/>
    <m/>
  </r>
  <r>
    <x v="8"/>
    <x v="8"/>
    <x v="1"/>
    <s v="Chile"/>
    <x v="3"/>
    <n v="6168640.8600000003"/>
    <m/>
  </r>
  <r>
    <x v="9"/>
    <x v="3"/>
    <x v="3"/>
    <s v="Chile"/>
    <x v="4"/>
    <n v="9528577.4700000007"/>
    <d v="2024-07-27T00:00:00"/>
  </r>
  <r>
    <x v="10"/>
    <x v="9"/>
    <x v="5"/>
    <s v="Chile"/>
    <x v="2"/>
    <n v="1809892.35"/>
    <d v="2024-11-11T00:00:00"/>
  </r>
  <r>
    <x v="11"/>
    <x v="10"/>
    <x v="2"/>
    <s v="Chile"/>
    <x v="2"/>
    <n v="2872077.25"/>
    <m/>
  </r>
  <r>
    <x v="12"/>
    <x v="11"/>
    <x v="3"/>
    <s v="Chile"/>
    <x v="5"/>
    <n v="6357277.5899999999"/>
    <m/>
  </r>
  <r>
    <x v="13"/>
    <x v="12"/>
    <x v="6"/>
    <s v="Chile"/>
    <x v="2"/>
    <n v="2030037.51"/>
    <d v="2025-03-18T00:00:00"/>
  </r>
  <r>
    <x v="14"/>
    <x v="13"/>
    <x v="0"/>
    <s v="Chile"/>
    <x v="2"/>
    <n v="4818988.79"/>
    <d v="2025-02-11T00:00:00"/>
  </r>
  <r>
    <x v="15"/>
    <x v="14"/>
    <x v="1"/>
    <s v="Chile"/>
    <x v="2"/>
    <n v="1756412.83"/>
    <d v="2025-04-05T00:00:00"/>
  </r>
  <r>
    <x v="16"/>
    <x v="7"/>
    <x v="0"/>
    <s v="Chile"/>
    <x v="2"/>
    <n v="5424031.0300000003"/>
    <m/>
  </r>
  <r>
    <x v="17"/>
    <x v="15"/>
    <x v="7"/>
    <s v="Chile"/>
    <x v="2"/>
    <n v="1224966.58"/>
    <m/>
  </r>
  <r>
    <x v="18"/>
    <x v="5"/>
    <x v="5"/>
    <s v="Chile"/>
    <x v="6"/>
    <n v="8738659.8499999996"/>
    <d v="2024-10-08T00:00:00"/>
  </r>
  <r>
    <x v="19"/>
    <x v="16"/>
    <x v="5"/>
    <s v="Chile"/>
    <x v="7"/>
    <n v="1090379.51"/>
    <m/>
  </r>
  <r>
    <x v="20"/>
    <x v="17"/>
    <x v="6"/>
    <s v="Chile"/>
    <x v="2"/>
    <n v="5035928.5"/>
    <d v="2024-08-22T00:00:00"/>
  </r>
  <r>
    <x v="21"/>
    <x v="18"/>
    <x v="1"/>
    <s v="Chile"/>
    <x v="2"/>
    <n v="6466020.3200000003"/>
    <d v="2024-12-23T00:00:00"/>
  </r>
  <r>
    <x v="22"/>
    <x v="14"/>
    <x v="3"/>
    <s v="Chile"/>
    <x v="2"/>
    <n v="1103295.08"/>
    <m/>
  </r>
  <r>
    <x v="23"/>
    <x v="19"/>
    <x v="1"/>
    <s v="Chile"/>
    <x v="8"/>
    <n v="1297931.46"/>
    <m/>
  </r>
  <r>
    <x v="24"/>
    <x v="20"/>
    <x v="7"/>
    <s v="Chile"/>
    <x v="2"/>
    <n v="5506662.3499999996"/>
    <d v="2025-03-22T00:00:00"/>
  </r>
  <r>
    <x v="25"/>
    <x v="21"/>
    <x v="6"/>
    <s v="Chile"/>
    <x v="9"/>
    <n v="718551.51"/>
    <m/>
  </r>
  <r>
    <x v="26"/>
    <x v="13"/>
    <x v="1"/>
    <s v="Chile"/>
    <x v="2"/>
    <n v="6861395.0499999998"/>
    <m/>
  </r>
  <r>
    <x v="27"/>
    <x v="22"/>
    <x v="8"/>
    <s v="Chile"/>
    <x v="10"/>
    <n v="7652015.9699999997"/>
    <d v="2025-05-08T00:00:00"/>
  </r>
  <r>
    <x v="28"/>
    <x v="23"/>
    <x v="6"/>
    <s v="Chile"/>
    <x v="11"/>
    <n v="4841038.41"/>
    <m/>
  </r>
  <r>
    <x v="29"/>
    <x v="0"/>
    <x v="2"/>
    <s v="Chile"/>
    <x v="12"/>
    <n v="340531.57"/>
    <m/>
  </r>
  <r>
    <x v="30"/>
    <x v="3"/>
    <x v="0"/>
    <s v="Chile"/>
    <x v="2"/>
    <n v="4994783.38"/>
    <d v="2025-03-14T00:00:00"/>
  </r>
  <r>
    <x v="31"/>
    <x v="12"/>
    <x v="5"/>
    <s v="Chile"/>
    <x v="2"/>
    <n v="661450.4"/>
    <m/>
  </r>
  <r>
    <x v="32"/>
    <x v="20"/>
    <x v="0"/>
    <s v="Chile"/>
    <x v="2"/>
    <n v="8732808.4100000001"/>
    <d v="2025-04-23T00:00:00"/>
  </r>
  <r>
    <x v="33"/>
    <x v="24"/>
    <x v="0"/>
    <s v="Chile"/>
    <x v="2"/>
    <n v="794139.46"/>
    <m/>
  </r>
  <r>
    <x v="34"/>
    <x v="25"/>
    <x v="2"/>
    <s v="Chile"/>
    <x v="2"/>
    <n v="7893335.2599999998"/>
    <d v="2024-08-15T00:00:00"/>
  </r>
  <r>
    <x v="35"/>
    <x v="26"/>
    <x v="2"/>
    <s v="Chile"/>
    <x v="2"/>
    <n v="576365.66"/>
    <m/>
  </r>
  <r>
    <x v="36"/>
    <x v="0"/>
    <x v="7"/>
    <s v="Chile"/>
    <x v="13"/>
    <n v="3474064.25"/>
    <d v="2025-02-14T00:00:00"/>
  </r>
  <r>
    <x v="37"/>
    <x v="4"/>
    <x v="0"/>
    <s v="Chile"/>
    <x v="2"/>
    <n v="7218605.3099999996"/>
    <d v="2025-05-07T00:00:00"/>
  </r>
  <r>
    <x v="38"/>
    <x v="27"/>
    <x v="6"/>
    <s v="Chile"/>
    <x v="2"/>
    <n v="6336282.8899999997"/>
    <m/>
  </r>
  <r>
    <x v="39"/>
    <x v="28"/>
    <x v="8"/>
    <s v="Chile"/>
    <x v="2"/>
    <n v="6046497.2999999998"/>
    <m/>
  </r>
  <r>
    <x v="40"/>
    <x v="29"/>
    <x v="8"/>
    <s v="Chile"/>
    <x v="2"/>
    <n v="1313315.42"/>
    <d v="2024-11-09T00:00:00"/>
  </r>
  <r>
    <x v="41"/>
    <x v="30"/>
    <x v="6"/>
    <s v="Chile"/>
    <x v="2"/>
    <n v="7114957.8700000001"/>
    <d v="2025-02-26T00:00:00"/>
  </r>
  <r>
    <x v="42"/>
    <x v="13"/>
    <x v="6"/>
    <s v="Chile"/>
    <x v="14"/>
    <n v="3806804"/>
    <m/>
  </r>
  <r>
    <x v="43"/>
    <x v="2"/>
    <x v="4"/>
    <s v="Chile"/>
    <x v="2"/>
    <n v="639053.93999999994"/>
    <m/>
  </r>
  <r>
    <x v="44"/>
    <x v="24"/>
    <x v="5"/>
    <s v="Chile"/>
    <x v="2"/>
    <n v="1511363.91"/>
    <m/>
  </r>
  <r>
    <x v="45"/>
    <x v="31"/>
    <x v="9"/>
    <s v="Chile"/>
    <x v="2"/>
    <n v="1192188.3999999999"/>
    <m/>
  </r>
  <r>
    <x v="46"/>
    <x v="15"/>
    <x v="7"/>
    <s v="Chile"/>
    <x v="2"/>
    <n v="7292116.5899999999"/>
    <m/>
  </r>
  <r>
    <x v="47"/>
    <x v="25"/>
    <x v="2"/>
    <s v="Chile"/>
    <x v="2"/>
    <n v="8376373.1100000003"/>
    <m/>
  </r>
  <r>
    <x v="48"/>
    <x v="20"/>
    <x v="9"/>
    <s v="Chile"/>
    <x v="15"/>
    <n v="1858407.99"/>
    <m/>
  </r>
  <r>
    <x v="49"/>
    <x v="5"/>
    <x v="8"/>
    <s v="Chile"/>
    <x v="16"/>
    <n v="3264478.82"/>
    <m/>
  </r>
  <r>
    <x v="50"/>
    <x v="32"/>
    <x v="0"/>
    <s v="Chile"/>
    <x v="2"/>
    <n v="3622199.09"/>
    <m/>
  </r>
  <r>
    <x v="51"/>
    <x v="19"/>
    <x v="6"/>
    <s v="Chile"/>
    <x v="2"/>
    <n v="8369633.29"/>
    <m/>
  </r>
  <r>
    <x v="52"/>
    <x v="31"/>
    <x v="0"/>
    <s v="Chile"/>
    <x v="2"/>
    <n v="1265609.26"/>
    <d v="2024-11-10T00:00:00"/>
  </r>
  <r>
    <x v="53"/>
    <x v="6"/>
    <x v="3"/>
    <s v="Chile"/>
    <x v="17"/>
    <n v="3779080.24"/>
    <m/>
  </r>
  <r>
    <x v="54"/>
    <x v="33"/>
    <x v="5"/>
    <s v="Chile"/>
    <x v="2"/>
    <n v="2690859.35"/>
    <d v="2024-07-08T00:00:00"/>
  </r>
  <r>
    <x v="55"/>
    <x v="6"/>
    <x v="1"/>
    <s v="Chile"/>
    <x v="2"/>
    <n v="813204.25"/>
    <m/>
  </r>
  <r>
    <x v="56"/>
    <x v="30"/>
    <x v="3"/>
    <s v="Chile"/>
    <x v="18"/>
    <n v="5778177.2999999998"/>
    <d v="2025-03-04T00:00:00"/>
  </r>
  <r>
    <x v="57"/>
    <x v="33"/>
    <x v="8"/>
    <s v="Chile"/>
    <x v="2"/>
    <n v="7251946.0599999996"/>
    <m/>
  </r>
  <r>
    <x v="58"/>
    <x v="31"/>
    <x v="4"/>
    <s v="Chile"/>
    <x v="2"/>
    <n v="8059753.0300000003"/>
    <m/>
  </r>
  <r>
    <x v="59"/>
    <x v="21"/>
    <x v="1"/>
    <s v="Chile"/>
    <x v="2"/>
    <n v="6357920.8200000003"/>
    <m/>
  </r>
  <r>
    <x v="60"/>
    <x v="34"/>
    <x v="0"/>
    <s v="Chile"/>
    <x v="2"/>
    <n v="7811496.79"/>
    <m/>
  </r>
  <r>
    <x v="61"/>
    <x v="14"/>
    <x v="3"/>
    <s v="Chile"/>
    <x v="2"/>
    <n v="5911547.96"/>
    <m/>
  </r>
  <r>
    <x v="62"/>
    <x v="25"/>
    <x v="7"/>
    <s v="Chile"/>
    <x v="2"/>
    <n v="8879866.6600000001"/>
    <d v="2025-01-31T00:00:00"/>
  </r>
  <r>
    <x v="63"/>
    <x v="35"/>
    <x v="3"/>
    <s v="Chile"/>
    <x v="19"/>
    <n v="6896631.9400000004"/>
    <m/>
  </r>
  <r>
    <x v="64"/>
    <x v="32"/>
    <x v="6"/>
    <s v="Chile"/>
    <x v="2"/>
    <n v="194060.72"/>
    <m/>
  </r>
  <r>
    <x v="65"/>
    <x v="36"/>
    <x v="0"/>
    <s v="Chile"/>
    <x v="2"/>
    <n v="129496.21"/>
    <d v="2025-01-23T00:00:00"/>
  </r>
  <r>
    <x v="66"/>
    <x v="16"/>
    <x v="6"/>
    <s v="Chile"/>
    <x v="2"/>
    <n v="8518337.9299999997"/>
    <m/>
  </r>
  <r>
    <x v="67"/>
    <x v="37"/>
    <x v="0"/>
    <s v="Chile"/>
    <x v="20"/>
    <n v="1557259.56"/>
    <d v="2025-04-29T00:00:00"/>
  </r>
  <r>
    <x v="68"/>
    <x v="38"/>
    <x v="4"/>
    <s v="Chile"/>
    <x v="2"/>
    <n v="3574174.04"/>
    <m/>
  </r>
  <r>
    <x v="69"/>
    <x v="39"/>
    <x v="0"/>
    <s v="Chile"/>
    <x v="2"/>
    <n v="1088279.8999999999"/>
    <d v="2024-06-10T00:00:00"/>
  </r>
  <r>
    <x v="70"/>
    <x v="40"/>
    <x v="9"/>
    <s v="Chile"/>
    <x v="2"/>
    <n v="5322113.7300000004"/>
    <m/>
  </r>
  <r>
    <x v="71"/>
    <x v="41"/>
    <x v="3"/>
    <s v="Chile"/>
    <x v="2"/>
    <n v="6333083.9500000002"/>
    <m/>
  </r>
  <r>
    <x v="72"/>
    <x v="12"/>
    <x v="6"/>
    <s v="Chile"/>
    <x v="2"/>
    <n v="408203.84"/>
    <d v="2025-02-21T00:00:00"/>
  </r>
  <r>
    <x v="73"/>
    <x v="38"/>
    <x v="9"/>
    <s v="Chile"/>
    <x v="2"/>
    <n v="1478425.37"/>
    <d v="2025-04-02T00:00:00"/>
  </r>
  <r>
    <x v="74"/>
    <x v="42"/>
    <x v="5"/>
    <s v="Chile"/>
    <x v="2"/>
    <n v="6042476.4500000002"/>
    <m/>
  </r>
  <r>
    <x v="75"/>
    <x v="3"/>
    <x v="5"/>
    <s v="Chile"/>
    <x v="2"/>
    <n v="8203814.6200000001"/>
    <d v="2025-02-14T00:00:00"/>
  </r>
  <r>
    <x v="76"/>
    <x v="30"/>
    <x v="4"/>
    <s v="Chile"/>
    <x v="21"/>
    <n v="2125663.23"/>
    <m/>
  </r>
  <r>
    <x v="77"/>
    <x v="25"/>
    <x v="6"/>
    <s v="Chile"/>
    <x v="22"/>
    <n v="7187092.4400000004"/>
    <m/>
  </r>
  <r>
    <x v="78"/>
    <x v="3"/>
    <x v="1"/>
    <s v="Chile"/>
    <x v="2"/>
    <n v="7595677.0599999996"/>
    <d v="2025-04-06T00:00:00"/>
  </r>
  <r>
    <x v="79"/>
    <x v="32"/>
    <x v="9"/>
    <s v="Chile"/>
    <x v="2"/>
    <n v="6523805.1200000001"/>
    <d v="2024-08-05T00:00:00"/>
  </r>
  <r>
    <x v="80"/>
    <x v="28"/>
    <x v="5"/>
    <s v="Chile"/>
    <x v="2"/>
    <n v="6552569.0599999996"/>
    <m/>
  </r>
  <r>
    <x v="81"/>
    <x v="28"/>
    <x v="2"/>
    <s v="Chile"/>
    <x v="2"/>
    <n v="8099342"/>
    <d v="2025-01-05T00:00:00"/>
  </r>
  <r>
    <x v="82"/>
    <x v="43"/>
    <x v="7"/>
    <s v="Chile"/>
    <x v="2"/>
    <n v="339601.93"/>
    <m/>
  </r>
  <r>
    <x v="83"/>
    <x v="26"/>
    <x v="9"/>
    <s v="Chile"/>
    <x v="23"/>
    <n v="1110385.43"/>
    <m/>
  </r>
  <r>
    <x v="84"/>
    <x v="25"/>
    <x v="3"/>
    <s v="Chile"/>
    <x v="24"/>
    <n v="4915063.9000000004"/>
    <d v="2024-10-14T00:00:00"/>
  </r>
  <r>
    <x v="85"/>
    <x v="42"/>
    <x v="1"/>
    <s v="Chile"/>
    <x v="2"/>
    <n v="8676005.6799999997"/>
    <m/>
  </r>
  <r>
    <x v="86"/>
    <x v="42"/>
    <x v="9"/>
    <s v="Chile"/>
    <x v="2"/>
    <n v="5939965.7699999996"/>
    <m/>
  </r>
  <r>
    <x v="87"/>
    <x v="31"/>
    <x v="0"/>
    <s v="Chile"/>
    <x v="2"/>
    <n v="8103119.8399999999"/>
    <m/>
  </r>
  <r>
    <x v="88"/>
    <x v="43"/>
    <x v="6"/>
    <s v="Chile"/>
    <x v="25"/>
    <n v="7409416.6200000001"/>
    <m/>
  </r>
  <r>
    <x v="89"/>
    <x v="36"/>
    <x v="3"/>
    <s v="Chile"/>
    <x v="2"/>
    <n v="3147333.98"/>
    <m/>
  </r>
  <r>
    <x v="90"/>
    <x v="44"/>
    <x v="8"/>
    <s v="Chile"/>
    <x v="26"/>
    <n v="5637836.2300000004"/>
    <d v="2024-11-03T00:00:00"/>
  </r>
  <r>
    <x v="91"/>
    <x v="30"/>
    <x v="3"/>
    <s v="Chile"/>
    <x v="2"/>
    <n v="5249729.1900000004"/>
    <d v="2024-08-28T00:00:00"/>
  </r>
  <r>
    <x v="92"/>
    <x v="17"/>
    <x v="9"/>
    <s v="Chile"/>
    <x v="27"/>
    <n v="4139772.22"/>
    <m/>
  </r>
  <r>
    <x v="93"/>
    <x v="45"/>
    <x v="6"/>
    <s v="Chile"/>
    <x v="2"/>
    <n v="8626408.8800000008"/>
    <m/>
  </r>
  <r>
    <x v="94"/>
    <x v="5"/>
    <x v="1"/>
    <s v="Chile"/>
    <x v="2"/>
    <n v="6001241.2599999998"/>
    <m/>
  </r>
  <r>
    <x v="95"/>
    <x v="46"/>
    <x v="2"/>
    <s v="Chile"/>
    <x v="28"/>
    <n v="4904372.04"/>
    <d v="2024-12-15T00:00:00"/>
  </r>
  <r>
    <x v="96"/>
    <x v="28"/>
    <x v="5"/>
    <s v="Chile"/>
    <x v="2"/>
    <n v="6053564.79"/>
    <m/>
  </r>
  <r>
    <x v="97"/>
    <x v="47"/>
    <x v="0"/>
    <s v="Chile"/>
    <x v="29"/>
    <n v="4961691.75"/>
    <m/>
  </r>
  <r>
    <x v="98"/>
    <x v="18"/>
    <x v="8"/>
    <s v="Chile"/>
    <x v="2"/>
    <n v="8554511.5"/>
    <m/>
  </r>
  <r>
    <x v="99"/>
    <x v="38"/>
    <x v="6"/>
    <s v="Chile"/>
    <x v="30"/>
    <n v="6108598.3700000001"/>
    <d v="2025-02-16T00:00:00"/>
  </r>
  <r>
    <x v="100"/>
    <x v="8"/>
    <x v="3"/>
    <s v="Chile"/>
    <x v="2"/>
    <n v="3750266.93"/>
    <m/>
  </r>
  <r>
    <x v="101"/>
    <x v="27"/>
    <x v="1"/>
    <s v="Chile"/>
    <x v="2"/>
    <n v="3951302.33"/>
    <d v="2024-10-23T00:00:00"/>
  </r>
  <r>
    <x v="102"/>
    <x v="29"/>
    <x v="9"/>
    <s v="Chile"/>
    <x v="2"/>
    <n v="6359182.9199999999"/>
    <d v="2024-10-04T00:00:00"/>
  </r>
  <r>
    <x v="103"/>
    <x v="48"/>
    <x v="9"/>
    <s v="Chile"/>
    <x v="31"/>
    <n v="2559765.27"/>
    <d v="2024-06-12T00:00:00"/>
  </r>
  <r>
    <x v="104"/>
    <x v="36"/>
    <x v="4"/>
    <s v="Chile"/>
    <x v="2"/>
    <n v="5467494.6100000003"/>
    <m/>
  </r>
  <r>
    <x v="105"/>
    <x v="39"/>
    <x v="6"/>
    <s v="Chile"/>
    <x v="2"/>
    <n v="3083691.75"/>
    <m/>
  </r>
  <r>
    <x v="106"/>
    <x v="3"/>
    <x v="7"/>
    <s v="Chile"/>
    <x v="2"/>
    <n v="3467327.27"/>
    <m/>
  </r>
  <r>
    <x v="107"/>
    <x v="49"/>
    <x v="0"/>
    <s v="Chile"/>
    <x v="2"/>
    <n v="2419859.75"/>
    <m/>
  </r>
  <r>
    <x v="108"/>
    <x v="26"/>
    <x v="7"/>
    <s v="Chile"/>
    <x v="32"/>
    <n v="6914786.79"/>
    <d v="2024-12-19T00:00:00"/>
  </r>
  <r>
    <x v="109"/>
    <x v="10"/>
    <x v="1"/>
    <s v="Chile"/>
    <x v="2"/>
    <n v="4822211.01"/>
    <d v="2024-12-22T00:00:00"/>
  </r>
  <r>
    <x v="110"/>
    <x v="50"/>
    <x v="1"/>
    <s v="Chile"/>
    <x v="2"/>
    <n v="5570287.2999999998"/>
    <d v="2024-07-07T00:00:00"/>
  </r>
  <r>
    <x v="111"/>
    <x v="24"/>
    <x v="2"/>
    <s v="Chile"/>
    <x v="2"/>
    <n v="2098763.62"/>
    <d v="2024-07-08T00:00:00"/>
  </r>
  <r>
    <x v="112"/>
    <x v="51"/>
    <x v="3"/>
    <s v="Chile"/>
    <x v="2"/>
    <n v="5600759.5099999998"/>
    <m/>
  </r>
  <r>
    <x v="113"/>
    <x v="19"/>
    <x v="1"/>
    <s v="Chile"/>
    <x v="2"/>
    <n v="743496.67"/>
    <m/>
  </r>
  <r>
    <x v="114"/>
    <x v="22"/>
    <x v="3"/>
    <s v="Chile"/>
    <x v="33"/>
    <n v="4694903.78"/>
    <m/>
  </r>
  <r>
    <x v="115"/>
    <x v="7"/>
    <x v="9"/>
    <s v="Chile"/>
    <x v="34"/>
    <n v="7057716.6900000004"/>
    <m/>
  </r>
  <r>
    <x v="116"/>
    <x v="46"/>
    <x v="1"/>
    <s v="Chile"/>
    <x v="2"/>
    <n v="4781877.0599999996"/>
    <m/>
  </r>
  <r>
    <x v="117"/>
    <x v="12"/>
    <x v="0"/>
    <s v="Chile"/>
    <x v="2"/>
    <n v="4459250.3899999997"/>
    <d v="2024-08-31T00:00:00"/>
  </r>
  <r>
    <x v="118"/>
    <x v="29"/>
    <x v="7"/>
    <s v="Chile"/>
    <x v="2"/>
    <n v="4607754.3099999996"/>
    <m/>
  </r>
  <r>
    <x v="119"/>
    <x v="34"/>
    <x v="3"/>
    <s v="Chile"/>
    <x v="2"/>
    <n v="5586980.0800000001"/>
    <m/>
  </r>
  <r>
    <x v="120"/>
    <x v="24"/>
    <x v="8"/>
    <s v="Chile"/>
    <x v="2"/>
    <n v="846800.4"/>
    <d v="2024-12-09T00:00:00"/>
  </r>
  <r>
    <x v="121"/>
    <x v="16"/>
    <x v="1"/>
    <s v="Chile"/>
    <x v="2"/>
    <n v="4119451.41"/>
    <m/>
  </r>
  <r>
    <x v="122"/>
    <x v="17"/>
    <x v="9"/>
    <s v="Chile"/>
    <x v="2"/>
    <n v="7204076.8300000001"/>
    <d v="2025-04-25T00:00:00"/>
  </r>
  <r>
    <x v="123"/>
    <x v="1"/>
    <x v="1"/>
    <s v="Chile"/>
    <x v="35"/>
    <n v="4121545.96"/>
    <m/>
  </r>
  <r>
    <x v="124"/>
    <x v="52"/>
    <x v="1"/>
    <s v="Chile"/>
    <x v="2"/>
    <n v="6081510.2599999998"/>
    <m/>
  </r>
  <r>
    <x v="125"/>
    <x v="14"/>
    <x v="1"/>
    <s v="Chile"/>
    <x v="36"/>
    <n v="424779.91"/>
    <d v="2024-11-18T00:00:00"/>
  </r>
  <r>
    <x v="126"/>
    <x v="1"/>
    <x v="9"/>
    <s v="Chile"/>
    <x v="2"/>
    <n v="1257089.3"/>
    <m/>
  </r>
  <r>
    <x v="127"/>
    <x v="48"/>
    <x v="5"/>
    <s v="Chile"/>
    <x v="37"/>
    <n v="9998990.2200000007"/>
    <m/>
  </r>
  <r>
    <x v="128"/>
    <x v="34"/>
    <x v="1"/>
    <s v="Chile"/>
    <x v="38"/>
    <n v="3708569.64"/>
    <d v="2025-02-23T00:00:00"/>
  </r>
  <r>
    <x v="129"/>
    <x v="35"/>
    <x v="1"/>
    <s v="Chile"/>
    <x v="2"/>
    <n v="3223427.73"/>
    <d v="2024-11-02T00:00:00"/>
  </r>
  <r>
    <x v="130"/>
    <x v="16"/>
    <x v="4"/>
    <s v="Chile"/>
    <x v="39"/>
    <n v="6639305.4900000002"/>
    <m/>
  </r>
  <r>
    <x v="131"/>
    <x v="46"/>
    <x v="6"/>
    <s v="Chile"/>
    <x v="2"/>
    <n v="7901010.8899999997"/>
    <d v="2024-10-16T00:00:00"/>
  </r>
  <r>
    <x v="132"/>
    <x v="23"/>
    <x v="9"/>
    <s v="Chile"/>
    <x v="2"/>
    <n v="5585160.9100000001"/>
    <m/>
  </r>
  <r>
    <x v="133"/>
    <x v="34"/>
    <x v="7"/>
    <s v="Chile"/>
    <x v="2"/>
    <n v="603309.94999999995"/>
    <d v="2024-10-18T00:00:00"/>
  </r>
  <r>
    <x v="134"/>
    <x v="29"/>
    <x v="2"/>
    <s v="Chile"/>
    <x v="40"/>
    <n v="8819371.1600000001"/>
    <m/>
  </r>
  <r>
    <x v="135"/>
    <x v="4"/>
    <x v="7"/>
    <s v="Chile"/>
    <x v="41"/>
    <n v="5583563.9900000002"/>
    <m/>
  </r>
  <r>
    <x v="136"/>
    <x v="31"/>
    <x v="8"/>
    <s v="Chile"/>
    <x v="2"/>
    <n v="8577944.6600000001"/>
    <m/>
  </r>
  <r>
    <x v="137"/>
    <x v="21"/>
    <x v="6"/>
    <s v="Chile"/>
    <x v="2"/>
    <n v="6060844"/>
    <m/>
  </r>
  <r>
    <x v="138"/>
    <x v="50"/>
    <x v="9"/>
    <s v="Chile"/>
    <x v="2"/>
    <n v="4950222.75"/>
    <d v="2024-11-04T00:00:00"/>
  </r>
  <r>
    <x v="139"/>
    <x v="20"/>
    <x v="0"/>
    <s v="Chile"/>
    <x v="2"/>
    <n v="2990321.31"/>
    <d v="2024-12-23T00:00:00"/>
  </r>
  <r>
    <x v="140"/>
    <x v="53"/>
    <x v="5"/>
    <s v="Chile"/>
    <x v="42"/>
    <n v="4420607.5"/>
    <m/>
  </r>
  <r>
    <x v="141"/>
    <x v="5"/>
    <x v="6"/>
    <s v="Chile"/>
    <x v="43"/>
    <n v="8914964.9100000001"/>
    <m/>
  </r>
  <r>
    <x v="142"/>
    <x v="36"/>
    <x v="9"/>
    <s v="Chile"/>
    <x v="44"/>
    <n v="1038396.32"/>
    <d v="2025-04-13T00:00:00"/>
  </r>
  <r>
    <x v="143"/>
    <x v="2"/>
    <x v="0"/>
    <s v="Chile"/>
    <x v="2"/>
    <n v="8287367.71"/>
    <m/>
  </r>
  <r>
    <x v="144"/>
    <x v="3"/>
    <x v="9"/>
    <s v="Chile"/>
    <x v="2"/>
    <n v="413320.59"/>
    <d v="2025-05-14T00:00:00"/>
  </r>
  <r>
    <x v="145"/>
    <x v="10"/>
    <x v="0"/>
    <s v="Chile"/>
    <x v="2"/>
    <n v="7230014.6399999997"/>
    <m/>
  </r>
  <r>
    <x v="146"/>
    <x v="7"/>
    <x v="6"/>
    <s v="Chile"/>
    <x v="45"/>
    <n v="2020541.19"/>
    <m/>
  </r>
  <r>
    <x v="147"/>
    <x v="40"/>
    <x v="6"/>
    <s v="Chile"/>
    <x v="46"/>
    <n v="1951532.43"/>
    <d v="2024-08-09T00:00:00"/>
  </r>
  <r>
    <x v="148"/>
    <x v="38"/>
    <x v="7"/>
    <s v="Chile"/>
    <x v="2"/>
    <n v="3593065.4"/>
    <d v="2025-03-25T00:00:00"/>
  </r>
  <r>
    <x v="149"/>
    <x v="3"/>
    <x v="5"/>
    <s v="Chile"/>
    <x v="2"/>
    <n v="6588547.929999999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3CFD4-B0BE-43FD-8767-5C077FA3FDF8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12" firstHeaderRow="1" firstDataRow="1" firstDataCol="1"/>
  <pivotFields count="7">
    <pivotField showAll="0"/>
    <pivotField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1">
        <item x="9"/>
        <item x="3"/>
        <item x="8"/>
        <item x="2"/>
        <item x="5"/>
        <item x="6"/>
        <item x="1"/>
        <item x="4"/>
        <item x="7"/>
        <item x="0"/>
        <item t="default"/>
      </items>
    </pivotField>
    <pivotField showAll="0"/>
    <pivotField showAll="0">
      <items count="48">
        <item x="12"/>
        <item x="36"/>
        <item x="9"/>
        <item x="44"/>
        <item x="7"/>
        <item x="23"/>
        <item x="8"/>
        <item x="20"/>
        <item x="15"/>
        <item x="46"/>
        <item x="45"/>
        <item x="21"/>
        <item x="31"/>
        <item x="16"/>
        <item x="13"/>
        <item x="38"/>
        <item x="17"/>
        <item x="14"/>
        <item x="35"/>
        <item x="27"/>
        <item x="42"/>
        <item x="33"/>
        <item x="11"/>
        <item x="28"/>
        <item x="24"/>
        <item x="29"/>
        <item x="0"/>
        <item x="41"/>
        <item x="26"/>
        <item x="18"/>
        <item x="30"/>
        <item x="3"/>
        <item x="5"/>
        <item x="39"/>
        <item x="19"/>
        <item x="32"/>
        <item x="34"/>
        <item x="22"/>
        <item x="25"/>
        <item x="10"/>
        <item x="6"/>
        <item x="40"/>
        <item x="43"/>
        <item x="4"/>
        <item x="37"/>
        <item x="2"/>
        <item x="1"/>
        <item t="default"/>
      </items>
    </pivotField>
    <pivotField dataField="1" numFmtId="2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credito_disponible" fld="5" baseField="0" baseItem="0" numFmtId="2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5733D-6214-4475-8C9B-4032AB78DB6D}" name="TablaDiná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7">
    <pivotField dataField="1" showAll="0">
      <items count="151">
        <item x="102"/>
        <item x="104"/>
        <item x="120"/>
        <item x="126"/>
        <item x="135"/>
        <item x="136"/>
        <item x="139"/>
        <item x="16"/>
        <item x="33"/>
        <item x="35"/>
        <item x="48"/>
        <item x="54"/>
        <item x="66"/>
        <item x="90"/>
        <item x="91"/>
        <item x="96"/>
        <item x="107"/>
        <item x="110"/>
        <item x="114"/>
        <item x="130"/>
        <item x="147"/>
        <item x="149"/>
        <item x="22"/>
        <item x="25"/>
        <item x="28"/>
        <item x="47"/>
        <item x="57"/>
        <item x="68"/>
        <item x="84"/>
        <item x="92"/>
        <item x="103"/>
        <item x="106"/>
        <item x="138"/>
        <item x="143"/>
        <item x="30"/>
        <item x="32"/>
        <item x="40"/>
        <item x="45"/>
        <item x="58"/>
        <item x="75"/>
        <item x="82"/>
        <item x="86"/>
        <item x="113"/>
        <item x="116"/>
        <item x="119"/>
        <item x="127"/>
        <item x="134"/>
        <item x="140"/>
        <item x="53"/>
        <item x="60"/>
        <item x="69"/>
        <item x="77"/>
        <item x="83"/>
        <item x="100"/>
        <item x="121"/>
        <item x="124"/>
        <item x="141"/>
        <item x="142"/>
        <item x="18"/>
        <item x="21"/>
        <item x="34"/>
        <item x="39"/>
        <item x="44"/>
        <item x="51"/>
        <item x="59"/>
        <item x="64"/>
        <item x="71"/>
        <item x="89"/>
        <item x="9"/>
        <item x="97"/>
        <item x="101"/>
        <item x="111"/>
        <item x="118"/>
        <item x="3"/>
        <item x="36"/>
        <item x="38"/>
        <item x="42"/>
        <item x="5"/>
        <item x="50"/>
        <item x="76"/>
        <item x="85"/>
        <item x="88"/>
        <item x="108"/>
        <item x="112"/>
        <item x="115"/>
        <item x="12"/>
        <item x="133"/>
        <item x="137"/>
        <item x="145"/>
        <item x="2"/>
        <item x="27"/>
        <item x="43"/>
        <item x="49"/>
        <item x="56"/>
        <item x="63"/>
        <item x="67"/>
        <item x="87"/>
        <item x="93"/>
        <item x="98"/>
        <item x="1"/>
        <item x="11"/>
        <item x="129"/>
        <item x="13"/>
        <item x="146"/>
        <item x="23"/>
        <item x="26"/>
        <item x="31"/>
        <item x="41"/>
        <item x="6"/>
        <item x="61"/>
        <item x="65"/>
        <item x="7"/>
        <item x="99"/>
        <item x="109"/>
        <item x="117"/>
        <item x="128"/>
        <item x="14"/>
        <item x="29"/>
        <item x="37"/>
        <item x="52"/>
        <item x="62"/>
        <item x="70"/>
        <item x="72"/>
        <item x="74"/>
        <item x="78"/>
        <item x="8"/>
        <item x="80"/>
        <item x="0"/>
        <item x="10"/>
        <item x="105"/>
        <item x="122"/>
        <item x="123"/>
        <item x="125"/>
        <item x="131"/>
        <item x="132"/>
        <item x="144"/>
        <item x="148"/>
        <item x="15"/>
        <item x="17"/>
        <item x="19"/>
        <item x="20"/>
        <item x="24"/>
        <item x="4"/>
        <item x="46"/>
        <item x="55"/>
        <item x="73"/>
        <item x="79"/>
        <item x="81"/>
        <item x="94"/>
        <item x="95"/>
        <item t="default"/>
      </items>
    </pivotField>
    <pivotField axis="axisRow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2" showAll="0"/>
    <pivotField showAl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nombre" fld="0" subtotal="count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97BDB-F724-4AA4-ABF3-C17D07D5B5C1}" name="TablaDiná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7">
    <pivotField showAll="0"/>
    <pivotField axis="axisRow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numFmtId="2" showAll="0"/>
    <pivotField showAl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credito_disponible" fld="5" baseField="0" baseItem="0" numFmtId="2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37AC0-D336-4C14-A1E8-BE964748E806}" name="TablaDinámica6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12" firstHeaderRow="1" firstDataRow="1" firstDataCol="1"/>
  <pivotFields count="7">
    <pivotField dataField="1" showAll="0">
      <items count="151">
        <item x="102"/>
        <item x="104"/>
        <item x="120"/>
        <item x="126"/>
        <item x="135"/>
        <item x="136"/>
        <item x="139"/>
        <item x="16"/>
        <item x="33"/>
        <item x="35"/>
        <item x="48"/>
        <item x="54"/>
        <item x="66"/>
        <item x="90"/>
        <item x="91"/>
        <item x="96"/>
        <item x="107"/>
        <item x="110"/>
        <item x="114"/>
        <item x="130"/>
        <item x="147"/>
        <item x="149"/>
        <item x="22"/>
        <item x="25"/>
        <item x="28"/>
        <item x="47"/>
        <item x="57"/>
        <item x="68"/>
        <item x="84"/>
        <item x="92"/>
        <item x="103"/>
        <item x="106"/>
        <item x="138"/>
        <item x="143"/>
        <item x="30"/>
        <item x="32"/>
        <item x="40"/>
        <item x="45"/>
        <item x="58"/>
        <item x="75"/>
        <item x="82"/>
        <item x="86"/>
        <item x="113"/>
        <item x="116"/>
        <item x="119"/>
        <item x="127"/>
        <item x="134"/>
        <item x="140"/>
        <item x="53"/>
        <item x="60"/>
        <item x="69"/>
        <item x="77"/>
        <item x="83"/>
        <item x="100"/>
        <item x="121"/>
        <item x="124"/>
        <item x="141"/>
        <item x="142"/>
        <item x="18"/>
        <item x="21"/>
        <item x="34"/>
        <item x="39"/>
        <item x="44"/>
        <item x="51"/>
        <item x="59"/>
        <item x="64"/>
        <item x="71"/>
        <item x="89"/>
        <item x="9"/>
        <item x="97"/>
        <item x="101"/>
        <item x="111"/>
        <item x="118"/>
        <item x="3"/>
        <item x="36"/>
        <item x="38"/>
        <item x="42"/>
        <item x="5"/>
        <item x="50"/>
        <item x="76"/>
        <item x="85"/>
        <item x="88"/>
        <item x="108"/>
        <item x="112"/>
        <item x="115"/>
        <item x="12"/>
        <item x="133"/>
        <item x="137"/>
        <item x="145"/>
        <item x="2"/>
        <item x="27"/>
        <item x="43"/>
        <item x="49"/>
        <item x="56"/>
        <item x="63"/>
        <item x="67"/>
        <item x="87"/>
        <item x="93"/>
        <item x="98"/>
        <item x="1"/>
        <item x="11"/>
        <item x="129"/>
        <item x="13"/>
        <item x="146"/>
        <item x="23"/>
        <item x="26"/>
        <item x="31"/>
        <item x="41"/>
        <item x="6"/>
        <item x="61"/>
        <item x="65"/>
        <item x="7"/>
        <item x="99"/>
        <item x="109"/>
        <item x="117"/>
        <item x="128"/>
        <item x="14"/>
        <item x="29"/>
        <item x="37"/>
        <item x="52"/>
        <item x="62"/>
        <item x="70"/>
        <item x="72"/>
        <item x="74"/>
        <item x="78"/>
        <item x="8"/>
        <item x="80"/>
        <item x="0"/>
        <item x="10"/>
        <item x="105"/>
        <item x="122"/>
        <item x="123"/>
        <item x="125"/>
        <item x="131"/>
        <item x="132"/>
        <item x="144"/>
        <item x="148"/>
        <item x="15"/>
        <item x="17"/>
        <item x="19"/>
        <item x="20"/>
        <item x="24"/>
        <item x="4"/>
        <item x="46"/>
        <item x="55"/>
        <item x="73"/>
        <item x="79"/>
        <item x="81"/>
        <item x="94"/>
        <item x="95"/>
        <item t="default"/>
      </items>
    </pivotField>
    <pivotField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1">
        <item x="9"/>
        <item x="3"/>
        <item x="8"/>
        <item x="2"/>
        <item x="5"/>
        <item x="6"/>
        <item x="1"/>
        <item x="4"/>
        <item x="7"/>
        <item x="0"/>
        <item t="default"/>
      </items>
    </pivotField>
    <pivotField showAll="0"/>
    <pivotField showAll="0"/>
    <pivotField numFmtId="2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nombr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F26CC-1A83-4CE0-9655-C0A7DAEA759E}" name="TablaDinámica7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12" firstHeaderRow="1" firstDataRow="1" firstDataCol="1"/>
  <pivotFields count="7">
    <pivotField showAll="0"/>
    <pivotField dataField="1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1">
        <item x="9"/>
        <item x="3"/>
        <item x="8"/>
        <item x="2"/>
        <item x="5"/>
        <item x="6"/>
        <item x="1"/>
        <item x="4"/>
        <item x="7"/>
        <item x="0"/>
        <item t="default"/>
      </items>
    </pivotField>
    <pivotField showAll="0"/>
    <pivotField showAll="0"/>
    <pivotField numFmtId="2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romedio de edad" fld="1" subtotal="average" baseField="2" baseItem="0" numFmtId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5D934-C224-480B-97C1-5D29D1E8CBA0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66" firstHeaderRow="1" firstDataRow="1" firstDataCol="1"/>
  <pivotFields count="7">
    <pivotField showAll="0"/>
    <pivotField axis="axisRow" dataField="1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1">
        <item x="9"/>
        <item x="3"/>
        <item x="8"/>
        <item x="2"/>
        <item x="5"/>
        <item x="6"/>
        <item x="1"/>
        <item x="4"/>
        <item x="7"/>
        <item x="0"/>
        <item t="default"/>
      </items>
    </pivotField>
    <pivotField showAll="0"/>
    <pivotField showAll="0"/>
    <pivotField numFmtId="2" showAll="0"/>
    <pivotField showAll="0"/>
  </pivotFields>
  <rowFields count="2">
    <field x="2"/>
    <field x="1"/>
  </rowFields>
  <rowItems count="65">
    <i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r="1">
      <x v="5"/>
    </i>
    <i r="1">
      <x v="6"/>
    </i>
    <i>
      <x v="4"/>
    </i>
    <i r="1">
      <x v="1"/>
    </i>
    <i r="1">
      <x v="2"/>
    </i>
    <i r="1">
      <x v="3"/>
    </i>
    <i r="1">
      <x v="4"/>
    </i>
    <i r="1">
      <x v="5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 v="1"/>
    </i>
    <i r="1">
      <x v="3"/>
    </i>
    <i r="1">
      <x v="5"/>
    </i>
    <i r="1">
      <x v="6"/>
    </i>
    <i>
      <x v="8"/>
    </i>
    <i r="1">
      <x v="2"/>
    </i>
    <i r="1">
      <x v="3"/>
    </i>
    <i r="1">
      <x v="4"/>
    </i>
    <i r="1">
      <x v="5"/>
    </i>
    <i r="1">
      <x v="6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Cuenta de edad" fld="1" subtotal="count" baseField="1" baseItem="30"/>
  </dataFields>
  <formats count="1">
    <format dxfId="7">
      <pivotArea dataOnly="0" labelOnly="1" outline="0" axis="axisValues" fieldPosition="0"/>
    </format>
  </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9FA7535-D0D9-4380-AA6E-8A3C1438EA43}" autoFormatId="16" applyNumberFormats="0" applyBorderFormats="0" applyFontFormats="0" applyPatternFormats="0" applyAlignmentFormats="0" applyWidthHeightFormats="0">
  <queryTableRefresh nextId="11">
    <queryTableFields count="7">
      <queryTableField id="1" name="nombre" tableColumnId="1"/>
      <queryTableField id="2" name="edad" tableColumnId="2"/>
      <queryTableField id="3" name="ciudad" tableColumnId="3"/>
      <queryTableField id="4" name="pais" tableColumnId="4"/>
      <queryTableField id="5" name="monto_credito" tableColumnId="5"/>
      <queryTableField id="6" name="credito_disponible" tableColumnId="6"/>
      <queryTableField id="7" name="ultima_fecha_pag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994FFE-2DF5-4899-A5D1-82DC0F4E849A}" name="usuarios_credito_completo" displayName="usuarios_credito_completo" ref="A1:G151" tableType="queryTable" totalsRowShown="0">
  <autoFilter ref="A1:G151" xr:uid="{EC994FFE-2DF5-4899-A5D1-82DC0F4E849A}"/>
  <tableColumns count="7">
    <tableColumn id="1" xr3:uid="{C33C1038-3D8C-47D5-AEEA-FB8B1DBEC386}" uniqueName="1" name="nombre" queryTableFieldId="1" dataDxfId="16"/>
    <tableColumn id="2" xr3:uid="{2D017C98-C6D3-44DE-8CAC-4A5141C8BE79}" uniqueName="2" name="edad" queryTableFieldId="2" dataDxfId="15"/>
    <tableColumn id="3" xr3:uid="{BA74393E-CC36-4CA1-ACEF-C44ABA518FB0}" uniqueName="3" name="ciudad" queryTableFieldId="3" dataDxfId="14"/>
    <tableColumn id="4" xr3:uid="{BEAB9600-A9FC-43EB-BCAA-148E38EAD7F7}" uniqueName="4" name="pais" queryTableFieldId="4" dataDxfId="13"/>
    <tableColumn id="5" xr3:uid="{07BA9949-2637-4941-BFB7-7CEBC95AF85C}" uniqueName="5" name="monto_credito" queryTableFieldId="5" dataDxfId="12"/>
    <tableColumn id="6" xr3:uid="{BAD3CDA5-23BF-4B55-96C6-91CB234FE573}" uniqueName="6" name="credito_disponible" queryTableFieldId="6" dataDxfId="11"/>
    <tableColumn id="7" xr3:uid="{63F79EBA-9AC6-44E2-AB06-35D8EE2CC456}" uniqueName="7" name="ultima_fecha_pago" queryTableFieldId="7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6727-AC04-4F98-ABEA-DC6E3B80E48D}">
  <dimension ref="A1:B12"/>
  <sheetViews>
    <sheetView workbookViewId="0">
      <selection activeCell="Q10" sqref="Q10"/>
    </sheetView>
  </sheetViews>
  <sheetFormatPr baseColWidth="10" defaultRowHeight="15" x14ac:dyDescent="0.25"/>
  <cols>
    <col min="1" max="1" width="17.5703125" bestFit="1" customWidth="1"/>
    <col min="2" max="2" width="26" style="7" bestFit="1" customWidth="1"/>
  </cols>
  <sheetData>
    <row r="1" spans="1:2" x14ac:dyDescent="0.25">
      <c r="A1" s="8" t="s">
        <v>180</v>
      </c>
      <c r="B1" t="s">
        <v>182</v>
      </c>
    </row>
    <row r="2" spans="1:2" x14ac:dyDescent="0.25">
      <c r="A2" s="9" t="s">
        <v>62</v>
      </c>
      <c r="B2" s="2">
        <v>63989995.609999992</v>
      </c>
    </row>
    <row r="3" spans="1:2" x14ac:dyDescent="0.25">
      <c r="A3" s="9" t="s">
        <v>15</v>
      </c>
      <c r="B3" s="2">
        <v>83155730.230000004</v>
      </c>
    </row>
    <row r="4" spans="1:2" x14ac:dyDescent="0.25">
      <c r="A4" s="9" t="s">
        <v>42</v>
      </c>
      <c r="B4" s="2">
        <v>49145346.359999999</v>
      </c>
    </row>
    <row r="5" spans="1:2" x14ac:dyDescent="0.25">
      <c r="A5" s="9" t="s">
        <v>24</v>
      </c>
      <c r="B5" s="2">
        <v>46638273.640000001</v>
      </c>
    </row>
    <row r="6" spans="1:2" x14ac:dyDescent="0.25">
      <c r="A6" s="9" t="s">
        <v>22</v>
      </c>
      <c r="B6" s="2">
        <v>65234882.560000002</v>
      </c>
    </row>
    <row r="7" spans="1:2" x14ac:dyDescent="0.25">
      <c r="A7" s="9" t="s">
        <v>27</v>
      </c>
      <c r="B7" s="2">
        <v>106637937.95</v>
      </c>
    </row>
    <row r="8" spans="1:2" x14ac:dyDescent="0.25">
      <c r="A8" s="9" t="s">
        <v>9</v>
      </c>
      <c r="B8" s="2">
        <v>109339870.17</v>
      </c>
    </row>
    <row r="9" spans="1:2" x14ac:dyDescent="0.25">
      <c r="A9" s="9" t="s">
        <v>59</v>
      </c>
      <c r="B9" s="2">
        <v>27061715.450000003</v>
      </c>
    </row>
    <row r="10" spans="1:2" x14ac:dyDescent="0.25">
      <c r="A10" s="9" t="s">
        <v>64</v>
      </c>
      <c r="B10" s="2">
        <v>51487086.070000008</v>
      </c>
    </row>
    <row r="11" spans="1:2" x14ac:dyDescent="0.25">
      <c r="A11" s="9" t="s">
        <v>69</v>
      </c>
      <c r="B11" s="2">
        <v>90924472.859999999</v>
      </c>
    </row>
    <row r="12" spans="1:2" x14ac:dyDescent="0.25">
      <c r="A12" s="9" t="s">
        <v>181</v>
      </c>
      <c r="B12" s="2">
        <v>693615310.9000001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E8BF-EF1B-42BF-9605-61CCD850A90B}">
  <dimension ref="A1:B8"/>
  <sheetViews>
    <sheetView workbookViewId="0">
      <selection activeCell="R9" sqref="R9"/>
    </sheetView>
  </sheetViews>
  <sheetFormatPr baseColWidth="10" defaultRowHeight="15" x14ac:dyDescent="0.25"/>
  <cols>
    <col min="1" max="2" width="17.5703125" bestFit="1" customWidth="1"/>
  </cols>
  <sheetData>
    <row r="1" spans="1:2" x14ac:dyDescent="0.25">
      <c r="A1" s="8" t="s">
        <v>180</v>
      </c>
      <c r="B1" t="s">
        <v>183</v>
      </c>
    </row>
    <row r="2" spans="1:2" x14ac:dyDescent="0.25">
      <c r="A2" s="10" t="s">
        <v>186</v>
      </c>
      <c r="B2" s="13">
        <v>22</v>
      </c>
    </row>
    <row r="3" spans="1:2" x14ac:dyDescent="0.25">
      <c r="A3" s="10" t="s">
        <v>187</v>
      </c>
      <c r="B3" s="13">
        <v>24</v>
      </c>
    </row>
    <row r="4" spans="1:2" x14ac:dyDescent="0.25">
      <c r="A4" s="10" t="s">
        <v>188</v>
      </c>
      <c r="B4" s="13">
        <v>30</v>
      </c>
    </row>
    <row r="5" spans="1:2" x14ac:dyDescent="0.25">
      <c r="A5" s="10" t="s">
        <v>189</v>
      </c>
      <c r="B5" s="13">
        <v>24</v>
      </c>
    </row>
    <row r="6" spans="1:2" x14ac:dyDescent="0.25">
      <c r="A6" s="10" t="s">
        <v>190</v>
      </c>
      <c r="B6" s="13">
        <v>23</v>
      </c>
    </row>
    <row r="7" spans="1:2" x14ac:dyDescent="0.25">
      <c r="A7" s="10" t="s">
        <v>191</v>
      </c>
      <c r="B7" s="13">
        <v>27</v>
      </c>
    </row>
    <row r="8" spans="1:2" x14ac:dyDescent="0.25">
      <c r="A8" s="10" t="s">
        <v>181</v>
      </c>
      <c r="B8" s="13">
        <v>150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0696-59E7-48DE-B3BA-F8BADEFA002A}">
  <dimension ref="A1:B56"/>
  <sheetViews>
    <sheetView workbookViewId="0">
      <selection activeCell="Q10" sqref="Q9:Q10"/>
    </sheetView>
  </sheetViews>
  <sheetFormatPr baseColWidth="10" defaultRowHeight="15" x14ac:dyDescent="0.25"/>
  <cols>
    <col min="1" max="1" width="17.5703125" bestFit="1" customWidth="1"/>
    <col min="2" max="2" width="26" style="7" bestFit="1" customWidth="1"/>
  </cols>
  <sheetData>
    <row r="1" spans="1:2" x14ac:dyDescent="0.25">
      <c r="A1" s="8" t="s">
        <v>180</v>
      </c>
      <c r="B1" t="s">
        <v>182</v>
      </c>
    </row>
    <row r="2" spans="1:2" x14ac:dyDescent="0.25">
      <c r="A2" s="10" t="s">
        <v>186</v>
      </c>
      <c r="B2" s="2">
        <v>88214135.079999983</v>
      </c>
    </row>
    <row r="3" spans="1:2" x14ac:dyDescent="0.25">
      <c r="A3" s="10" t="s">
        <v>187</v>
      </c>
      <c r="B3" s="2">
        <v>133225722.15000001</v>
      </c>
    </row>
    <row r="4" spans="1:2" x14ac:dyDescent="0.25">
      <c r="A4" s="10" t="s">
        <v>188</v>
      </c>
      <c r="B4" s="2">
        <v>137769700.53</v>
      </c>
    </row>
    <row r="5" spans="1:2" x14ac:dyDescent="0.25">
      <c r="A5" s="10" t="s">
        <v>189</v>
      </c>
      <c r="B5" s="2">
        <v>102897727.52999999</v>
      </c>
    </row>
    <row r="6" spans="1:2" x14ac:dyDescent="0.25">
      <c r="A6" s="10" t="s">
        <v>190</v>
      </c>
      <c r="B6" s="2">
        <v>108962422.66000003</v>
      </c>
    </row>
    <row r="7" spans="1:2" x14ac:dyDescent="0.25">
      <c r="A7" s="10" t="s">
        <v>191</v>
      </c>
      <c r="B7" s="2">
        <v>122545602.95000002</v>
      </c>
    </row>
    <row r="8" spans="1:2" x14ac:dyDescent="0.25">
      <c r="A8" s="10" t="s">
        <v>181</v>
      </c>
      <c r="B8" s="2">
        <v>693615310.9000001</v>
      </c>
    </row>
    <row r="9" spans="1:2" x14ac:dyDescent="0.25">
      <c r="B9"/>
    </row>
    <row r="10" spans="1:2" x14ac:dyDescent="0.25">
      <c r="B10"/>
    </row>
    <row r="11" spans="1:2" x14ac:dyDescent="0.25">
      <c r="B11"/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E314-1FC6-43EE-81A8-65374E5A3632}">
  <dimension ref="A1:B12"/>
  <sheetViews>
    <sheetView workbookViewId="0">
      <selection activeCell="R8" sqref="R8"/>
    </sheetView>
  </sheetViews>
  <sheetFormatPr baseColWidth="10" defaultRowHeight="15" x14ac:dyDescent="0.25"/>
  <cols>
    <col min="1" max="2" width="17.5703125" bestFit="1" customWidth="1"/>
  </cols>
  <sheetData>
    <row r="1" spans="1:2" x14ac:dyDescent="0.25">
      <c r="A1" s="8" t="s">
        <v>180</v>
      </c>
      <c r="B1" t="s">
        <v>183</v>
      </c>
    </row>
    <row r="2" spans="1:2" x14ac:dyDescent="0.25">
      <c r="A2" s="9" t="s">
        <v>62</v>
      </c>
      <c r="B2" s="13">
        <v>17</v>
      </c>
    </row>
    <row r="3" spans="1:2" x14ac:dyDescent="0.25">
      <c r="A3" s="9" t="s">
        <v>15</v>
      </c>
      <c r="B3" s="13">
        <v>16</v>
      </c>
    </row>
    <row r="4" spans="1:2" x14ac:dyDescent="0.25">
      <c r="A4" s="9" t="s">
        <v>42</v>
      </c>
      <c r="B4" s="13">
        <v>9</v>
      </c>
    </row>
    <row r="5" spans="1:2" x14ac:dyDescent="0.25">
      <c r="A5" s="9" t="s">
        <v>24</v>
      </c>
      <c r="B5" s="13">
        <v>10</v>
      </c>
    </row>
    <row r="6" spans="1:2" x14ac:dyDescent="0.25">
      <c r="A6" s="9" t="s">
        <v>22</v>
      </c>
      <c r="B6" s="13">
        <v>14</v>
      </c>
    </row>
    <row r="7" spans="1:2" x14ac:dyDescent="0.25">
      <c r="A7" s="9" t="s">
        <v>27</v>
      </c>
      <c r="B7" s="13">
        <v>21</v>
      </c>
    </row>
    <row r="8" spans="1:2" x14ac:dyDescent="0.25">
      <c r="A8" s="9" t="s">
        <v>9</v>
      </c>
      <c r="B8" s="13">
        <v>24</v>
      </c>
    </row>
    <row r="9" spans="1:2" x14ac:dyDescent="0.25">
      <c r="A9" s="9" t="s">
        <v>59</v>
      </c>
      <c r="B9" s="13">
        <v>7</v>
      </c>
    </row>
    <row r="10" spans="1:2" x14ac:dyDescent="0.25">
      <c r="A10" s="9" t="s">
        <v>64</v>
      </c>
      <c r="B10" s="13">
        <v>12</v>
      </c>
    </row>
    <row r="11" spans="1:2" x14ac:dyDescent="0.25">
      <c r="A11" s="9" t="s">
        <v>69</v>
      </c>
      <c r="B11" s="13">
        <v>20</v>
      </c>
    </row>
    <row r="12" spans="1:2" x14ac:dyDescent="0.25">
      <c r="A12" s="9" t="s">
        <v>181</v>
      </c>
      <c r="B12" s="13">
        <v>150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C62F-D747-4DD0-B554-1543813D4386}">
  <dimension ref="A1:B12"/>
  <sheetViews>
    <sheetView workbookViewId="0">
      <selection activeCell="Q15" sqref="Q15"/>
    </sheetView>
  </sheetViews>
  <sheetFormatPr baseColWidth="10" defaultRowHeight="15" x14ac:dyDescent="0.25"/>
  <cols>
    <col min="1" max="1" width="17.5703125" bestFit="1" customWidth="1"/>
    <col min="2" max="2" width="17.42578125" bestFit="1" customWidth="1"/>
  </cols>
  <sheetData>
    <row r="1" spans="1:2" x14ac:dyDescent="0.25">
      <c r="A1" s="8" t="s">
        <v>180</v>
      </c>
      <c r="B1" t="s">
        <v>184</v>
      </c>
    </row>
    <row r="2" spans="1:2" x14ac:dyDescent="0.25">
      <c r="A2" s="9" t="s">
        <v>62</v>
      </c>
      <c r="B2" s="1">
        <v>47.058823529411768</v>
      </c>
    </row>
    <row r="3" spans="1:2" x14ac:dyDescent="0.25">
      <c r="A3" s="9" t="s">
        <v>15</v>
      </c>
      <c r="B3" s="1">
        <v>55.0625</v>
      </c>
    </row>
    <row r="4" spans="1:2" x14ac:dyDescent="0.25">
      <c r="A4" s="9" t="s">
        <v>42</v>
      </c>
      <c r="B4" s="1">
        <v>44.666666666666664</v>
      </c>
    </row>
    <row r="5" spans="1:2" x14ac:dyDescent="0.25">
      <c r="A5" s="9" t="s">
        <v>24</v>
      </c>
      <c r="B5" s="1">
        <v>54.1</v>
      </c>
    </row>
    <row r="6" spans="1:2" x14ac:dyDescent="0.25">
      <c r="A6" s="9" t="s">
        <v>22</v>
      </c>
      <c r="B6" s="1">
        <v>43.071428571428569</v>
      </c>
    </row>
    <row r="7" spans="1:2" x14ac:dyDescent="0.25">
      <c r="A7" s="9" t="s">
        <v>27</v>
      </c>
      <c r="B7" s="1">
        <v>50.523809523809526</v>
      </c>
    </row>
    <row r="8" spans="1:2" x14ac:dyDescent="0.25">
      <c r="A8" s="9" t="s">
        <v>9</v>
      </c>
      <c r="B8" s="1">
        <v>45.25</v>
      </c>
    </row>
    <row r="9" spans="1:2" x14ac:dyDescent="0.25">
      <c r="A9" s="9" t="s">
        <v>59</v>
      </c>
      <c r="B9" s="1">
        <v>52.857142857142854</v>
      </c>
    </row>
    <row r="10" spans="1:2" x14ac:dyDescent="0.25">
      <c r="A10" s="9" t="s">
        <v>64</v>
      </c>
      <c r="B10" s="1">
        <v>50.083333333333336</v>
      </c>
    </row>
    <row r="11" spans="1:2" x14ac:dyDescent="0.25">
      <c r="A11" s="9" t="s">
        <v>69</v>
      </c>
      <c r="B11" s="1">
        <v>43.85</v>
      </c>
    </row>
    <row r="12" spans="1:2" x14ac:dyDescent="0.25">
      <c r="A12" s="9" t="s">
        <v>181</v>
      </c>
      <c r="B12" s="1">
        <v>48.146666666666668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F424-2453-4B04-81F8-A1D303F41D17}">
  <dimension ref="A1:B146"/>
  <sheetViews>
    <sheetView tabSelected="1" workbookViewId="0"/>
  </sheetViews>
  <sheetFormatPr baseColWidth="10" defaultRowHeight="15" x14ac:dyDescent="0.25"/>
  <cols>
    <col min="1" max="1" width="17.5703125" bestFit="1" customWidth="1"/>
    <col min="2" max="2" width="15.7109375" style="7" bestFit="1" customWidth="1"/>
    <col min="3" max="3" width="13.42578125" bestFit="1" customWidth="1"/>
  </cols>
  <sheetData>
    <row r="1" spans="1:2" x14ac:dyDescent="0.25">
      <c r="A1" s="8" t="s">
        <v>180</v>
      </c>
      <c r="B1" s="11" t="s">
        <v>185</v>
      </c>
    </row>
    <row r="2" spans="1:2" x14ac:dyDescent="0.25">
      <c r="A2" s="9" t="s">
        <v>62</v>
      </c>
      <c r="B2" s="13">
        <v>17</v>
      </c>
    </row>
    <row r="3" spans="1:2" x14ac:dyDescent="0.25">
      <c r="A3" s="12" t="s">
        <v>186</v>
      </c>
      <c r="B3" s="13">
        <v>2</v>
      </c>
    </row>
    <row r="4" spans="1:2" x14ac:dyDescent="0.25">
      <c r="A4" s="12" t="s">
        <v>187</v>
      </c>
      <c r="B4" s="13">
        <v>3</v>
      </c>
    </row>
    <row r="5" spans="1:2" x14ac:dyDescent="0.25">
      <c r="A5" s="12" t="s">
        <v>188</v>
      </c>
      <c r="B5" s="13">
        <v>6</v>
      </c>
    </row>
    <row r="6" spans="1:2" x14ac:dyDescent="0.25">
      <c r="A6" s="12" t="s">
        <v>189</v>
      </c>
      <c r="B6" s="13">
        <v>2</v>
      </c>
    </row>
    <row r="7" spans="1:2" x14ac:dyDescent="0.25">
      <c r="A7" s="12" t="s">
        <v>190</v>
      </c>
      <c r="B7" s="13">
        <v>2</v>
      </c>
    </row>
    <row r="8" spans="1:2" x14ac:dyDescent="0.25">
      <c r="A8" s="12" t="s">
        <v>191</v>
      </c>
      <c r="B8" s="13">
        <v>2</v>
      </c>
    </row>
    <row r="9" spans="1:2" x14ac:dyDescent="0.25">
      <c r="A9" s="9" t="s">
        <v>15</v>
      </c>
      <c r="B9" s="13">
        <v>16</v>
      </c>
    </row>
    <row r="10" spans="1:2" x14ac:dyDescent="0.25">
      <c r="A10" s="12" t="s">
        <v>186</v>
      </c>
      <c r="B10" s="13">
        <v>3</v>
      </c>
    </row>
    <row r="11" spans="1:2" x14ac:dyDescent="0.25">
      <c r="A11" s="12" t="s">
        <v>188</v>
      </c>
      <c r="B11" s="13">
        <v>1</v>
      </c>
    </row>
    <row r="12" spans="1:2" x14ac:dyDescent="0.25">
      <c r="A12" s="12" t="s">
        <v>189</v>
      </c>
      <c r="B12" s="13">
        <v>4</v>
      </c>
    </row>
    <row r="13" spans="1:2" x14ac:dyDescent="0.25">
      <c r="A13" s="12" t="s">
        <v>190</v>
      </c>
      <c r="B13" s="13">
        <v>1</v>
      </c>
    </row>
    <row r="14" spans="1:2" x14ac:dyDescent="0.25">
      <c r="A14" s="12" t="s">
        <v>191</v>
      </c>
      <c r="B14" s="13">
        <v>7</v>
      </c>
    </row>
    <row r="15" spans="1:2" x14ac:dyDescent="0.25">
      <c r="A15" s="9" t="s">
        <v>42</v>
      </c>
      <c r="B15" s="13">
        <v>9</v>
      </c>
    </row>
    <row r="16" spans="1:2" x14ac:dyDescent="0.25">
      <c r="A16" s="12" t="s">
        <v>186</v>
      </c>
      <c r="B16" s="13">
        <v>1</v>
      </c>
    </row>
    <row r="17" spans="1:2" x14ac:dyDescent="0.25">
      <c r="A17" s="12" t="s">
        <v>187</v>
      </c>
      <c r="B17" s="13">
        <v>3</v>
      </c>
    </row>
    <row r="18" spans="1:2" x14ac:dyDescent="0.25">
      <c r="A18" s="12" t="s">
        <v>188</v>
      </c>
      <c r="B18" s="13">
        <v>1</v>
      </c>
    </row>
    <row r="19" spans="1:2" x14ac:dyDescent="0.25">
      <c r="A19" s="12" t="s">
        <v>189</v>
      </c>
      <c r="B19" s="13">
        <v>2</v>
      </c>
    </row>
    <row r="20" spans="1:2" x14ac:dyDescent="0.25">
      <c r="A20" s="12" t="s">
        <v>190</v>
      </c>
      <c r="B20" s="13">
        <v>1</v>
      </c>
    </row>
    <row r="21" spans="1:2" x14ac:dyDescent="0.25">
      <c r="A21" s="12" t="s">
        <v>191</v>
      </c>
      <c r="B21" s="13">
        <v>1</v>
      </c>
    </row>
    <row r="22" spans="1:2" x14ac:dyDescent="0.25">
      <c r="A22" s="9" t="s">
        <v>24</v>
      </c>
      <c r="B22" s="13">
        <v>10</v>
      </c>
    </row>
    <row r="23" spans="1:2" x14ac:dyDescent="0.25">
      <c r="A23" s="12" t="s">
        <v>187</v>
      </c>
      <c r="B23" s="13">
        <v>2</v>
      </c>
    </row>
    <row r="24" spans="1:2" x14ac:dyDescent="0.25">
      <c r="A24" s="12" t="s">
        <v>188</v>
      </c>
      <c r="B24" s="13">
        <v>2</v>
      </c>
    </row>
    <row r="25" spans="1:2" x14ac:dyDescent="0.25">
      <c r="A25" s="12" t="s">
        <v>189</v>
      </c>
      <c r="B25" s="13">
        <v>1</v>
      </c>
    </row>
    <row r="26" spans="1:2" x14ac:dyDescent="0.25">
      <c r="A26" s="12" t="s">
        <v>190</v>
      </c>
      <c r="B26" s="13">
        <v>2</v>
      </c>
    </row>
    <row r="27" spans="1:2" x14ac:dyDescent="0.25">
      <c r="A27" s="12" t="s">
        <v>191</v>
      </c>
      <c r="B27" s="13">
        <v>3</v>
      </c>
    </row>
    <row r="28" spans="1:2" x14ac:dyDescent="0.25">
      <c r="A28" s="9" t="s">
        <v>22</v>
      </c>
      <c r="B28" s="13">
        <v>14</v>
      </c>
    </row>
    <row r="29" spans="1:2" x14ac:dyDescent="0.25">
      <c r="A29" s="12" t="s">
        <v>186</v>
      </c>
      <c r="B29" s="13">
        <v>2</v>
      </c>
    </row>
    <row r="30" spans="1:2" x14ac:dyDescent="0.25">
      <c r="A30" s="12" t="s">
        <v>187</v>
      </c>
      <c r="B30" s="13">
        <v>3</v>
      </c>
    </row>
    <row r="31" spans="1:2" x14ac:dyDescent="0.25">
      <c r="A31" s="12" t="s">
        <v>188</v>
      </c>
      <c r="B31" s="13">
        <v>4</v>
      </c>
    </row>
    <row r="32" spans="1:2" x14ac:dyDescent="0.25">
      <c r="A32" s="12" t="s">
        <v>189</v>
      </c>
      <c r="B32" s="13">
        <v>2</v>
      </c>
    </row>
    <row r="33" spans="1:2" x14ac:dyDescent="0.25">
      <c r="A33" s="12" t="s">
        <v>190</v>
      </c>
      <c r="B33" s="13">
        <v>3</v>
      </c>
    </row>
    <row r="34" spans="1:2" x14ac:dyDescent="0.25">
      <c r="A34" s="9" t="s">
        <v>27</v>
      </c>
      <c r="B34" s="13">
        <v>21</v>
      </c>
    </row>
    <row r="35" spans="1:2" x14ac:dyDescent="0.25">
      <c r="A35" s="12" t="s">
        <v>186</v>
      </c>
      <c r="B35" s="13">
        <v>4</v>
      </c>
    </row>
    <row r="36" spans="1:2" x14ac:dyDescent="0.25">
      <c r="A36" s="12" t="s">
        <v>187</v>
      </c>
      <c r="B36" s="13">
        <v>2</v>
      </c>
    </row>
    <row r="37" spans="1:2" x14ac:dyDescent="0.25">
      <c r="A37" s="12" t="s">
        <v>188</v>
      </c>
      <c r="B37" s="13">
        <v>2</v>
      </c>
    </row>
    <row r="38" spans="1:2" x14ac:dyDescent="0.25">
      <c r="A38" s="12" t="s">
        <v>189</v>
      </c>
      <c r="B38" s="13">
        <v>3</v>
      </c>
    </row>
    <row r="39" spans="1:2" x14ac:dyDescent="0.25">
      <c r="A39" s="12" t="s">
        <v>190</v>
      </c>
      <c r="B39" s="13">
        <v>8</v>
      </c>
    </row>
    <row r="40" spans="1:2" x14ac:dyDescent="0.25">
      <c r="A40" s="12" t="s">
        <v>191</v>
      </c>
      <c r="B40" s="13">
        <v>2</v>
      </c>
    </row>
    <row r="41" spans="1:2" x14ac:dyDescent="0.25">
      <c r="A41" s="9" t="s">
        <v>9</v>
      </c>
      <c r="B41" s="13">
        <v>24</v>
      </c>
    </row>
    <row r="42" spans="1:2" x14ac:dyDescent="0.25">
      <c r="A42" s="12" t="s">
        <v>186</v>
      </c>
      <c r="B42" s="13">
        <v>4</v>
      </c>
    </row>
    <row r="43" spans="1:2" x14ac:dyDescent="0.25">
      <c r="A43" s="12" t="s">
        <v>187</v>
      </c>
      <c r="B43" s="13">
        <v>5</v>
      </c>
    </row>
    <row r="44" spans="1:2" x14ac:dyDescent="0.25">
      <c r="A44" s="12" t="s">
        <v>188</v>
      </c>
      <c r="B44" s="13">
        <v>5</v>
      </c>
    </row>
    <row r="45" spans="1:2" x14ac:dyDescent="0.25">
      <c r="A45" s="12" t="s">
        <v>189</v>
      </c>
      <c r="B45" s="13">
        <v>3</v>
      </c>
    </row>
    <row r="46" spans="1:2" x14ac:dyDescent="0.25">
      <c r="A46" s="12" t="s">
        <v>190</v>
      </c>
      <c r="B46" s="13">
        <v>3</v>
      </c>
    </row>
    <row r="47" spans="1:2" x14ac:dyDescent="0.25">
      <c r="A47" s="12" t="s">
        <v>191</v>
      </c>
      <c r="B47" s="13">
        <v>4</v>
      </c>
    </row>
    <row r="48" spans="1:2" x14ac:dyDescent="0.25">
      <c r="A48" s="9" t="s">
        <v>59</v>
      </c>
      <c r="B48" s="13">
        <v>7</v>
      </c>
    </row>
    <row r="49" spans="1:2" x14ac:dyDescent="0.25">
      <c r="A49" s="12" t="s">
        <v>186</v>
      </c>
      <c r="B49" s="13">
        <v>2</v>
      </c>
    </row>
    <row r="50" spans="1:2" x14ac:dyDescent="0.25">
      <c r="A50" s="12" t="s">
        <v>188</v>
      </c>
      <c r="B50" s="13">
        <v>1</v>
      </c>
    </row>
    <row r="51" spans="1:2" x14ac:dyDescent="0.25">
      <c r="A51" s="12" t="s">
        <v>190</v>
      </c>
      <c r="B51" s="13">
        <v>1</v>
      </c>
    </row>
    <row r="52" spans="1:2" x14ac:dyDescent="0.25">
      <c r="A52" s="12" t="s">
        <v>191</v>
      </c>
      <c r="B52" s="13">
        <v>3</v>
      </c>
    </row>
    <row r="53" spans="1:2" x14ac:dyDescent="0.25">
      <c r="A53" s="9" t="s">
        <v>64</v>
      </c>
      <c r="B53" s="13">
        <v>12</v>
      </c>
    </row>
    <row r="54" spans="1:2" x14ac:dyDescent="0.25">
      <c r="A54" s="12" t="s">
        <v>187</v>
      </c>
      <c r="B54" s="13">
        <v>2</v>
      </c>
    </row>
    <row r="55" spans="1:2" x14ac:dyDescent="0.25">
      <c r="A55" s="12" t="s">
        <v>188</v>
      </c>
      <c r="B55" s="13">
        <v>4</v>
      </c>
    </row>
    <row r="56" spans="1:2" x14ac:dyDescent="0.25">
      <c r="A56" s="12" t="s">
        <v>189</v>
      </c>
      <c r="B56" s="13">
        <v>3</v>
      </c>
    </row>
    <row r="57" spans="1:2" x14ac:dyDescent="0.25">
      <c r="A57" s="12" t="s">
        <v>190</v>
      </c>
      <c r="B57" s="13">
        <v>1</v>
      </c>
    </row>
    <row r="58" spans="1:2" x14ac:dyDescent="0.25">
      <c r="A58" s="12" t="s">
        <v>191</v>
      </c>
      <c r="B58" s="13">
        <v>2</v>
      </c>
    </row>
    <row r="59" spans="1:2" x14ac:dyDescent="0.25">
      <c r="A59" s="9" t="s">
        <v>69</v>
      </c>
      <c r="B59" s="13">
        <v>20</v>
      </c>
    </row>
    <row r="60" spans="1:2" x14ac:dyDescent="0.25">
      <c r="A60" s="12" t="s">
        <v>186</v>
      </c>
      <c r="B60" s="13">
        <v>4</v>
      </c>
    </row>
    <row r="61" spans="1:2" x14ac:dyDescent="0.25">
      <c r="A61" s="12" t="s">
        <v>187</v>
      </c>
      <c r="B61" s="13">
        <v>4</v>
      </c>
    </row>
    <row r="62" spans="1:2" x14ac:dyDescent="0.25">
      <c r="A62" s="12" t="s">
        <v>188</v>
      </c>
      <c r="B62" s="13">
        <v>4</v>
      </c>
    </row>
    <row r="63" spans="1:2" x14ac:dyDescent="0.25">
      <c r="A63" s="12" t="s">
        <v>189</v>
      </c>
      <c r="B63" s="13">
        <v>4</v>
      </c>
    </row>
    <row r="64" spans="1:2" x14ac:dyDescent="0.25">
      <c r="A64" s="12" t="s">
        <v>190</v>
      </c>
      <c r="B64" s="13">
        <v>1</v>
      </c>
    </row>
    <row r="65" spans="1:2" x14ac:dyDescent="0.25">
      <c r="A65" s="12" t="s">
        <v>191</v>
      </c>
      <c r="B65" s="13">
        <v>3</v>
      </c>
    </row>
    <row r="66" spans="1:2" x14ac:dyDescent="0.25">
      <c r="A66" s="9" t="s">
        <v>181</v>
      </c>
      <c r="B66" s="13">
        <v>150</v>
      </c>
    </row>
    <row r="67" spans="1:2" x14ac:dyDescent="0.25">
      <c r="B67"/>
    </row>
    <row r="68" spans="1:2" x14ac:dyDescent="0.25">
      <c r="B68"/>
    </row>
    <row r="69" spans="1:2" x14ac:dyDescent="0.25">
      <c r="B69"/>
    </row>
    <row r="70" spans="1:2" x14ac:dyDescent="0.25">
      <c r="B70"/>
    </row>
    <row r="71" spans="1:2" x14ac:dyDescent="0.25">
      <c r="B71"/>
    </row>
    <row r="72" spans="1:2" x14ac:dyDescent="0.25">
      <c r="B72"/>
    </row>
    <row r="73" spans="1:2" x14ac:dyDescent="0.25">
      <c r="B73"/>
    </row>
    <row r="74" spans="1:2" x14ac:dyDescent="0.25">
      <c r="B74"/>
    </row>
    <row r="75" spans="1:2" x14ac:dyDescent="0.25">
      <c r="B75"/>
    </row>
    <row r="76" spans="1:2" x14ac:dyDescent="0.25">
      <c r="B76"/>
    </row>
    <row r="77" spans="1:2" x14ac:dyDescent="0.25">
      <c r="B77"/>
    </row>
    <row r="78" spans="1:2" x14ac:dyDescent="0.25">
      <c r="B78"/>
    </row>
    <row r="79" spans="1:2" x14ac:dyDescent="0.25">
      <c r="B79"/>
    </row>
    <row r="80" spans="1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5905-3DE9-4B6C-ABF2-29C576DC66C8}">
  <dimension ref="A1:J151"/>
  <sheetViews>
    <sheetView topLeftCell="A132" workbookViewId="0">
      <selection activeCell="K125" sqref="K125"/>
    </sheetView>
  </sheetViews>
  <sheetFormatPr baseColWidth="10" defaultRowHeight="15" x14ac:dyDescent="0.25"/>
  <cols>
    <col min="1" max="1" width="13.28515625" style="4" bestFit="1" customWidth="1"/>
    <col min="2" max="2" width="7.7109375" style="1" bestFit="1" customWidth="1"/>
    <col min="3" max="3" width="12.85546875" style="4" bestFit="1" customWidth="1"/>
    <col min="4" max="4" width="6.85546875" style="4" bestFit="1" customWidth="1"/>
    <col min="5" max="5" width="16.42578125" style="2" bestFit="1" customWidth="1"/>
    <col min="6" max="6" width="20.140625" style="2" bestFit="1" customWidth="1"/>
    <col min="7" max="7" width="20.28515625" style="3" bestFit="1" customWidth="1"/>
    <col min="9" max="9" width="43" customWidth="1"/>
    <col min="10" max="10" width="13" bestFit="1" customWidth="1"/>
  </cols>
  <sheetData>
    <row r="1" spans="1:10" x14ac:dyDescent="0.25">
      <c r="A1" s="4" t="s">
        <v>0</v>
      </c>
      <c r="B1" s="1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3" t="s">
        <v>6</v>
      </c>
    </row>
    <row r="2" spans="1:10" x14ac:dyDescent="0.25">
      <c r="A2" s="4" t="s">
        <v>7</v>
      </c>
      <c r="B2" s="1">
        <v>38</v>
      </c>
      <c r="C2" s="4" t="s">
        <v>69</v>
      </c>
      <c r="D2" s="4" t="s">
        <v>10</v>
      </c>
      <c r="E2" s="2">
        <v>5015150.28</v>
      </c>
      <c r="F2" s="2">
        <v>5015150.28</v>
      </c>
    </row>
    <row r="3" spans="1:10" x14ac:dyDescent="0.25">
      <c r="A3" s="4" t="s">
        <v>8</v>
      </c>
      <c r="B3" s="1">
        <v>39</v>
      </c>
      <c r="C3" s="4" t="s">
        <v>9</v>
      </c>
      <c r="D3" s="4" t="s">
        <v>10</v>
      </c>
      <c r="F3" s="2">
        <v>5330963.3600000003</v>
      </c>
    </row>
    <row r="4" spans="1:10" x14ac:dyDescent="0.25">
      <c r="A4" s="4" t="s">
        <v>12</v>
      </c>
      <c r="B4" s="1">
        <v>44</v>
      </c>
      <c r="C4" s="4" t="s">
        <v>24</v>
      </c>
      <c r="D4" s="4" t="s">
        <v>10</v>
      </c>
      <c r="E4" s="2" t="s">
        <v>11</v>
      </c>
      <c r="F4" s="2">
        <v>2657741.9700000002</v>
      </c>
      <c r="G4" s="3">
        <v>45768</v>
      </c>
      <c r="I4" t="s">
        <v>169</v>
      </c>
      <c r="J4" s="5">
        <f>AVERAGE(usuarios_credito_completo[edad])</f>
        <v>48.146666666666668</v>
      </c>
    </row>
    <row r="5" spans="1:10" x14ac:dyDescent="0.25">
      <c r="A5" s="4" t="s">
        <v>13</v>
      </c>
      <c r="B5" s="1">
        <v>42</v>
      </c>
      <c r="C5" s="4" t="s">
        <v>9</v>
      </c>
      <c r="D5" s="4" t="s">
        <v>10</v>
      </c>
      <c r="E5" s="2" t="s">
        <v>11</v>
      </c>
      <c r="F5" s="2">
        <v>1525124.12</v>
      </c>
      <c r="G5" s="3">
        <v>45749</v>
      </c>
      <c r="I5" t="s">
        <v>170</v>
      </c>
      <c r="J5" s="6">
        <f>AVERAGE(usuarios_credito_completo[credito_disponible])</f>
        <v>4624102.0726666665</v>
      </c>
    </row>
    <row r="6" spans="1:10" x14ac:dyDescent="0.25">
      <c r="A6" s="4" t="s">
        <v>14</v>
      </c>
      <c r="B6" s="1">
        <v>54</v>
      </c>
      <c r="C6" s="4" t="s">
        <v>15</v>
      </c>
      <c r="D6" s="4" t="s">
        <v>10</v>
      </c>
      <c r="E6" s="2" t="s">
        <v>11</v>
      </c>
      <c r="F6" s="2">
        <v>4523021.33</v>
      </c>
      <c r="I6" t="s">
        <v>172</v>
      </c>
      <c r="J6" s="5">
        <f>_xlfn.STDEV.S(usuarios_credito_completo[edad])</f>
        <v>16.929536821845925</v>
      </c>
    </row>
    <row r="7" spans="1:10" x14ac:dyDescent="0.25">
      <c r="A7" s="4" t="s">
        <v>16</v>
      </c>
      <c r="B7" s="1">
        <v>37</v>
      </c>
      <c r="C7" s="4" t="s">
        <v>9</v>
      </c>
      <c r="D7" s="4" t="s">
        <v>10</v>
      </c>
      <c r="E7" s="2" t="s">
        <v>11</v>
      </c>
      <c r="F7" s="2">
        <v>8940873.8200000003</v>
      </c>
      <c r="I7" t="s">
        <v>171</v>
      </c>
      <c r="J7" s="5">
        <f>_xlfn.STDEV.P(usuarios_credito_completo[edad])</f>
        <v>16.873010664635071</v>
      </c>
    </row>
    <row r="8" spans="1:10" x14ac:dyDescent="0.25">
      <c r="A8" s="4" t="s">
        <v>17</v>
      </c>
      <c r="B8" s="1">
        <v>73</v>
      </c>
      <c r="C8" s="4" t="s">
        <v>59</v>
      </c>
      <c r="D8" s="4" t="s">
        <v>10</v>
      </c>
      <c r="E8" s="2" t="s">
        <v>11</v>
      </c>
      <c r="F8" s="2">
        <v>556271.11</v>
      </c>
      <c r="I8" t="s">
        <v>173</v>
      </c>
      <c r="J8" s="7">
        <f>_xlfn.STDEV.S(usuarios_credito_completo[credito_disponible])</f>
        <v>2698069.5563048278</v>
      </c>
    </row>
    <row r="9" spans="1:10" x14ac:dyDescent="0.25">
      <c r="A9" s="4" t="s">
        <v>18</v>
      </c>
      <c r="B9" s="1">
        <v>57</v>
      </c>
      <c r="C9" s="4" t="s">
        <v>22</v>
      </c>
      <c r="D9" s="4" t="s">
        <v>10</v>
      </c>
      <c r="E9" s="2" t="s">
        <v>11</v>
      </c>
      <c r="F9" s="2">
        <v>871706.62</v>
      </c>
      <c r="I9" t="s">
        <v>174</v>
      </c>
      <c r="J9" s="7">
        <f>_xlfn.STDEV.P(usuarios_credito_completo[credito_disponible])</f>
        <v>2689060.9516684199</v>
      </c>
    </row>
    <row r="10" spans="1:10" x14ac:dyDescent="0.25">
      <c r="A10" s="4" t="s">
        <v>19</v>
      </c>
      <c r="B10" s="1">
        <v>68</v>
      </c>
      <c r="C10" s="4" t="s">
        <v>9</v>
      </c>
      <c r="D10" s="4" t="s">
        <v>10</v>
      </c>
      <c r="E10" s="2">
        <v>6168640.8600000003</v>
      </c>
      <c r="F10" s="2">
        <v>6168640.8600000003</v>
      </c>
      <c r="I10" t="s">
        <v>175</v>
      </c>
      <c r="J10">
        <f>MIN(usuarios_credito_completo[edad])</f>
        <v>18</v>
      </c>
    </row>
    <row r="11" spans="1:10" x14ac:dyDescent="0.25">
      <c r="A11" s="4" t="s">
        <v>20</v>
      </c>
      <c r="B11" s="1">
        <v>42</v>
      </c>
      <c r="C11" s="4" t="s">
        <v>15</v>
      </c>
      <c r="D11" s="4" t="s">
        <v>10</v>
      </c>
      <c r="E11" s="2">
        <v>9528577.4700000007</v>
      </c>
      <c r="F11" s="2">
        <v>9528577.4700000007</v>
      </c>
      <c r="G11" s="3">
        <v>45500</v>
      </c>
      <c r="I11" t="s">
        <v>176</v>
      </c>
      <c r="J11">
        <f>MAX(usuarios_credito_completo[edad])</f>
        <v>75</v>
      </c>
    </row>
    <row r="12" spans="1:10" x14ac:dyDescent="0.25">
      <c r="A12" s="4" t="s">
        <v>21</v>
      </c>
      <c r="B12" s="1">
        <v>19</v>
      </c>
      <c r="C12" s="4" t="s">
        <v>22</v>
      </c>
      <c r="D12" s="4" t="s">
        <v>10</v>
      </c>
      <c r="E12" s="2" t="s">
        <v>11</v>
      </c>
      <c r="F12" s="2">
        <v>1809892.35</v>
      </c>
      <c r="G12" s="3">
        <v>45607</v>
      </c>
      <c r="I12" t="s">
        <v>177</v>
      </c>
      <c r="J12" s="7">
        <f>SUM(usuarios_credito_completo[credito_disponible])</f>
        <v>693615310.89999998</v>
      </c>
    </row>
    <row r="13" spans="1:10" x14ac:dyDescent="0.25">
      <c r="A13" s="4" t="s">
        <v>23</v>
      </c>
      <c r="B13" s="1">
        <v>32</v>
      </c>
      <c r="C13" s="4" t="s">
        <v>24</v>
      </c>
      <c r="D13" s="4" t="s">
        <v>10</v>
      </c>
      <c r="E13" s="2" t="s">
        <v>11</v>
      </c>
      <c r="F13" s="2">
        <v>2872077.25</v>
      </c>
      <c r="I13" t="s">
        <v>178</v>
      </c>
      <c r="J13" s="7">
        <f>MIN(usuarios_credito_completo[credito_disponible])</f>
        <v>129496.21</v>
      </c>
    </row>
    <row r="14" spans="1:10" x14ac:dyDescent="0.25">
      <c r="A14" s="4" t="s">
        <v>25</v>
      </c>
      <c r="B14" s="1">
        <v>27</v>
      </c>
      <c r="C14" s="4" t="s">
        <v>15</v>
      </c>
      <c r="D14" s="4" t="s">
        <v>10</v>
      </c>
      <c r="E14" s="2">
        <v>6357277.5899999999</v>
      </c>
      <c r="F14" s="2">
        <v>6357277.5899999999</v>
      </c>
      <c r="I14" t="s">
        <v>179</v>
      </c>
      <c r="J14" s="7">
        <f>MAX(usuarios_credito_completo[credito_disponible])</f>
        <v>9998990.2200000007</v>
      </c>
    </row>
    <row r="15" spans="1:10" x14ac:dyDescent="0.25">
      <c r="A15" s="4" t="s">
        <v>26</v>
      </c>
      <c r="B15" s="1">
        <v>67</v>
      </c>
      <c r="C15" s="4" t="s">
        <v>27</v>
      </c>
      <c r="D15" s="4" t="s">
        <v>10</v>
      </c>
      <c r="E15" s="2" t="s">
        <v>11</v>
      </c>
      <c r="F15" s="2">
        <v>2030037.51</v>
      </c>
      <c r="G15" s="3">
        <v>45734</v>
      </c>
    </row>
    <row r="16" spans="1:10" x14ac:dyDescent="0.25">
      <c r="A16" s="4" t="s">
        <v>28</v>
      </c>
      <c r="B16" s="1">
        <v>21</v>
      </c>
      <c r="C16" s="4" t="s">
        <v>69</v>
      </c>
      <c r="D16" s="4" t="s">
        <v>10</v>
      </c>
      <c r="E16" s="2" t="s">
        <v>11</v>
      </c>
      <c r="F16" s="2">
        <v>4818988.79</v>
      </c>
      <c r="G16" s="3">
        <v>45699</v>
      </c>
    </row>
    <row r="17" spans="1:7" x14ac:dyDescent="0.25">
      <c r="A17" s="4" t="s">
        <v>29</v>
      </c>
      <c r="B17" s="1">
        <v>71</v>
      </c>
      <c r="C17" s="4" t="s">
        <v>9</v>
      </c>
      <c r="D17" s="4" t="s">
        <v>10</v>
      </c>
      <c r="E17" s="2" t="s">
        <v>11</v>
      </c>
      <c r="F17" s="2">
        <v>1756412.83</v>
      </c>
      <c r="G17" s="3">
        <v>45752</v>
      </c>
    </row>
    <row r="18" spans="1:7" x14ac:dyDescent="0.25">
      <c r="A18" s="4" t="s">
        <v>30</v>
      </c>
      <c r="B18" s="1">
        <v>57</v>
      </c>
      <c r="C18" s="4" t="s">
        <v>69</v>
      </c>
      <c r="D18" s="4" t="s">
        <v>10</v>
      </c>
      <c r="E18" s="2" t="s">
        <v>11</v>
      </c>
      <c r="F18" s="2">
        <v>5424031.0300000003</v>
      </c>
    </row>
    <row r="19" spans="1:7" x14ac:dyDescent="0.25">
      <c r="A19" s="4" t="s">
        <v>31</v>
      </c>
      <c r="B19" s="1">
        <v>40</v>
      </c>
      <c r="C19" s="4" t="s">
        <v>64</v>
      </c>
      <c r="D19" s="4" t="s">
        <v>10</v>
      </c>
      <c r="E19" s="2" t="s">
        <v>11</v>
      </c>
      <c r="F19" s="2">
        <v>1224966.58</v>
      </c>
    </row>
    <row r="20" spans="1:7" x14ac:dyDescent="0.25">
      <c r="A20" s="4" t="s">
        <v>32</v>
      </c>
      <c r="B20" s="1">
        <v>37</v>
      </c>
      <c r="C20" s="4" t="s">
        <v>22</v>
      </c>
      <c r="D20" s="4" t="s">
        <v>10</v>
      </c>
      <c r="E20" s="2">
        <v>8738659.8499999996</v>
      </c>
      <c r="F20" s="2">
        <v>8738659.8499999996</v>
      </c>
      <c r="G20" s="3">
        <v>45573</v>
      </c>
    </row>
    <row r="21" spans="1:7" x14ac:dyDescent="0.25">
      <c r="A21" s="4" t="s">
        <v>33</v>
      </c>
      <c r="B21" s="1">
        <v>20</v>
      </c>
      <c r="C21" s="4" t="s">
        <v>22</v>
      </c>
      <c r="D21" s="4" t="s">
        <v>10</v>
      </c>
      <c r="E21" s="2">
        <v>1090379.51</v>
      </c>
      <c r="F21" s="2">
        <v>1090379.51</v>
      </c>
    </row>
    <row r="22" spans="1:7" x14ac:dyDescent="0.25">
      <c r="A22" s="4" t="s">
        <v>34</v>
      </c>
      <c r="B22" s="1">
        <v>45</v>
      </c>
      <c r="C22" s="4" t="s">
        <v>27</v>
      </c>
      <c r="D22" s="4" t="s">
        <v>10</v>
      </c>
      <c r="E22" s="2" t="s">
        <v>11</v>
      </c>
      <c r="F22" s="2">
        <v>5035928.5</v>
      </c>
      <c r="G22" s="3">
        <v>45526</v>
      </c>
    </row>
    <row r="23" spans="1:7" x14ac:dyDescent="0.25">
      <c r="A23" s="4" t="s">
        <v>35</v>
      </c>
      <c r="B23" s="1">
        <v>31</v>
      </c>
      <c r="C23" s="4" t="s">
        <v>9</v>
      </c>
      <c r="D23" s="4" t="s">
        <v>10</v>
      </c>
      <c r="E23" s="2" t="s">
        <v>11</v>
      </c>
      <c r="F23" s="2">
        <v>6466020.3200000003</v>
      </c>
      <c r="G23" s="3">
        <v>45649</v>
      </c>
    </row>
    <row r="24" spans="1:7" x14ac:dyDescent="0.25">
      <c r="A24" s="4" t="s">
        <v>36</v>
      </c>
      <c r="B24" s="1">
        <v>71</v>
      </c>
      <c r="C24" s="4" t="s">
        <v>15</v>
      </c>
      <c r="D24" s="4" t="s">
        <v>10</v>
      </c>
      <c r="E24" s="2" t="s">
        <v>11</v>
      </c>
      <c r="F24" s="2">
        <v>1103295.08</v>
      </c>
    </row>
    <row r="25" spans="1:7" x14ac:dyDescent="0.25">
      <c r="A25" s="4" t="s">
        <v>37</v>
      </c>
      <c r="B25" s="1">
        <v>23</v>
      </c>
      <c r="C25" s="4" t="s">
        <v>9</v>
      </c>
      <c r="D25" s="4" t="s">
        <v>10</v>
      </c>
      <c r="E25" s="2">
        <v>1297931.46</v>
      </c>
      <c r="F25" s="2">
        <v>1297931.46</v>
      </c>
    </row>
    <row r="26" spans="1:7" x14ac:dyDescent="0.25">
      <c r="A26" s="4" t="s">
        <v>38</v>
      </c>
      <c r="B26" s="1">
        <v>34</v>
      </c>
      <c r="C26" s="4" t="s">
        <v>64</v>
      </c>
      <c r="D26" s="4" t="s">
        <v>10</v>
      </c>
      <c r="E26" s="2" t="s">
        <v>11</v>
      </c>
      <c r="F26" s="2">
        <v>5506662.3499999996</v>
      </c>
      <c r="G26" s="3">
        <v>45738</v>
      </c>
    </row>
    <row r="27" spans="1:7" x14ac:dyDescent="0.25">
      <c r="A27" s="4" t="s">
        <v>39</v>
      </c>
      <c r="B27" s="1">
        <v>64</v>
      </c>
      <c r="C27" s="4" t="s">
        <v>27</v>
      </c>
      <c r="D27" s="4" t="s">
        <v>10</v>
      </c>
      <c r="E27" s="2">
        <v>718551.51</v>
      </c>
      <c r="F27" s="2">
        <v>718551.51</v>
      </c>
    </row>
    <row r="28" spans="1:7" x14ac:dyDescent="0.25">
      <c r="A28" s="4" t="s">
        <v>40</v>
      </c>
      <c r="B28" s="1">
        <v>21</v>
      </c>
      <c r="C28" s="4" t="s">
        <v>9</v>
      </c>
      <c r="D28" s="4" t="s">
        <v>10</v>
      </c>
      <c r="E28" s="2" t="s">
        <v>11</v>
      </c>
      <c r="F28" s="2">
        <v>6861395.0499999998</v>
      </c>
    </row>
    <row r="29" spans="1:7" x14ac:dyDescent="0.25">
      <c r="A29" s="4" t="s">
        <v>41</v>
      </c>
      <c r="B29" s="1">
        <v>52</v>
      </c>
      <c r="C29" s="4" t="s">
        <v>42</v>
      </c>
      <c r="D29" s="4" t="s">
        <v>10</v>
      </c>
      <c r="E29" s="2">
        <v>7652015.9699999997</v>
      </c>
      <c r="F29" s="2">
        <v>7652015.9699999997</v>
      </c>
      <c r="G29" s="3">
        <v>45785</v>
      </c>
    </row>
    <row r="30" spans="1:7" x14ac:dyDescent="0.25">
      <c r="A30" s="4" t="s">
        <v>43</v>
      </c>
      <c r="B30" s="1">
        <v>62</v>
      </c>
      <c r="C30" s="4" t="s">
        <v>27</v>
      </c>
      <c r="D30" s="4" t="s">
        <v>10</v>
      </c>
      <c r="E30" s="2">
        <v>4841038.41</v>
      </c>
      <c r="F30" s="2">
        <v>4841038.41</v>
      </c>
    </row>
    <row r="31" spans="1:7" x14ac:dyDescent="0.25">
      <c r="A31" s="4" t="s">
        <v>44</v>
      </c>
      <c r="B31" s="1">
        <v>38</v>
      </c>
      <c r="C31" s="4" t="s">
        <v>24</v>
      </c>
      <c r="D31" s="4" t="s">
        <v>10</v>
      </c>
      <c r="E31" s="2">
        <v>340531.57</v>
      </c>
      <c r="F31" s="2">
        <v>340531.57</v>
      </c>
    </row>
    <row r="32" spans="1:7" x14ac:dyDescent="0.25">
      <c r="A32" s="4" t="s">
        <v>45</v>
      </c>
      <c r="B32" s="1">
        <v>42</v>
      </c>
      <c r="C32" s="4" t="s">
        <v>69</v>
      </c>
      <c r="D32" s="4" t="s">
        <v>10</v>
      </c>
      <c r="E32" s="2" t="s">
        <v>11</v>
      </c>
      <c r="F32" s="2">
        <v>4994783.38</v>
      </c>
      <c r="G32" s="3">
        <v>45730</v>
      </c>
    </row>
    <row r="33" spans="1:7" x14ac:dyDescent="0.25">
      <c r="A33" s="4" t="s">
        <v>46</v>
      </c>
      <c r="B33" s="1">
        <v>67</v>
      </c>
      <c r="C33" s="4" t="s">
        <v>22</v>
      </c>
      <c r="D33" s="4" t="s">
        <v>10</v>
      </c>
      <c r="E33" s="2" t="s">
        <v>11</v>
      </c>
      <c r="F33" s="2">
        <v>661450.4</v>
      </c>
    </row>
    <row r="34" spans="1:7" x14ac:dyDescent="0.25">
      <c r="A34" s="4" t="s">
        <v>47</v>
      </c>
      <c r="B34" s="1">
        <v>34</v>
      </c>
      <c r="C34" s="4" t="s">
        <v>69</v>
      </c>
      <c r="D34" s="4" t="s">
        <v>10</v>
      </c>
      <c r="E34" s="2" t="s">
        <v>11</v>
      </c>
      <c r="F34" s="2">
        <v>8732808.4100000001</v>
      </c>
      <c r="G34" s="3">
        <v>45770</v>
      </c>
    </row>
    <row r="35" spans="1:7" x14ac:dyDescent="0.25">
      <c r="A35" s="4" t="s">
        <v>48</v>
      </c>
      <c r="B35" s="1">
        <v>48</v>
      </c>
      <c r="C35" s="4" t="s">
        <v>69</v>
      </c>
      <c r="D35" s="4" t="s">
        <v>10</v>
      </c>
      <c r="E35" s="2" t="s">
        <v>11</v>
      </c>
      <c r="F35" s="2">
        <v>794139.46</v>
      </c>
    </row>
    <row r="36" spans="1:7" x14ac:dyDescent="0.25">
      <c r="A36" s="4" t="s">
        <v>49</v>
      </c>
      <c r="B36" s="1">
        <v>75</v>
      </c>
      <c r="C36" s="4" t="s">
        <v>24</v>
      </c>
      <c r="D36" s="4" t="s">
        <v>10</v>
      </c>
      <c r="E36" s="2" t="s">
        <v>11</v>
      </c>
      <c r="F36" s="2">
        <v>7893335.2599999998</v>
      </c>
      <c r="G36" s="3">
        <v>45519</v>
      </c>
    </row>
    <row r="37" spans="1:7" x14ac:dyDescent="0.25">
      <c r="A37" s="4" t="s">
        <v>50</v>
      </c>
      <c r="B37" s="1">
        <v>74</v>
      </c>
      <c r="C37" s="4" t="s">
        <v>24</v>
      </c>
      <c r="D37" s="4" t="s">
        <v>10</v>
      </c>
      <c r="E37" s="2" t="s">
        <v>11</v>
      </c>
      <c r="F37" s="2">
        <v>576365.66</v>
      </c>
    </row>
    <row r="38" spans="1:7" x14ac:dyDescent="0.25">
      <c r="A38" s="4" t="s">
        <v>51</v>
      </c>
      <c r="B38" s="1">
        <v>38</v>
      </c>
      <c r="C38" s="4" t="s">
        <v>64</v>
      </c>
      <c r="D38" s="4" t="s">
        <v>10</v>
      </c>
      <c r="E38" s="2">
        <v>3474064.25</v>
      </c>
      <c r="F38" s="2">
        <v>3474064.25</v>
      </c>
      <c r="G38" s="3">
        <v>45702</v>
      </c>
    </row>
    <row r="39" spans="1:7" x14ac:dyDescent="0.25">
      <c r="A39" s="4" t="s">
        <v>52</v>
      </c>
      <c r="B39" s="1">
        <v>54</v>
      </c>
      <c r="C39" s="4" t="s">
        <v>69</v>
      </c>
      <c r="D39" s="4" t="s">
        <v>10</v>
      </c>
      <c r="E39" s="2" t="s">
        <v>11</v>
      </c>
      <c r="F39" s="2">
        <v>7218605.3099999996</v>
      </c>
      <c r="G39" s="3">
        <v>45784</v>
      </c>
    </row>
    <row r="40" spans="1:7" x14ac:dyDescent="0.25">
      <c r="A40" s="4" t="s">
        <v>53</v>
      </c>
      <c r="B40" s="1">
        <v>50</v>
      </c>
      <c r="C40" s="4" t="s">
        <v>27</v>
      </c>
      <c r="D40" s="4" t="s">
        <v>10</v>
      </c>
      <c r="E40" s="2" t="s">
        <v>11</v>
      </c>
      <c r="F40" s="2">
        <v>6336282.8899999997</v>
      </c>
    </row>
    <row r="41" spans="1:7" x14ac:dyDescent="0.25">
      <c r="A41" s="4" t="s">
        <v>54</v>
      </c>
      <c r="B41" s="1">
        <v>61</v>
      </c>
      <c r="C41" s="4" t="s">
        <v>42</v>
      </c>
      <c r="D41" s="4" t="s">
        <v>10</v>
      </c>
      <c r="E41" s="2" t="s">
        <v>11</v>
      </c>
      <c r="F41" s="2">
        <v>6046497.2999999998</v>
      </c>
    </row>
    <row r="42" spans="1:7" x14ac:dyDescent="0.25">
      <c r="A42" s="4" t="s">
        <v>55</v>
      </c>
      <c r="B42" s="1">
        <v>36</v>
      </c>
      <c r="C42" s="4" t="s">
        <v>42</v>
      </c>
      <c r="D42" s="4" t="s">
        <v>10</v>
      </c>
      <c r="E42" s="2" t="s">
        <v>11</v>
      </c>
      <c r="F42" s="2">
        <v>1313315.42</v>
      </c>
      <c r="G42" s="3">
        <v>45605</v>
      </c>
    </row>
    <row r="43" spans="1:7" x14ac:dyDescent="0.25">
      <c r="A43" s="4" t="s">
        <v>56</v>
      </c>
      <c r="B43" s="1">
        <v>70</v>
      </c>
      <c r="C43" s="4" t="s">
        <v>27</v>
      </c>
      <c r="D43" s="4" t="s">
        <v>10</v>
      </c>
      <c r="E43" s="2" t="s">
        <v>11</v>
      </c>
      <c r="F43" s="2">
        <v>7114957.8700000001</v>
      </c>
      <c r="G43" s="3">
        <v>45714</v>
      </c>
    </row>
    <row r="44" spans="1:7" x14ac:dyDescent="0.25">
      <c r="A44" s="4" t="s">
        <v>57</v>
      </c>
      <c r="B44" s="1">
        <v>21</v>
      </c>
      <c r="C44" s="4" t="s">
        <v>27</v>
      </c>
      <c r="D44" s="4" t="s">
        <v>10</v>
      </c>
      <c r="E44" s="2">
        <v>3806804</v>
      </c>
      <c r="F44" s="2">
        <v>3806804</v>
      </c>
    </row>
    <row r="45" spans="1:7" x14ac:dyDescent="0.25">
      <c r="A45" s="4" t="s">
        <v>58</v>
      </c>
      <c r="B45" s="1">
        <v>44</v>
      </c>
      <c r="C45" s="4" t="s">
        <v>59</v>
      </c>
      <c r="D45" s="4" t="s">
        <v>10</v>
      </c>
      <c r="E45" s="2" t="s">
        <v>11</v>
      </c>
      <c r="F45" s="2">
        <v>639053.93999999994</v>
      </c>
    </row>
    <row r="46" spans="1:7" x14ac:dyDescent="0.25">
      <c r="A46" s="4" t="s">
        <v>60</v>
      </c>
      <c r="B46" s="1">
        <v>48</v>
      </c>
      <c r="C46" s="4" t="s">
        <v>22</v>
      </c>
      <c r="D46" s="4" t="s">
        <v>10</v>
      </c>
      <c r="E46" s="2" t="s">
        <v>11</v>
      </c>
      <c r="F46" s="2">
        <v>1511363.91</v>
      </c>
    </row>
    <row r="47" spans="1:7" x14ac:dyDescent="0.25">
      <c r="A47" s="4" t="s">
        <v>61</v>
      </c>
      <c r="B47" s="1">
        <v>72</v>
      </c>
      <c r="C47" s="4" t="s">
        <v>62</v>
      </c>
      <c r="D47" s="4" t="s">
        <v>10</v>
      </c>
      <c r="E47" s="2" t="s">
        <v>11</v>
      </c>
      <c r="F47" s="2">
        <v>1192188.3999999999</v>
      </c>
    </row>
    <row r="48" spans="1:7" x14ac:dyDescent="0.25">
      <c r="A48" s="4" t="s">
        <v>63</v>
      </c>
      <c r="B48" s="1">
        <v>40</v>
      </c>
      <c r="C48" s="4" t="s">
        <v>64</v>
      </c>
      <c r="D48" s="4" t="s">
        <v>10</v>
      </c>
      <c r="E48" s="2" t="s">
        <v>11</v>
      </c>
      <c r="F48" s="2">
        <v>7292116.5899999999</v>
      </c>
    </row>
    <row r="49" spans="1:7" x14ac:dyDescent="0.25">
      <c r="A49" s="4" t="s">
        <v>65</v>
      </c>
      <c r="B49" s="1">
        <v>75</v>
      </c>
      <c r="C49" s="4" t="s">
        <v>24</v>
      </c>
      <c r="D49" s="4" t="s">
        <v>10</v>
      </c>
      <c r="E49" s="2" t="s">
        <v>11</v>
      </c>
      <c r="F49" s="2">
        <v>8376373.1100000003</v>
      </c>
    </row>
    <row r="50" spans="1:7" x14ac:dyDescent="0.25">
      <c r="A50" s="4" t="s">
        <v>66</v>
      </c>
      <c r="B50" s="1">
        <v>34</v>
      </c>
      <c r="C50" s="4" t="s">
        <v>62</v>
      </c>
      <c r="D50" s="4" t="s">
        <v>10</v>
      </c>
      <c r="E50" s="2">
        <v>1858407.99</v>
      </c>
      <c r="F50" s="2">
        <v>1858407.99</v>
      </c>
    </row>
    <row r="51" spans="1:7" x14ac:dyDescent="0.25">
      <c r="A51" s="4" t="s">
        <v>67</v>
      </c>
      <c r="B51" s="1">
        <v>37</v>
      </c>
      <c r="C51" s="4" t="s">
        <v>42</v>
      </c>
      <c r="D51" s="4" t="s">
        <v>10</v>
      </c>
      <c r="E51" s="2">
        <v>3264478.82</v>
      </c>
      <c r="F51" s="2">
        <v>3264478.82</v>
      </c>
    </row>
    <row r="52" spans="1:7" x14ac:dyDescent="0.25">
      <c r="A52" s="4" t="s">
        <v>68</v>
      </c>
      <c r="B52" s="1">
        <v>22</v>
      </c>
      <c r="C52" s="4" t="s">
        <v>69</v>
      </c>
      <c r="D52" s="4" t="s">
        <v>10</v>
      </c>
      <c r="E52" s="2" t="s">
        <v>11</v>
      </c>
      <c r="F52" s="2">
        <v>3622199.09</v>
      </c>
    </row>
    <row r="53" spans="1:7" x14ac:dyDescent="0.25">
      <c r="A53" s="4" t="s">
        <v>70</v>
      </c>
      <c r="B53" s="1">
        <v>23</v>
      </c>
      <c r="C53" s="4" t="s">
        <v>27</v>
      </c>
      <c r="D53" s="4" t="s">
        <v>10</v>
      </c>
      <c r="E53" s="2" t="s">
        <v>11</v>
      </c>
      <c r="F53" s="2">
        <v>8369633.29</v>
      </c>
    </row>
    <row r="54" spans="1:7" x14ac:dyDescent="0.25">
      <c r="A54" s="4" t="s">
        <v>71</v>
      </c>
      <c r="B54" s="1">
        <v>72</v>
      </c>
      <c r="C54" s="4" t="s">
        <v>69</v>
      </c>
      <c r="D54" s="4" t="s">
        <v>10</v>
      </c>
      <c r="E54" s="2" t="s">
        <v>11</v>
      </c>
      <c r="F54" s="2">
        <v>1265609.26</v>
      </c>
      <c r="G54" s="3">
        <v>45606</v>
      </c>
    </row>
    <row r="55" spans="1:7" x14ac:dyDescent="0.25">
      <c r="A55" s="4" t="s">
        <v>72</v>
      </c>
      <c r="B55" s="1">
        <v>73</v>
      </c>
      <c r="C55" s="4" t="s">
        <v>15</v>
      </c>
      <c r="D55" s="4" t="s">
        <v>10</v>
      </c>
      <c r="E55" s="2">
        <v>3779080.24</v>
      </c>
      <c r="F55" s="2">
        <v>3779080.24</v>
      </c>
    </row>
    <row r="56" spans="1:7" x14ac:dyDescent="0.25">
      <c r="A56" s="4" t="s">
        <v>73</v>
      </c>
      <c r="B56" s="1">
        <v>41</v>
      </c>
      <c r="C56" s="4" t="s">
        <v>22</v>
      </c>
      <c r="D56" s="4" t="s">
        <v>10</v>
      </c>
      <c r="E56" s="2" t="s">
        <v>11</v>
      </c>
      <c r="F56" s="2">
        <v>2690859.35</v>
      </c>
      <c r="G56" s="3">
        <v>45481</v>
      </c>
    </row>
    <row r="57" spans="1:7" x14ac:dyDescent="0.25">
      <c r="A57" s="4" t="s">
        <v>74</v>
      </c>
      <c r="B57" s="1">
        <v>73</v>
      </c>
      <c r="C57" s="4" t="s">
        <v>9</v>
      </c>
      <c r="D57" s="4" t="s">
        <v>10</v>
      </c>
      <c r="E57" s="2" t="s">
        <v>11</v>
      </c>
      <c r="F57" s="2">
        <v>813204.25</v>
      </c>
    </row>
    <row r="58" spans="1:7" x14ac:dyDescent="0.25">
      <c r="A58" s="4" t="s">
        <v>75</v>
      </c>
      <c r="B58" s="1">
        <v>70</v>
      </c>
      <c r="C58" s="4" t="s">
        <v>15</v>
      </c>
      <c r="D58" s="4" t="s">
        <v>10</v>
      </c>
      <c r="E58" s="2">
        <v>5778177.2999999998</v>
      </c>
      <c r="F58" s="2">
        <v>5778177.2999999998</v>
      </c>
      <c r="G58" s="3">
        <v>45720</v>
      </c>
    </row>
    <row r="59" spans="1:7" x14ac:dyDescent="0.25">
      <c r="A59" s="4" t="s">
        <v>76</v>
      </c>
      <c r="B59" s="1">
        <v>41</v>
      </c>
      <c r="C59" s="4" t="s">
        <v>42</v>
      </c>
      <c r="D59" s="4" t="s">
        <v>10</v>
      </c>
      <c r="E59" s="2" t="s">
        <v>11</v>
      </c>
      <c r="F59" s="2">
        <v>7251946.0599999996</v>
      </c>
    </row>
    <row r="60" spans="1:7" x14ac:dyDescent="0.25">
      <c r="A60" s="4" t="s">
        <v>77</v>
      </c>
      <c r="B60" s="1">
        <v>72</v>
      </c>
      <c r="C60" s="4" t="s">
        <v>59</v>
      </c>
      <c r="D60" s="4" t="s">
        <v>10</v>
      </c>
      <c r="E60" s="2" t="s">
        <v>11</v>
      </c>
      <c r="F60" s="2">
        <v>8059753.0300000003</v>
      </c>
    </row>
    <row r="61" spans="1:7" x14ac:dyDescent="0.25">
      <c r="A61" s="4" t="s">
        <v>78</v>
      </c>
      <c r="B61" s="1">
        <v>64</v>
      </c>
      <c r="C61" s="4" t="s">
        <v>9</v>
      </c>
      <c r="D61" s="4" t="s">
        <v>10</v>
      </c>
      <c r="E61" s="2" t="s">
        <v>11</v>
      </c>
      <c r="F61" s="2">
        <v>6357920.8200000003</v>
      </c>
    </row>
    <row r="62" spans="1:7" x14ac:dyDescent="0.25">
      <c r="A62" s="4" t="s">
        <v>79</v>
      </c>
      <c r="B62" s="1">
        <v>49</v>
      </c>
      <c r="C62" s="4" t="s">
        <v>69</v>
      </c>
      <c r="D62" s="4" t="s">
        <v>10</v>
      </c>
      <c r="E62" s="2" t="s">
        <v>11</v>
      </c>
      <c r="F62" s="2">
        <v>7811496.79</v>
      </c>
    </row>
    <row r="63" spans="1:7" x14ac:dyDescent="0.25">
      <c r="A63" s="4" t="s">
        <v>80</v>
      </c>
      <c r="B63" s="1">
        <v>71</v>
      </c>
      <c r="C63" s="4" t="s">
        <v>15</v>
      </c>
      <c r="D63" s="4" t="s">
        <v>10</v>
      </c>
      <c r="E63" s="2" t="s">
        <v>11</v>
      </c>
      <c r="F63" s="2">
        <v>5911547.96</v>
      </c>
    </row>
    <row r="64" spans="1:7" x14ac:dyDescent="0.25">
      <c r="A64" s="4" t="s">
        <v>81</v>
      </c>
      <c r="B64" s="1">
        <v>75</v>
      </c>
      <c r="C64" s="4" t="s">
        <v>64</v>
      </c>
      <c r="D64" s="4" t="s">
        <v>10</v>
      </c>
      <c r="E64" s="2" t="s">
        <v>11</v>
      </c>
      <c r="F64" s="2">
        <v>8879866.6600000001</v>
      </c>
      <c r="G64" s="3">
        <v>45688</v>
      </c>
    </row>
    <row r="65" spans="1:7" x14ac:dyDescent="0.25">
      <c r="A65" s="4" t="s">
        <v>82</v>
      </c>
      <c r="B65" s="1">
        <v>60</v>
      </c>
      <c r="C65" s="4" t="s">
        <v>15</v>
      </c>
      <c r="D65" s="4" t="s">
        <v>10</v>
      </c>
      <c r="E65" s="2">
        <v>6896631.9400000004</v>
      </c>
      <c r="F65" s="2">
        <v>6896631.9400000004</v>
      </c>
    </row>
    <row r="66" spans="1:7" x14ac:dyDescent="0.25">
      <c r="A66" s="4" t="s">
        <v>83</v>
      </c>
      <c r="B66" s="1">
        <v>22</v>
      </c>
      <c r="C66" s="4" t="s">
        <v>27</v>
      </c>
      <c r="D66" s="4" t="s">
        <v>10</v>
      </c>
      <c r="E66" s="2" t="s">
        <v>11</v>
      </c>
      <c r="F66" s="2">
        <v>194060.72</v>
      </c>
    </row>
    <row r="67" spans="1:7" x14ac:dyDescent="0.25">
      <c r="A67" s="4" t="s">
        <v>84</v>
      </c>
      <c r="B67" s="1">
        <v>25</v>
      </c>
      <c r="C67" s="4" t="s">
        <v>69</v>
      </c>
      <c r="D67" s="4" t="s">
        <v>10</v>
      </c>
      <c r="E67" s="2" t="s">
        <v>11</v>
      </c>
      <c r="F67" s="2">
        <v>129496.21</v>
      </c>
      <c r="G67" s="3">
        <v>45680</v>
      </c>
    </row>
    <row r="68" spans="1:7" x14ac:dyDescent="0.25">
      <c r="A68" s="4" t="s">
        <v>85</v>
      </c>
      <c r="B68" s="1">
        <v>20</v>
      </c>
      <c r="C68" s="4" t="s">
        <v>27</v>
      </c>
      <c r="D68" s="4" t="s">
        <v>10</v>
      </c>
      <c r="E68" s="2" t="s">
        <v>11</v>
      </c>
      <c r="F68" s="2">
        <v>8518337.9299999997</v>
      </c>
    </row>
    <row r="69" spans="1:7" x14ac:dyDescent="0.25">
      <c r="A69" s="4" t="s">
        <v>86</v>
      </c>
      <c r="B69" s="1">
        <v>43</v>
      </c>
      <c r="C69" s="4" t="s">
        <v>69</v>
      </c>
      <c r="D69" s="4" t="s">
        <v>10</v>
      </c>
      <c r="E69" s="2">
        <v>1557259.56</v>
      </c>
      <c r="F69" s="2">
        <v>1557259.56</v>
      </c>
      <c r="G69" s="3">
        <v>45776</v>
      </c>
    </row>
    <row r="70" spans="1:7" x14ac:dyDescent="0.25">
      <c r="A70" s="4" t="s">
        <v>87</v>
      </c>
      <c r="B70" s="1">
        <v>66</v>
      </c>
      <c r="C70" s="4" t="s">
        <v>59</v>
      </c>
      <c r="D70" s="4" t="s">
        <v>10</v>
      </c>
      <c r="E70" s="2" t="s">
        <v>11</v>
      </c>
      <c r="F70" s="2">
        <v>3574174.04</v>
      </c>
    </row>
    <row r="71" spans="1:7" x14ac:dyDescent="0.25">
      <c r="A71" s="4" t="s">
        <v>88</v>
      </c>
      <c r="B71" s="1">
        <v>28</v>
      </c>
      <c r="C71" s="4" t="s">
        <v>69</v>
      </c>
      <c r="D71" s="4" t="s">
        <v>10</v>
      </c>
      <c r="E71" s="2" t="s">
        <v>11</v>
      </c>
      <c r="F71" s="2">
        <v>1088279.8999999999</v>
      </c>
      <c r="G71" s="3">
        <v>45453</v>
      </c>
    </row>
    <row r="72" spans="1:7" x14ac:dyDescent="0.25">
      <c r="A72" s="4" t="s">
        <v>89</v>
      </c>
      <c r="B72" s="1">
        <v>47</v>
      </c>
      <c r="C72" s="4" t="s">
        <v>62</v>
      </c>
      <c r="D72" s="4" t="s">
        <v>10</v>
      </c>
      <c r="E72" s="2" t="s">
        <v>11</v>
      </c>
      <c r="F72" s="2">
        <v>5322113.7300000004</v>
      </c>
    </row>
    <row r="73" spans="1:7" x14ac:dyDescent="0.25">
      <c r="A73" s="4" t="s">
        <v>90</v>
      </c>
      <c r="B73" s="1">
        <v>56</v>
      </c>
      <c r="C73" s="4" t="s">
        <v>15</v>
      </c>
      <c r="D73" s="4" t="s">
        <v>10</v>
      </c>
      <c r="E73" s="2" t="s">
        <v>11</v>
      </c>
      <c r="F73" s="2">
        <v>6333083.9500000002</v>
      </c>
    </row>
    <row r="74" spans="1:7" x14ac:dyDescent="0.25">
      <c r="A74" s="4" t="s">
        <v>91</v>
      </c>
      <c r="B74" s="1">
        <v>67</v>
      </c>
      <c r="C74" s="4" t="s">
        <v>27</v>
      </c>
      <c r="D74" s="4" t="s">
        <v>10</v>
      </c>
      <c r="E74" s="2" t="s">
        <v>11</v>
      </c>
      <c r="F74" s="2">
        <v>408203.84</v>
      </c>
      <c r="G74" s="3">
        <v>45709</v>
      </c>
    </row>
    <row r="75" spans="1:7" x14ac:dyDescent="0.25">
      <c r="A75" s="4" t="s">
        <v>92</v>
      </c>
      <c r="B75" s="1">
        <v>66</v>
      </c>
      <c r="C75" s="4" t="s">
        <v>62</v>
      </c>
      <c r="D75" s="4" t="s">
        <v>10</v>
      </c>
      <c r="E75" s="2" t="s">
        <v>11</v>
      </c>
      <c r="F75" s="2">
        <v>1478425.37</v>
      </c>
      <c r="G75" s="3">
        <v>45749</v>
      </c>
    </row>
    <row r="76" spans="1:7" x14ac:dyDescent="0.25">
      <c r="A76" s="4" t="s">
        <v>93</v>
      </c>
      <c r="B76" s="1">
        <v>46</v>
      </c>
      <c r="C76" s="4" t="s">
        <v>22</v>
      </c>
      <c r="D76" s="4" t="s">
        <v>10</v>
      </c>
      <c r="E76" s="2" t="s">
        <v>11</v>
      </c>
      <c r="F76" s="2">
        <v>6042476.4500000002</v>
      </c>
    </row>
    <row r="77" spans="1:7" x14ac:dyDescent="0.25">
      <c r="A77" s="4" t="s">
        <v>94</v>
      </c>
      <c r="B77" s="1">
        <v>42</v>
      </c>
      <c r="C77" s="4" t="s">
        <v>22</v>
      </c>
      <c r="D77" s="4" t="s">
        <v>10</v>
      </c>
      <c r="E77" s="2" t="s">
        <v>11</v>
      </c>
      <c r="F77" s="2">
        <v>8203814.6200000001</v>
      </c>
      <c r="G77" s="3">
        <v>45702</v>
      </c>
    </row>
    <row r="78" spans="1:7" x14ac:dyDescent="0.25">
      <c r="A78" s="4" t="s">
        <v>95</v>
      </c>
      <c r="B78" s="1">
        <v>70</v>
      </c>
      <c r="C78" s="4" t="s">
        <v>59</v>
      </c>
      <c r="D78" s="4" t="s">
        <v>10</v>
      </c>
      <c r="E78" s="2">
        <v>2125663.23</v>
      </c>
      <c r="F78" s="2">
        <v>2125663.23</v>
      </c>
    </row>
    <row r="79" spans="1:7" x14ac:dyDescent="0.25">
      <c r="A79" s="4" t="s">
        <v>96</v>
      </c>
      <c r="B79" s="1">
        <v>75</v>
      </c>
      <c r="C79" s="4" t="s">
        <v>27</v>
      </c>
      <c r="D79" s="4" t="s">
        <v>10</v>
      </c>
      <c r="E79" s="2">
        <v>7187092.4400000004</v>
      </c>
      <c r="F79" s="2">
        <v>7187092.4400000004</v>
      </c>
    </row>
    <row r="80" spans="1:7" x14ac:dyDescent="0.25">
      <c r="A80" s="4" t="s">
        <v>97</v>
      </c>
      <c r="B80" s="1">
        <v>42</v>
      </c>
      <c r="C80" s="4" t="s">
        <v>9</v>
      </c>
      <c r="D80" s="4" t="s">
        <v>10</v>
      </c>
      <c r="E80" s="2" t="s">
        <v>11</v>
      </c>
      <c r="F80" s="2">
        <v>7595677.0599999996</v>
      </c>
      <c r="G80" s="3">
        <v>45753</v>
      </c>
    </row>
    <row r="81" spans="1:7" x14ac:dyDescent="0.25">
      <c r="A81" s="4" t="s">
        <v>98</v>
      </c>
      <c r="B81" s="1">
        <v>22</v>
      </c>
      <c r="C81" s="4" t="s">
        <v>62</v>
      </c>
      <c r="D81" s="4" t="s">
        <v>10</v>
      </c>
      <c r="E81" s="2" t="s">
        <v>11</v>
      </c>
      <c r="F81" s="2">
        <v>6523805.1200000001</v>
      </c>
      <c r="G81" s="3">
        <v>45509</v>
      </c>
    </row>
    <row r="82" spans="1:7" x14ac:dyDescent="0.25">
      <c r="A82" s="4" t="s">
        <v>99</v>
      </c>
      <c r="B82" s="1">
        <v>61</v>
      </c>
      <c r="C82" s="4" t="s">
        <v>22</v>
      </c>
      <c r="D82" s="4" t="s">
        <v>10</v>
      </c>
      <c r="E82" s="2" t="s">
        <v>11</v>
      </c>
      <c r="F82" s="2">
        <v>6552569.0599999996</v>
      </c>
    </row>
    <row r="83" spans="1:7" x14ac:dyDescent="0.25">
      <c r="A83" s="4" t="s">
        <v>100</v>
      </c>
      <c r="B83" s="1">
        <v>61</v>
      </c>
      <c r="C83" s="4" t="s">
        <v>24</v>
      </c>
      <c r="D83" s="4" t="s">
        <v>10</v>
      </c>
      <c r="E83" s="2" t="s">
        <v>11</v>
      </c>
      <c r="F83" s="2">
        <v>8099342</v>
      </c>
      <c r="G83" s="3">
        <v>45662</v>
      </c>
    </row>
    <row r="84" spans="1:7" x14ac:dyDescent="0.25">
      <c r="A84" s="4" t="s">
        <v>101</v>
      </c>
      <c r="B84" s="1">
        <v>53</v>
      </c>
      <c r="C84" s="4" t="s">
        <v>64</v>
      </c>
      <c r="D84" s="4" t="s">
        <v>10</v>
      </c>
      <c r="E84" s="2" t="s">
        <v>11</v>
      </c>
      <c r="F84" s="2">
        <v>339601.93</v>
      </c>
    </row>
    <row r="85" spans="1:7" x14ac:dyDescent="0.25">
      <c r="A85" s="4" t="s">
        <v>102</v>
      </c>
      <c r="B85" s="1">
        <v>74</v>
      </c>
      <c r="C85" s="4" t="s">
        <v>62</v>
      </c>
      <c r="D85" s="4" t="s">
        <v>10</v>
      </c>
      <c r="E85" s="2">
        <v>1110385.43</v>
      </c>
      <c r="F85" s="2">
        <v>1110385.43</v>
      </c>
    </row>
    <row r="86" spans="1:7" x14ac:dyDescent="0.25">
      <c r="A86" s="4" t="s">
        <v>103</v>
      </c>
      <c r="B86" s="1">
        <v>75</v>
      </c>
      <c r="C86" s="4" t="s">
        <v>15</v>
      </c>
      <c r="D86" s="4" t="s">
        <v>10</v>
      </c>
      <c r="E86" s="2">
        <v>4915063.9000000004</v>
      </c>
      <c r="F86" s="2">
        <v>4915063.9000000004</v>
      </c>
      <c r="G86" s="3">
        <v>45579</v>
      </c>
    </row>
    <row r="87" spans="1:7" x14ac:dyDescent="0.25">
      <c r="A87" s="4" t="s">
        <v>104</v>
      </c>
      <c r="B87" s="1">
        <v>46</v>
      </c>
      <c r="C87" s="4" t="s">
        <v>9</v>
      </c>
      <c r="D87" s="4" t="s">
        <v>10</v>
      </c>
      <c r="E87" s="2" t="s">
        <v>11</v>
      </c>
      <c r="F87" s="2">
        <v>8676005.6799999997</v>
      </c>
    </row>
    <row r="88" spans="1:7" x14ac:dyDescent="0.25">
      <c r="A88" s="4" t="s">
        <v>105</v>
      </c>
      <c r="B88" s="1">
        <v>46</v>
      </c>
      <c r="C88" s="4" t="s">
        <v>62</v>
      </c>
      <c r="D88" s="4" t="s">
        <v>10</v>
      </c>
      <c r="E88" s="2" t="s">
        <v>11</v>
      </c>
      <c r="F88" s="2">
        <v>5939965.7699999996</v>
      </c>
    </row>
    <row r="89" spans="1:7" x14ac:dyDescent="0.25">
      <c r="A89" s="4" t="s">
        <v>106</v>
      </c>
      <c r="B89" s="1">
        <v>72</v>
      </c>
      <c r="C89" s="4" t="s">
        <v>69</v>
      </c>
      <c r="D89" s="4" t="s">
        <v>10</v>
      </c>
      <c r="E89" s="2" t="s">
        <v>11</v>
      </c>
      <c r="F89" s="2">
        <v>8103119.8399999999</v>
      </c>
    </row>
    <row r="90" spans="1:7" x14ac:dyDescent="0.25">
      <c r="A90" s="4" t="s">
        <v>107</v>
      </c>
      <c r="B90" s="1">
        <v>53</v>
      </c>
      <c r="C90" s="4" t="s">
        <v>27</v>
      </c>
      <c r="D90" s="4" t="s">
        <v>10</v>
      </c>
      <c r="E90" s="2">
        <v>7409416.6200000001</v>
      </c>
      <c r="F90" s="2">
        <v>7409416.6200000001</v>
      </c>
    </row>
    <row r="91" spans="1:7" x14ac:dyDescent="0.25">
      <c r="A91" s="4" t="s">
        <v>108</v>
      </c>
      <c r="B91" s="1">
        <v>25</v>
      </c>
      <c r="C91" s="4" t="s">
        <v>15</v>
      </c>
      <c r="D91" s="4" t="s">
        <v>10</v>
      </c>
      <c r="E91" s="2" t="s">
        <v>11</v>
      </c>
      <c r="F91" s="2">
        <v>3147333.98</v>
      </c>
    </row>
    <row r="92" spans="1:7" x14ac:dyDescent="0.25">
      <c r="A92" s="4" t="s">
        <v>109</v>
      </c>
      <c r="B92" s="1">
        <v>24</v>
      </c>
      <c r="C92" s="4" t="s">
        <v>42</v>
      </c>
      <c r="D92" s="4" t="s">
        <v>10</v>
      </c>
      <c r="E92" s="2">
        <v>5637836.2300000004</v>
      </c>
      <c r="F92" s="2">
        <v>5637836.2300000004</v>
      </c>
      <c r="G92" s="3">
        <v>45599</v>
      </c>
    </row>
    <row r="93" spans="1:7" x14ac:dyDescent="0.25">
      <c r="A93" s="4" t="s">
        <v>110</v>
      </c>
      <c r="B93" s="1">
        <v>70</v>
      </c>
      <c r="C93" s="4" t="s">
        <v>15</v>
      </c>
      <c r="D93" s="4" t="s">
        <v>10</v>
      </c>
      <c r="E93" s="2" t="s">
        <v>11</v>
      </c>
      <c r="F93" s="2">
        <v>5249729.1900000004</v>
      </c>
      <c r="G93" s="3">
        <v>45532</v>
      </c>
    </row>
    <row r="94" spans="1:7" x14ac:dyDescent="0.25">
      <c r="A94" s="4" t="s">
        <v>111</v>
      </c>
      <c r="B94" s="1">
        <v>45</v>
      </c>
      <c r="C94" s="4" t="s">
        <v>62</v>
      </c>
      <c r="D94" s="4" t="s">
        <v>10</v>
      </c>
      <c r="E94" s="2">
        <v>4139772.22</v>
      </c>
      <c r="F94" s="2">
        <v>4139772.22</v>
      </c>
    </row>
    <row r="95" spans="1:7" x14ac:dyDescent="0.25">
      <c r="A95" s="4" t="s">
        <v>112</v>
      </c>
      <c r="B95" s="1">
        <v>65</v>
      </c>
      <c r="C95" s="4" t="s">
        <v>27</v>
      </c>
      <c r="D95" s="4" t="s">
        <v>10</v>
      </c>
      <c r="E95" s="2" t="s">
        <v>11</v>
      </c>
      <c r="F95" s="2">
        <v>8626408.8800000008</v>
      </c>
    </row>
    <row r="96" spans="1:7" x14ac:dyDescent="0.25">
      <c r="A96" s="4" t="s">
        <v>113</v>
      </c>
      <c r="B96" s="1">
        <v>37</v>
      </c>
      <c r="C96" s="4" t="s">
        <v>9</v>
      </c>
      <c r="D96" s="4" t="s">
        <v>10</v>
      </c>
      <c r="E96" s="2" t="s">
        <v>11</v>
      </c>
      <c r="F96" s="2">
        <v>6001241.2599999998</v>
      </c>
    </row>
    <row r="97" spans="1:7" x14ac:dyDescent="0.25">
      <c r="A97" s="4" t="s">
        <v>114</v>
      </c>
      <c r="B97" s="1">
        <v>58</v>
      </c>
      <c r="C97" s="4" t="s">
        <v>24</v>
      </c>
      <c r="D97" s="4" t="s">
        <v>10</v>
      </c>
      <c r="E97" s="2">
        <v>4904372.04</v>
      </c>
      <c r="F97" s="2">
        <v>4904372.04</v>
      </c>
      <c r="G97" s="3">
        <v>45641</v>
      </c>
    </row>
    <row r="98" spans="1:7" x14ac:dyDescent="0.25">
      <c r="A98" s="4" t="s">
        <v>115</v>
      </c>
      <c r="B98" s="1">
        <v>61</v>
      </c>
      <c r="C98" s="4" t="s">
        <v>22</v>
      </c>
      <c r="D98" s="4" t="s">
        <v>10</v>
      </c>
      <c r="E98" s="2" t="s">
        <v>11</v>
      </c>
      <c r="F98" s="2">
        <v>6053564.79</v>
      </c>
    </row>
    <row r="99" spans="1:7" x14ac:dyDescent="0.25">
      <c r="A99" s="4" t="s">
        <v>116</v>
      </c>
      <c r="B99" s="1">
        <v>69</v>
      </c>
      <c r="C99" s="4" t="s">
        <v>69</v>
      </c>
      <c r="D99" s="4" t="s">
        <v>10</v>
      </c>
      <c r="E99" s="2">
        <v>4961691.75</v>
      </c>
      <c r="F99" s="2">
        <v>4961691.75</v>
      </c>
    </row>
    <row r="100" spans="1:7" x14ac:dyDescent="0.25">
      <c r="A100" s="4" t="s">
        <v>117</v>
      </c>
      <c r="B100" s="1">
        <v>31</v>
      </c>
      <c r="C100" s="4" t="s">
        <v>42</v>
      </c>
      <c r="D100" s="4" t="s">
        <v>10</v>
      </c>
      <c r="E100" s="2" t="s">
        <v>11</v>
      </c>
      <c r="F100" s="2">
        <v>8554511.5</v>
      </c>
    </row>
    <row r="101" spans="1:7" x14ac:dyDescent="0.25">
      <c r="A101" s="4" t="s">
        <v>118</v>
      </c>
      <c r="B101" s="1">
        <v>66</v>
      </c>
      <c r="C101" s="4" t="s">
        <v>27</v>
      </c>
      <c r="D101" s="4" t="s">
        <v>10</v>
      </c>
      <c r="E101" s="2">
        <v>6108598.3700000001</v>
      </c>
      <c r="F101" s="2">
        <v>6108598.3700000001</v>
      </c>
      <c r="G101" s="3">
        <v>45704</v>
      </c>
    </row>
    <row r="102" spans="1:7" x14ac:dyDescent="0.25">
      <c r="A102" s="4" t="s">
        <v>119</v>
      </c>
      <c r="B102" s="1">
        <v>68</v>
      </c>
      <c r="C102" s="4" t="s">
        <v>15</v>
      </c>
      <c r="D102" s="4" t="s">
        <v>10</v>
      </c>
      <c r="E102" s="2" t="s">
        <v>11</v>
      </c>
      <c r="F102" s="2">
        <v>3750266.93</v>
      </c>
    </row>
    <row r="103" spans="1:7" x14ac:dyDescent="0.25">
      <c r="A103" s="4" t="s">
        <v>120</v>
      </c>
      <c r="B103" s="1">
        <v>50</v>
      </c>
      <c r="C103" s="4" t="s">
        <v>9</v>
      </c>
      <c r="D103" s="4" t="s">
        <v>10</v>
      </c>
      <c r="E103" s="2" t="s">
        <v>11</v>
      </c>
      <c r="F103" s="2">
        <v>3951302.33</v>
      </c>
      <c r="G103" s="3">
        <v>45588</v>
      </c>
    </row>
    <row r="104" spans="1:7" x14ac:dyDescent="0.25">
      <c r="A104" s="4" t="s">
        <v>121</v>
      </c>
      <c r="B104" s="1">
        <v>36</v>
      </c>
      <c r="C104" s="4" t="s">
        <v>62</v>
      </c>
      <c r="D104" s="4" t="s">
        <v>10</v>
      </c>
      <c r="E104" s="2" t="s">
        <v>11</v>
      </c>
      <c r="F104" s="2">
        <v>6359182.9199999999</v>
      </c>
      <c r="G104" s="3">
        <v>45569</v>
      </c>
    </row>
    <row r="105" spans="1:7" x14ac:dyDescent="0.25">
      <c r="A105" s="4" t="s">
        <v>122</v>
      </c>
      <c r="B105" s="1">
        <v>33</v>
      </c>
      <c r="C105" s="4" t="s">
        <v>62</v>
      </c>
      <c r="D105" s="4" t="s">
        <v>10</v>
      </c>
      <c r="E105" s="2">
        <v>2559765.27</v>
      </c>
      <c r="F105" s="2">
        <v>2559765.27</v>
      </c>
      <c r="G105" s="3">
        <v>45455</v>
      </c>
    </row>
    <row r="106" spans="1:7" x14ac:dyDescent="0.25">
      <c r="A106" s="4" t="s">
        <v>123</v>
      </c>
      <c r="B106" s="1">
        <v>25</v>
      </c>
      <c r="C106" s="4" t="s">
        <v>59</v>
      </c>
      <c r="D106" s="4" t="s">
        <v>10</v>
      </c>
      <c r="E106" s="2" t="s">
        <v>11</v>
      </c>
      <c r="F106" s="2">
        <v>5467494.6100000003</v>
      </c>
    </row>
    <row r="107" spans="1:7" x14ac:dyDescent="0.25">
      <c r="A107" s="4" t="s">
        <v>124</v>
      </c>
      <c r="B107" s="1">
        <v>28</v>
      </c>
      <c r="C107" s="4" t="s">
        <v>27</v>
      </c>
      <c r="D107" s="4" t="s">
        <v>10</v>
      </c>
      <c r="E107" s="2" t="s">
        <v>11</v>
      </c>
      <c r="F107" s="2">
        <v>3083691.75</v>
      </c>
    </row>
    <row r="108" spans="1:7" x14ac:dyDescent="0.25">
      <c r="A108" s="4" t="s">
        <v>125</v>
      </c>
      <c r="B108" s="1">
        <v>42</v>
      </c>
      <c r="C108" s="4" t="s">
        <v>64</v>
      </c>
      <c r="D108" s="4" t="s">
        <v>10</v>
      </c>
      <c r="E108" s="2" t="s">
        <v>11</v>
      </c>
      <c r="F108" s="2">
        <v>3467327.27</v>
      </c>
    </row>
    <row r="109" spans="1:7" x14ac:dyDescent="0.25">
      <c r="A109" s="4" t="s">
        <v>126</v>
      </c>
      <c r="B109" s="1">
        <v>26</v>
      </c>
      <c r="C109" s="4" t="s">
        <v>69</v>
      </c>
      <c r="D109" s="4" t="s">
        <v>10</v>
      </c>
      <c r="E109" s="2" t="s">
        <v>11</v>
      </c>
      <c r="F109" s="2">
        <v>2419859.75</v>
      </c>
    </row>
    <row r="110" spans="1:7" x14ac:dyDescent="0.25">
      <c r="A110" s="4" t="s">
        <v>127</v>
      </c>
      <c r="B110" s="1">
        <v>74</v>
      </c>
      <c r="C110" s="4" t="s">
        <v>64</v>
      </c>
      <c r="D110" s="4" t="s">
        <v>10</v>
      </c>
      <c r="E110" s="2">
        <v>6914786.79</v>
      </c>
      <c r="F110" s="2">
        <v>6914786.79</v>
      </c>
      <c r="G110" s="3">
        <v>45645</v>
      </c>
    </row>
    <row r="111" spans="1:7" x14ac:dyDescent="0.25">
      <c r="A111" s="4" t="s">
        <v>128</v>
      </c>
      <c r="B111" s="1">
        <v>32</v>
      </c>
      <c r="C111" s="4" t="s">
        <v>9</v>
      </c>
      <c r="D111" s="4" t="s">
        <v>10</v>
      </c>
      <c r="E111" s="2" t="s">
        <v>11</v>
      </c>
      <c r="F111" s="2">
        <v>4822211.01</v>
      </c>
      <c r="G111" s="3">
        <v>45648</v>
      </c>
    </row>
    <row r="112" spans="1:7" x14ac:dyDescent="0.25">
      <c r="A112" s="4" t="s">
        <v>129</v>
      </c>
      <c r="B112" s="1">
        <v>55</v>
      </c>
      <c r="C112" s="4" t="s">
        <v>9</v>
      </c>
      <c r="D112" s="4" t="s">
        <v>10</v>
      </c>
      <c r="E112" s="2" t="s">
        <v>11</v>
      </c>
      <c r="F112" s="2">
        <v>5570287.2999999998</v>
      </c>
      <c r="G112" s="3">
        <v>45480</v>
      </c>
    </row>
    <row r="113" spans="1:7" x14ac:dyDescent="0.25">
      <c r="A113" s="4" t="s">
        <v>130</v>
      </c>
      <c r="B113" s="1">
        <v>48</v>
      </c>
      <c r="C113" s="4" t="s">
        <v>24</v>
      </c>
      <c r="D113" s="4" t="s">
        <v>10</v>
      </c>
      <c r="E113" s="2" t="s">
        <v>11</v>
      </c>
      <c r="F113" s="2">
        <v>2098763.62</v>
      </c>
      <c r="G113" s="3">
        <v>45481</v>
      </c>
    </row>
    <row r="114" spans="1:7" x14ac:dyDescent="0.25">
      <c r="A114" s="4" t="s">
        <v>131</v>
      </c>
      <c r="B114" s="1">
        <v>18</v>
      </c>
      <c r="C114" s="4" t="s">
        <v>15</v>
      </c>
      <c r="D114" s="4" t="s">
        <v>10</v>
      </c>
      <c r="E114" s="2" t="s">
        <v>11</v>
      </c>
      <c r="F114" s="2">
        <v>5600759.5099999998</v>
      </c>
    </row>
    <row r="115" spans="1:7" x14ac:dyDescent="0.25">
      <c r="A115" s="4" t="s">
        <v>132</v>
      </c>
      <c r="B115" s="1">
        <v>23</v>
      </c>
      <c r="C115" s="4" t="s">
        <v>9</v>
      </c>
      <c r="D115" s="4" t="s">
        <v>10</v>
      </c>
      <c r="E115" s="2" t="s">
        <v>11</v>
      </c>
      <c r="F115" s="2">
        <v>743496.67</v>
      </c>
    </row>
    <row r="116" spans="1:7" x14ac:dyDescent="0.25">
      <c r="A116" s="4" t="s">
        <v>133</v>
      </c>
      <c r="B116" s="1">
        <v>52</v>
      </c>
      <c r="C116" s="4" t="s">
        <v>15</v>
      </c>
      <c r="D116" s="4" t="s">
        <v>10</v>
      </c>
      <c r="E116" s="2">
        <v>4694903.78</v>
      </c>
      <c r="F116" s="2">
        <v>4694903.78</v>
      </c>
    </row>
    <row r="117" spans="1:7" x14ac:dyDescent="0.25">
      <c r="A117" s="4" t="s">
        <v>134</v>
      </c>
      <c r="B117" s="1">
        <v>57</v>
      </c>
      <c r="C117" s="4" t="s">
        <v>62</v>
      </c>
      <c r="D117" s="4" t="s">
        <v>10</v>
      </c>
      <c r="E117" s="2">
        <v>7057716.6900000004</v>
      </c>
      <c r="F117" s="2">
        <v>7057716.6900000004</v>
      </c>
    </row>
    <row r="118" spans="1:7" x14ac:dyDescent="0.25">
      <c r="A118" s="4" t="s">
        <v>135</v>
      </c>
      <c r="B118" s="1">
        <v>58</v>
      </c>
      <c r="C118" s="4" t="s">
        <v>9</v>
      </c>
      <c r="D118" s="4" t="s">
        <v>10</v>
      </c>
      <c r="E118" s="2" t="s">
        <v>11</v>
      </c>
      <c r="F118" s="2">
        <v>4781877.0599999996</v>
      </c>
    </row>
    <row r="119" spans="1:7" x14ac:dyDescent="0.25">
      <c r="A119" s="4" t="s">
        <v>136</v>
      </c>
      <c r="B119" s="1">
        <v>67</v>
      </c>
      <c r="C119" s="4" t="s">
        <v>69</v>
      </c>
      <c r="D119" s="4" t="s">
        <v>10</v>
      </c>
      <c r="E119" s="2" t="s">
        <v>11</v>
      </c>
      <c r="F119" s="2">
        <v>4459250.3899999997</v>
      </c>
      <c r="G119" s="3">
        <v>45535</v>
      </c>
    </row>
    <row r="120" spans="1:7" x14ac:dyDescent="0.25">
      <c r="A120" s="4" t="s">
        <v>137</v>
      </c>
      <c r="B120" s="1">
        <v>36</v>
      </c>
      <c r="C120" s="4" t="s">
        <v>64</v>
      </c>
      <c r="D120" s="4" t="s">
        <v>10</v>
      </c>
      <c r="E120" s="2" t="s">
        <v>11</v>
      </c>
      <c r="F120" s="2">
        <v>4607754.3099999996</v>
      </c>
    </row>
    <row r="121" spans="1:7" x14ac:dyDescent="0.25">
      <c r="A121" s="4" t="s">
        <v>138</v>
      </c>
      <c r="B121" s="1">
        <v>49</v>
      </c>
      <c r="C121" s="4" t="s">
        <v>15</v>
      </c>
      <c r="D121" s="4" t="s">
        <v>10</v>
      </c>
      <c r="E121" s="2" t="s">
        <v>11</v>
      </c>
      <c r="F121" s="2">
        <v>5586980.0800000001</v>
      </c>
    </row>
    <row r="122" spans="1:7" x14ac:dyDescent="0.25">
      <c r="A122" s="4" t="s">
        <v>139</v>
      </c>
      <c r="B122" s="1">
        <v>48</v>
      </c>
      <c r="C122" s="4" t="s">
        <v>42</v>
      </c>
      <c r="D122" s="4" t="s">
        <v>10</v>
      </c>
      <c r="E122" s="2" t="s">
        <v>11</v>
      </c>
      <c r="F122" s="2">
        <v>846800.4</v>
      </c>
      <c r="G122" s="3">
        <v>45635</v>
      </c>
    </row>
    <row r="123" spans="1:7" x14ac:dyDescent="0.25">
      <c r="A123" s="4" t="s">
        <v>140</v>
      </c>
      <c r="B123" s="1">
        <v>20</v>
      </c>
      <c r="C123" s="4" t="s">
        <v>9</v>
      </c>
      <c r="D123" s="4" t="s">
        <v>10</v>
      </c>
      <c r="E123" s="2" t="s">
        <v>11</v>
      </c>
      <c r="F123" s="2">
        <v>4119451.41</v>
      </c>
    </row>
    <row r="124" spans="1:7" x14ac:dyDescent="0.25">
      <c r="A124" s="4" t="s">
        <v>141</v>
      </c>
      <c r="B124" s="1">
        <v>45</v>
      </c>
      <c r="C124" s="4" t="s">
        <v>62</v>
      </c>
      <c r="D124" s="4" t="s">
        <v>10</v>
      </c>
      <c r="E124" s="2" t="s">
        <v>11</v>
      </c>
      <c r="F124" s="2">
        <v>7204076.8300000001</v>
      </c>
      <c r="G124" s="3">
        <v>45772</v>
      </c>
    </row>
    <row r="125" spans="1:7" x14ac:dyDescent="0.25">
      <c r="A125" s="4" t="s">
        <v>142</v>
      </c>
      <c r="B125" s="1">
        <v>39</v>
      </c>
      <c r="C125" s="4" t="s">
        <v>9</v>
      </c>
      <c r="D125" s="4" t="s">
        <v>10</v>
      </c>
      <c r="E125" s="2">
        <v>4121545.96</v>
      </c>
      <c r="F125" s="2">
        <v>4121545.96</v>
      </c>
    </row>
    <row r="126" spans="1:7" x14ac:dyDescent="0.25">
      <c r="A126" s="4" t="s">
        <v>143</v>
      </c>
      <c r="B126" s="1">
        <v>35</v>
      </c>
      <c r="C126" s="4" t="s">
        <v>9</v>
      </c>
      <c r="D126" s="4" t="s">
        <v>10</v>
      </c>
      <c r="E126" s="2" t="s">
        <v>11</v>
      </c>
      <c r="F126" s="2">
        <v>6081510.2599999998</v>
      </c>
    </row>
    <row r="127" spans="1:7" x14ac:dyDescent="0.25">
      <c r="A127" s="4" t="s">
        <v>144</v>
      </c>
      <c r="B127" s="1">
        <v>71</v>
      </c>
      <c r="C127" s="4" t="s">
        <v>9</v>
      </c>
      <c r="D127" s="4" t="s">
        <v>10</v>
      </c>
      <c r="E127" s="2">
        <v>424779.91</v>
      </c>
      <c r="F127" s="2">
        <v>424779.91</v>
      </c>
      <c r="G127" s="3">
        <v>45614</v>
      </c>
    </row>
    <row r="128" spans="1:7" x14ac:dyDescent="0.25">
      <c r="A128" s="4" t="s">
        <v>145</v>
      </c>
      <c r="B128" s="1">
        <v>39</v>
      </c>
      <c r="C128" s="4" t="s">
        <v>62</v>
      </c>
      <c r="D128" s="4" t="s">
        <v>10</v>
      </c>
      <c r="E128" s="2" t="s">
        <v>11</v>
      </c>
      <c r="F128" s="2">
        <v>1257089.3</v>
      </c>
    </row>
    <row r="129" spans="1:7" x14ac:dyDescent="0.25">
      <c r="A129" s="4" t="s">
        <v>146</v>
      </c>
      <c r="B129" s="1">
        <v>33</v>
      </c>
      <c r="C129" s="4" t="s">
        <v>22</v>
      </c>
      <c r="D129" s="4" t="s">
        <v>10</v>
      </c>
      <c r="E129" s="2">
        <v>9998990.2200000007</v>
      </c>
      <c r="F129" s="2">
        <v>9998990.2200000007</v>
      </c>
    </row>
    <row r="130" spans="1:7" x14ac:dyDescent="0.25">
      <c r="A130" s="4" t="s">
        <v>147</v>
      </c>
      <c r="B130" s="1">
        <v>49</v>
      </c>
      <c r="C130" s="4" t="s">
        <v>9</v>
      </c>
      <c r="D130" s="4" t="s">
        <v>10</v>
      </c>
      <c r="E130" s="2">
        <v>3708569.64</v>
      </c>
      <c r="F130" s="2">
        <v>3708569.64</v>
      </c>
      <c r="G130" s="3">
        <v>45711</v>
      </c>
    </row>
    <row r="131" spans="1:7" x14ac:dyDescent="0.25">
      <c r="A131" s="4" t="s">
        <v>148</v>
      </c>
      <c r="B131" s="1">
        <v>60</v>
      </c>
      <c r="C131" s="4" t="s">
        <v>9</v>
      </c>
      <c r="D131" s="4" t="s">
        <v>10</v>
      </c>
      <c r="E131" s="2" t="s">
        <v>11</v>
      </c>
      <c r="F131" s="2">
        <v>3223427.73</v>
      </c>
      <c r="G131" s="3">
        <v>45598</v>
      </c>
    </row>
    <row r="132" spans="1:7" x14ac:dyDescent="0.25">
      <c r="A132" s="4" t="s">
        <v>149</v>
      </c>
      <c r="B132" s="1">
        <v>20</v>
      </c>
      <c r="C132" s="4" t="s">
        <v>59</v>
      </c>
      <c r="D132" s="4" t="s">
        <v>10</v>
      </c>
      <c r="E132" s="2">
        <v>6639305.4900000002</v>
      </c>
      <c r="F132" s="2">
        <v>6639305.4900000002</v>
      </c>
    </row>
    <row r="133" spans="1:7" x14ac:dyDescent="0.25">
      <c r="A133" s="4" t="s">
        <v>150</v>
      </c>
      <c r="B133" s="1">
        <v>58</v>
      </c>
      <c r="C133" s="4" t="s">
        <v>27</v>
      </c>
      <c r="D133" s="4" t="s">
        <v>10</v>
      </c>
      <c r="E133" s="2" t="s">
        <v>11</v>
      </c>
      <c r="F133" s="2">
        <v>7901010.8899999997</v>
      </c>
      <c r="G133" s="3">
        <v>45581</v>
      </c>
    </row>
    <row r="134" spans="1:7" x14ac:dyDescent="0.25">
      <c r="A134" s="4" t="s">
        <v>151</v>
      </c>
      <c r="B134" s="1">
        <v>62</v>
      </c>
      <c r="C134" s="4" t="s">
        <v>62</v>
      </c>
      <c r="D134" s="4" t="s">
        <v>10</v>
      </c>
      <c r="E134" s="2" t="s">
        <v>11</v>
      </c>
      <c r="F134" s="2">
        <v>5585160.9100000001</v>
      </c>
    </row>
    <row r="135" spans="1:7" x14ac:dyDescent="0.25">
      <c r="A135" s="4" t="s">
        <v>152</v>
      </c>
      <c r="B135" s="1">
        <v>49</v>
      </c>
      <c r="C135" s="4" t="s">
        <v>64</v>
      </c>
      <c r="D135" s="4" t="s">
        <v>10</v>
      </c>
      <c r="E135" s="2" t="s">
        <v>11</v>
      </c>
      <c r="F135" s="2">
        <v>603309.94999999995</v>
      </c>
      <c r="G135" s="3">
        <v>45583</v>
      </c>
    </row>
    <row r="136" spans="1:7" x14ac:dyDescent="0.25">
      <c r="A136" s="4" t="s">
        <v>153</v>
      </c>
      <c r="B136" s="1">
        <v>36</v>
      </c>
      <c r="C136" s="4" t="s">
        <v>24</v>
      </c>
      <c r="D136" s="4" t="s">
        <v>10</v>
      </c>
      <c r="E136" s="2">
        <v>8819371.1600000001</v>
      </c>
      <c r="F136" s="2">
        <v>8819371.1600000001</v>
      </c>
    </row>
    <row r="137" spans="1:7" x14ac:dyDescent="0.25">
      <c r="A137" s="4" t="s">
        <v>154</v>
      </c>
      <c r="B137" s="1">
        <v>54</v>
      </c>
      <c r="C137" s="4" t="s">
        <v>64</v>
      </c>
      <c r="D137" s="4" t="s">
        <v>10</v>
      </c>
      <c r="E137" s="2">
        <v>5583563.9900000002</v>
      </c>
      <c r="F137" s="2">
        <v>5583563.9900000002</v>
      </c>
    </row>
    <row r="138" spans="1:7" x14ac:dyDescent="0.25">
      <c r="A138" s="4" t="s">
        <v>155</v>
      </c>
      <c r="B138" s="1">
        <v>72</v>
      </c>
      <c r="C138" s="4" t="s">
        <v>42</v>
      </c>
      <c r="D138" s="4" t="s">
        <v>10</v>
      </c>
      <c r="E138" s="2" t="s">
        <v>11</v>
      </c>
      <c r="F138" s="2">
        <v>8577944.6600000001</v>
      </c>
    </row>
    <row r="139" spans="1:7" x14ac:dyDescent="0.25">
      <c r="A139" s="4" t="s">
        <v>156</v>
      </c>
      <c r="B139" s="1">
        <v>64</v>
      </c>
      <c r="C139" s="4" t="s">
        <v>27</v>
      </c>
      <c r="D139" s="4" t="s">
        <v>10</v>
      </c>
      <c r="E139" s="2" t="s">
        <v>11</v>
      </c>
      <c r="F139" s="2">
        <v>6060844</v>
      </c>
    </row>
    <row r="140" spans="1:7" x14ac:dyDescent="0.25">
      <c r="A140" s="4" t="s">
        <v>157</v>
      </c>
      <c r="B140" s="1">
        <v>55</v>
      </c>
      <c r="C140" s="4" t="s">
        <v>62</v>
      </c>
      <c r="D140" s="4" t="s">
        <v>10</v>
      </c>
      <c r="E140" s="2" t="s">
        <v>11</v>
      </c>
      <c r="F140" s="2">
        <v>4950222.75</v>
      </c>
      <c r="G140" s="3">
        <v>45600</v>
      </c>
    </row>
    <row r="141" spans="1:7" x14ac:dyDescent="0.25">
      <c r="A141" s="4" t="s">
        <v>158</v>
      </c>
      <c r="B141" s="1">
        <v>34</v>
      </c>
      <c r="C141" s="4" t="s">
        <v>69</v>
      </c>
      <c r="D141" s="4" t="s">
        <v>10</v>
      </c>
      <c r="E141" s="2" t="s">
        <v>11</v>
      </c>
      <c r="F141" s="2">
        <v>2990321.31</v>
      </c>
      <c r="G141" s="3">
        <v>45649</v>
      </c>
    </row>
    <row r="142" spans="1:7" x14ac:dyDescent="0.25">
      <c r="A142" s="4" t="s">
        <v>159</v>
      </c>
      <c r="B142" s="1">
        <v>29</v>
      </c>
      <c r="C142" s="4" t="s">
        <v>22</v>
      </c>
      <c r="D142" s="4" t="s">
        <v>10</v>
      </c>
      <c r="E142" s="2">
        <v>4420607.5</v>
      </c>
      <c r="F142" s="2">
        <v>4420607.5</v>
      </c>
    </row>
    <row r="143" spans="1:7" x14ac:dyDescent="0.25">
      <c r="A143" s="4" t="s">
        <v>160</v>
      </c>
      <c r="B143" s="1">
        <v>37</v>
      </c>
      <c r="C143" s="4" t="s">
        <v>27</v>
      </c>
      <c r="D143" s="4" t="s">
        <v>10</v>
      </c>
      <c r="E143" s="2">
        <v>8914964.9100000001</v>
      </c>
      <c r="F143" s="2">
        <v>8914964.9100000001</v>
      </c>
    </row>
    <row r="144" spans="1:7" x14ac:dyDescent="0.25">
      <c r="A144" s="4" t="s">
        <v>161</v>
      </c>
      <c r="B144" s="1">
        <v>25</v>
      </c>
      <c r="C144" s="4" t="s">
        <v>62</v>
      </c>
      <c r="D144" s="4" t="s">
        <v>10</v>
      </c>
      <c r="E144" s="2">
        <v>1038396.32</v>
      </c>
      <c r="F144" s="2">
        <v>1038396.32</v>
      </c>
      <c r="G144" s="3">
        <v>45760</v>
      </c>
    </row>
    <row r="145" spans="1:7" x14ac:dyDescent="0.25">
      <c r="A145" s="4" t="s">
        <v>162</v>
      </c>
      <c r="B145" s="1">
        <v>44</v>
      </c>
      <c r="C145" s="4" t="s">
        <v>69</v>
      </c>
      <c r="D145" s="4" t="s">
        <v>10</v>
      </c>
      <c r="E145" s="2" t="s">
        <v>11</v>
      </c>
      <c r="F145" s="2">
        <v>8287367.71</v>
      </c>
    </row>
    <row r="146" spans="1:7" x14ac:dyDescent="0.25">
      <c r="A146" s="4" t="s">
        <v>163</v>
      </c>
      <c r="B146" s="1">
        <v>42</v>
      </c>
      <c r="C146" s="4" t="s">
        <v>62</v>
      </c>
      <c r="D146" s="4" t="s">
        <v>10</v>
      </c>
      <c r="E146" s="2" t="s">
        <v>11</v>
      </c>
      <c r="F146" s="2">
        <v>413320.59</v>
      </c>
      <c r="G146" s="3">
        <v>45791</v>
      </c>
    </row>
    <row r="147" spans="1:7" x14ac:dyDescent="0.25">
      <c r="A147" s="4" t="s">
        <v>164</v>
      </c>
      <c r="B147" s="1">
        <v>32</v>
      </c>
      <c r="C147" s="4" t="s">
        <v>69</v>
      </c>
      <c r="D147" s="4" t="s">
        <v>10</v>
      </c>
      <c r="E147" s="2" t="s">
        <v>11</v>
      </c>
      <c r="F147" s="2">
        <v>7230014.6399999997</v>
      </c>
    </row>
    <row r="148" spans="1:7" x14ac:dyDescent="0.25">
      <c r="A148" s="4" t="s">
        <v>165</v>
      </c>
      <c r="B148" s="1">
        <v>57</v>
      </c>
      <c r="C148" s="4" t="s">
        <v>27</v>
      </c>
      <c r="D148" s="4" t="s">
        <v>10</v>
      </c>
      <c r="E148" s="2">
        <v>2020541.19</v>
      </c>
      <c r="F148" s="2">
        <v>2020541.19</v>
      </c>
    </row>
    <row r="149" spans="1:7" x14ac:dyDescent="0.25">
      <c r="A149" s="4" t="s">
        <v>166</v>
      </c>
      <c r="B149" s="1">
        <v>47</v>
      </c>
      <c r="C149" s="4" t="s">
        <v>27</v>
      </c>
      <c r="D149" s="4" t="s">
        <v>10</v>
      </c>
      <c r="E149" s="2">
        <v>1951532.43</v>
      </c>
      <c r="F149" s="2">
        <v>1951532.43</v>
      </c>
      <c r="G149" s="3">
        <v>45513</v>
      </c>
    </row>
    <row r="150" spans="1:7" x14ac:dyDescent="0.25">
      <c r="A150" s="4" t="s">
        <v>167</v>
      </c>
      <c r="B150" s="1">
        <v>66</v>
      </c>
      <c r="C150" s="4" t="s">
        <v>64</v>
      </c>
      <c r="D150" s="4" t="s">
        <v>10</v>
      </c>
      <c r="E150" s="2" t="s">
        <v>11</v>
      </c>
      <c r="F150" s="2">
        <v>3593065.4</v>
      </c>
      <c r="G150" s="3">
        <v>45741</v>
      </c>
    </row>
    <row r="151" spans="1:7" x14ac:dyDescent="0.25">
      <c r="A151" s="4" t="s">
        <v>168</v>
      </c>
      <c r="B151" s="1">
        <v>42</v>
      </c>
      <c r="C151" s="4" t="s">
        <v>22</v>
      </c>
      <c r="D151" s="4" t="s">
        <v>10</v>
      </c>
      <c r="E151" s="2" t="s">
        <v>11</v>
      </c>
      <c r="F151" s="2">
        <v>6588547.9299999997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a L T D W h Y a L j C k A A A A 9 g A A A B I A H A B D b 2 5 m a W c v U G F j a 2 F n Z S 5 4 b W w g o h g A K K A U A A A A A A A A A A A A A A A A A A A A A A A A A A A A h Y 9 N D o I w G E S v Q r q n P 2 D U m I + y Y A u J i Y l x 2 5 Q K j V A M L Z a 7 u f B I X k G M o u 5 c z p u 3 m L l f b 5 C O b R N c V G 9 1 Z x L E M E W B M r I r t a k S N L h j u E Y p h 6 2 Q J 1 G p Y J K N 3 Y y 2 T F D t 3 H l D i P c e + x h 3 f U U i S h k 5 F P l O 1 q o V 6 C P r / 3 K o j X X C S I U 4 7 F 9 j e I T Z I s Z s t c Q U y A y h 0 O Y r R N P e Z / s D I R s a N / S K K x t m O Z A 5 A n l / 4 A 9 Q S w M E F A A C A A g A a L T D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0 w 1 p 5 0 M 5 2 U Q E A A F 4 C A A A T A B w A R m 9 y b X V s Y X M v U 2 V j d G l v b j E u b S C i G A A o o B Q A A A A A A A A A A A A A A A A A A A A A A A A A A A B 1 U U 1 L A 0 E M v R f 6 H 4 b 1 0 s K w t O A H W P Y g r a I X P 2 h v V p Z 0 N m 0 D M 5 N l M l v U 0 v / u 6 F o / q M 4 l y Z u X x 0 s i a C K x V 9 M 2 D k f d T r c j a w h Y q U Y a C M R S m l R R 5 N K w q y 1 G V o V K o d t R 6 d 0 F W q F P y F g 2 + Y R N 4 9 D H 3 h V Z z M f s Y y q k l 0 3 O 5 x V E K M G D J S G Z / y u d G 9 l k f f 0 4 Q U u O I o Y i 0 5 l W Y 7 a N 8 1 K c a X X p D V f k V 8 X p y W A w 1 O q h 4 Y j T + G K x + E 7 z W / b 4 1 N e t x 6 M s N c E C X 6 F i U X V g x x t K a Z Z s z 2 C R 6 P f v W M R r h A q D 9 N q h t H r 8 x C + s n R q w E K S I o f k p P K O a l Q G 3 o K T 9 r T c L 4 G X J w b X G Z y 8 1 S u 9 f G 3 q 7 z T y 7 R c A 0 a k x c F f E 5 7 r T a Z l h B l c A b H 0 + P 8 3 e Z D 9 R Q 0 + K / y T W Q H I A u X Y H 3 e z 7 4 3 e + / I q n Z U / J + Q G l s J A f l E s 0 a y h p W X y L p p L j b 9 b s d 8 n + v Y / Q G U E s B A i 0 A F A A C A A g A a L T D W h Y a L j C k A A A A 9 g A A A B I A A A A A A A A A A A A A A A A A A A A A A E N v b m Z p Z y 9 Q Y W N r Y W d l L n h t b F B L A Q I t A B Q A A g A I A G i 0 w 1 o P y u m r p A A A A O k A A A A T A A A A A A A A A A A A A A A A A P A A A A B b Q 2 9 u d G V u d F 9 U e X B l c 1 0 u e G 1 s U E s B A i 0 A F A A C A A g A a L T D W n n Q z n Z R A Q A A X g I A A B M A A A A A A A A A A A A A A A A A 4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Q 0 A A A A A A A C T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d W F y a W 9 z X 2 N y Z W R p d G 9 f Y 2 9 t c G x l d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W Y 3 O D U 0 N y 0 5 Y m M y L T R i M j c t O D c x M S 0 4 M D Z m O W Q y Z W I 2 Z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1 c 3 V h c m l v c 1 9 j c m V k a X R v X 2 N v b X B s Z X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w M j o z N T o x N y 4 4 O D U 0 M z E z W i I g L z 4 8 R W 5 0 c n k g V H l w Z T 0 i R m l s b E N v b H V t b l R 5 c G V z I i B W Y W x 1 Z T 0 i c 0 J n T U d C Z 1 l H Q 1 E 9 P S I g L z 4 8 R W 5 0 c n k g V H l w Z T 0 i R m l s b E N v b H V t b k 5 h b W V z I i B W Y W x 1 Z T 0 i c 1 s m c X V v d D t u b 2 1 i c m U m c X V v d D s s J n F 1 b 3 Q 7 Z W R h Z C Z x d W 9 0 O y w m c X V v d D t j a X V k Y W Q m c X V v d D s s J n F 1 b 3 Q 7 c G F p c y Z x d W 9 0 O y w m c X V v d D t t b 2 5 0 b 1 9 j c m V k a X R v J n F 1 b 3 Q 7 L C Z x d W 9 0 O 2 N y Z W R p d G 9 f Z G l z c G 9 u a W J s Z S Z x d W 9 0 O y w m c X V v d D t 1 b H R p b W F f Z m V j a G F f c G F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d W F y a W 9 z X 2 N y Z W R p d G 9 f Y 2 9 t c G x l d G 8 v Q X V 0 b 1 J l b W 9 2 Z W R D b 2 x 1 b W 5 z M S 5 7 b m 9 t Y n J l L D B 9 J n F 1 b 3 Q 7 L C Z x d W 9 0 O 1 N l Y 3 R p b 2 4 x L 3 V z d W F y a W 9 z X 2 N y Z W R p d G 9 f Y 2 9 t c G x l d G 8 v Q X V 0 b 1 J l b W 9 2 Z W R D b 2 x 1 b W 5 z M S 5 7 Z W R h Z C w x f S Z x d W 9 0 O y w m c X V v d D t T Z W N 0 a W 9 u M S 9 1 c 3 V h c m l v c 1 9 j c m V k a X R v X 2 N v b X B s Z X R v L 0 F 1 d G 9 S Z W 1 v d m V k Q 2 9 s d W 1 u c z E u e 2 N p d W R h Z C w y f S Z x d W 9 0 O y w m c X V v d D t T Z W N 0 a W 9 u M S 9 1 c 3 V h c m l v c 1 9 j c m V k a X R v X 2 N v b X B s Z X R v L 0 F 1 d G 9 S Z W 1 v d m V k Q 2 9 s d W 1 u c z E u e 3 B h a X M s M 3 0 m c X V v d D s s J n F 1 b 3 Q 7 U 2 V j d G l v b j E v d X N 1 Y X J p b 3 N f Y 3 J l Z G l 0 b 1 9 j b 2 1 w b G V 0 b y 9 B d X R v U m V t b 3 Z l Z E N v b H V t b n M x L n t t b 2 5 0 b 1 9 j c m V k a X R v L D R 9 J n F 1 b 3 Q 7 L C Z x d W 9 0 O 1 N l Y 3 R p b 2 4 x L 3 V z d W F y a W 9 z X 2 N y Z W R p d G 9 f Y 2 9 t c G x l d G 8 v Q X V 0 b 1 J l b W 9 2 Z W R D b 2 x 1 b W 5 z M S 5 7 Y 3 J l Z G l 0 b 1 9 k a X N w b 2 5 p Y m x l L D V 9 J n F 1 b 3 Q 7 L C Z x d W 9 0 O 1 N l Y 3 R p b 2 4 x L 3 V z d W F y a W 9 z X 2 N y Z W R p d G 9 f Y 2 9 t c G x l d G 8 v Q X V 0 b 1 J l b W 9 2 Z W R D b 2 x 1 b W 5 z M S 5 7 d W x 0 a W 1 h X 2 Z l Y 2 h h X 3 B h Z 2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X N 1 Y X J p b 3 N f Y 3 J l Z G l 0 b 1 9 j b 2 1 w b G V 0 b y 9 B d X R v U m V t b 3 Z l Z E N v b H V t b n M x L n t u b 2 1 i c m U s M H 0 m c X V v d D s s J n F 1 b 3 Q 7 U 2 V j d G l v b j E v d X N 1 Y X J p b 3 N f Y 3 J l Z G l 0 b 1 9 j b 2 1 w b G V 0 b y 9 B d X R v U m V t b 3 Z l Z E N v b H V t b n M x L n t l Z G F k L D F 9 J n F 1 b 3 Q 7 L C Z x d W 9 0 O 1 N l Y 3 R p b 2 4 x L 3 V z d W F y a W 9 z X 2 N y Z W R p d G 9 f Y 2 9 t c G x l d G 8 v Q X V 0 b 1 J l b W 9 2 Z W R D b 2 x 1 b W 5 z M S 5 7 Y 2 l 1 Z G F k L D J 9 J n F 1 b 3 Q 7 L C Z x d W 9 0 O 1 N l Y 3 R p b 2 4 x L 3 V z d W F y a W 9 z X 2 N y Z W R p d G 9 f Y 2 9 t c G x l d G 8 v Q X V 0 b 1 J l b W 9 2 Z W R D b 2 x 1 b W 5 z M S 5 7 c G F p c y w z f S Z x d W 9 0 O y w m c X V v d D t T Z W N 0 a W 9 u M S 9 1 c 3 V h c m l v c 1 9 j c m V k a X R v X 2 N v b X B s Z X R v L 0 F 1 d G 9 S Z W 1 v d m V k Q 2 9 s d W 1 u c z E u e 2 1 v b n R v X 2 N y Z W R p d G 8 s N H 0 m c X V v d D s s J n F 1 b 3 Q 7 U 2 V j d G l v b j E v d X N 1 Y X J p b 3 N f Y 3 J l Z G l 0 b 1 9 j b 2 1 w b G V 0 b y 9 B d X R v U m V t b 3 Z l Z E N v b H V t b n M x L n t j c m V k a X R v X 2 R p c 3 B v b m l i b G U s N X 0 m c X V v d D s s J n F 1 b 3 Q 7 U 2 V j d G l v b j E v d X N 1 Y X J p b 3 N f Y 3 J l Z G l 0 b 1 9 j b 2 1 w b G V 0 b y 9 B d X R v U m V t b 3 Z l Z E N v b H V t b n M x L n t 1 b H R p b W F f Z m V j a G F f c G F n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1 Y X J p b 3 N f Y 3 J l Z G l 0 b 1 9 j b 2 1 w b G V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3 V h c m l v c 1 9 j c m V k a X R v X 2 N v b X B s Z X R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d W F y a W 9 z X 2 N y Z W R p d G 9 f Y 2 9 t c G x l d G 8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e j q P Z 5 y h V P v Z f l h F T 5 K k M A A A A A A g A A A A A A E G Y A A A A B A A A g A A A A 5 7 y d E 1 I t 4 L k B N p A g C o O l l t x l + 4 o b B 2 X Z 5 S k F X i o T Z e c A A A A A D o A A A A A C A A A g A A A A D u m Q B T F c f 4 P x T 5 f A g S r J A t C c 0 + x B S o / 8 3 / u e 2 x l v 0 W J Q A A A A 4 i 7 I B x d Y i V 5 z U N s n w N R Y / P g d n W N Z + 7 1 9 G 9 6 y T 7 e B x 2 f + 0 P f 0 C p W X 5 y V p m v p T 0 G 9 S H d 1 C r R 4 O W b I t M t 8 C f S v r + B v w b j P Y 8 5 5 J d h p 7 2 6 V E w 7 F A A A A A 1 E I P G b e 6 8 w T 1 D W M 8 U L / a 3 R s W W 1 D 1 Y 6 B P 9 f T B p 6 s F 9 3 f 0 S c g S 2 q k 6 g e N G + 1 z p a W a a d / V t D E 6 q v X Y I R G g g 9 w e o b Q = = < / D a t a M a s h u p > 
</file>

<file path=customXml/itemProps1.xml><?xml version="1.0" encoding="utf-8"?>
<ds:datastoreItem xmlns:ds="http://schemas.openxmlformats.org/officeDocument/2006/customXml" ds:itemID="{A6BF7165-EF2B-4C21-BBBB-692A03DFE9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1</vt:i4>
      </vt:variant>
    </vt:vector>
  </HeadingPairs>
  <TitlesOfParts>
    <vt:vector size="8" baseType="lpstr">
      <vt:lpstr>Hoja2</vt:lpstr>
      <vt:lpstr>Hoja3</vt:lpstr>
      <vt:lpstr>Hoja4</vt:lpstr>
      <vt:lpstr>Hoja5</vt:lpstr>
      <vt:lpstr>Hoja6</vt:lpstr>
      <vt:lpstr>Hoja7</vt:lpstr>
      <vt:lpstr>usuarios_credito_completo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LLancavil</dc:creator>
  <cp:lastModifiedBy>Álvaro LLancavil</cp:lastModifiedBy>
  <dcterms:created xsi:type="dcterms:W3CDTF">2025-06-04T02:33:47Z</dcterms:created>
  <dcterms:modified xsi:type="dcterms:W3CDTF">2025-06-06T00:43:08Z</dcterms:modified>
</cp:coreProperties>
</file>