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IF(Puntuacion!$B$19=0,0,G34/Puntuacion!$B$19)</f>
        <v/>
      </c>
      <c r="I34" s="22">
        <f>Puntuacion!$B$19</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IF(Puntuacion!$B$19=0,0,G35/Puntuacion!$B$19)</f>
        <v/>
      </c>
      <c r="I35" s="22">
        <f>Puntuacion!$B$19</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IF(Puntuacion!$B$19=0,0,G36/Puntuacion!$B$19)</f>
        <v/>
      </c>
      <c r="I36" s="22">
        <f>Puntuacion!$B$19</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IF(Puntuacion!$B$19=0,0,G37/Puntuacion!$B$19)</f>
        <v/>
      </c>
      <c r="I37" s="22">
        <f>Puntuacion!$B$19</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IF(Puntuacion!$B$19=0,0,G38/Puntuacion!$B$19)</f>
        <v/>
      </c>
      <c r="I38" s="22">
        <f>Puntuacion!$B$19</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IF(Puntuacion!$B$19=0,0,G39/Puntuacion!$B$19)</f>
        <v/>
      </c>
      <c r="I39" s="22">
        <f>Puntuacion!$B$19</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IF(Puntuacion!$B$19=0,0,G40/Puntuacion!$B$19)</f>
        <v/>
      </c>
      <c r="I40" s="22">
        <f>Puntuacion!$B$19</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IF(Puntuacion!$B$19=0,0,G41/Puntuacion!$B$19)</f>
        <v/>
      </c>
      <c r="I41" s="22">
        <f>Puntuacion!$B$19</f>
        <v/>
      </c>
    </row>
    <row r="42" ht="19.95" customHeight="1">
      <c r="F42" s="21">
        <f>_Helpers!$A$10</f>
        <v/>
      </c>
      <c r="G42" s="22">
        <f>_Helpers!$D$10</f>
        <v/>
      </c>
      <c r="H42" s="22">
        <f>IF(Puntuacion!$B$19=0,0,G42/Puntuacion!$B$19)</f>
        <v/>
      </c>
      <c r="I42" s="22">
        <f>Puntuacion!$B$19</f>
        <v/>
      </c>
    </row>
    <row r="43" ht="19.95" customHeight="1">
      <c r="F43" s="21">
        <f>_Helpers!$A$11</f>
        <v/>
      </c>
      <c r="G43" s="22">
        <f>_Helpers!$D$11</f>
        <v/>
      </c>
      <c r="H43" s="22">
        <f>IF(Puntuacion!$B$19=0,0,G43/Puntuacion!$B$19)</f>
        <v/>
      </c>
      <c r="I43" s="22">
        <f>Puntuacion!$B$19</f>
        <v/>
      </c>
    </row>
    <row r="44" ht="19.95" customHeight="1">
      <c r="F44" s="21">
        <f>_Helpers!$A$12</f>
        <v/>
      </c>
      <c r="G44" s="22">
        <f>_Helpers!$D$12</f>
        <v/>
      </c>
      <c r="H44" s="22">
        <f>IF(Puntuacion!$B$19=0,0,G44/Puntuacion!$B$19)</f>
        <v/>
      </c>
      <c r="I44" s="22">
        <f>Puntuacion!$B$19</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c r="G45" s="32" t="n"/>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c r="G46" s="32" t="n"/>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c r="G47" s="32" t="n"/>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c r="G48" s="32" t="n"/>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c r="G49" s="32" t="n"/>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c r="G50" s="32" t="n"/>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c r="G51" s="32" t="n"/>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c r="G52" s="32" t="n"/>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c r="G53" s="32" t="n"/>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c r="G54" s="32" t="n"/>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c r="G55" s="32" t="n"/>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c r="G56" s="32" t="n"/>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c r="G57" s="32" t="n"/>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c r="G58" s="32" t="n"/>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c r="G59" s="32" t="n"/>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c r="G60" s="32" t="n"/>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c r="G61" s="32" t="n"/>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c r="G62" s="32" t="n"/>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c r="G63" s="32" t="n"/>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c r="G64" s="32" t="n"/>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c r="G65" s="32" t="n"/>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c r="G66" s="32" t="n"/>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c r="G67" s="32" t="n"/>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c r="G68" s="32" t="n"/>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c r="G69" s="32" t="n"/>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c r="G70" s="32" t="n"/>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c r="G71" s="32" t="n"/>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c r="G72" s="32" t="n"/>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c r="G73" s="32" t="n"/>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c r="G74" s="32" t="n"/>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c r="G75" s="32" t="n"/>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Ganador 1A</t>
        </is>
      </c>
      <c r="E76" s="24" t="inlineStr">
        <is>
          <t>Ganador 2B</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Ganador 1C</t>
        </is>
      </c>
      <c r="E77" s="24" t="inlineStr">
        <is>
          <t>Ganador 2D</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Ganador 1E</t>
        </is>
      </c>
      <c r="E78" s="24" t="inlineStr">
        <is>
          <t>Ganador 2F</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Ganador 1G</t>
        </is>
      </c>
      <c r="E79" s="24" t="inlineStr">
        <is>
          <t>Ganador 2H</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Ganador 1I</t>
        </is>
      </c>
      <c r="E80" s="24" t="inlineStr">
        <is>
          <t>Ganador 2J</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Ganador 1K</t>
        </is>
      </c>
      <c r="E81" s="24" t="inlineStr">
        <is>
          <t>Ganador 2L</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Ganador 1B</t>
        </is>
      </c>
      <c r="E82" s="24" t="inlineStr">
        <is>
          <t>Ganador 2A</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Ganador 1D</t>
        </is>
      </c>
      <c r="E83" s="24" t="inlineStr">
        <is>
          <t>Ganador 2C</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Ganador 1F</t>
        </is>
      </c>
      <c r="E84" s="24" t="inlineStr">
        <is>
          <t>Ganador 2E</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Ganador 1H</t>
        </is>
      </c>
      <c r="E85" s="24" t="inlineStr">
        <is>
          <t>Ganador 2G</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Ganador 1J</t>
        </is>
      </c>
      <c r="E86" s="24" t="inlineStr">
        <is>
          <t>Ganador 2I</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Ganador 1L</t>
        </is>
      </c>
      <c r="E87" s="24" t="inlineStr">
        <is>
          <t>Ganador 2K</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Ganador 3A</t>
        </is>
      </c>
      <c r="E88" s="24" t="inlineStr">
        <is>
          <t>Ganador 3B</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Ganador 3C</t>
        </is>
      </c>
      <c r="E89" s="24" t="inlineStr">
        <is>
          <t>Ganador 3D</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Ganador 3E</t>
        </is>
      </c>
      <c r="E90" s="24" t="inlineStr">
        <is>
          <t>Ganador 3F</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Ganador 3G</t>
        </is>
      </c>
      <c r="E91" s="24" t="inlineStr">
        <is>
          <t>Ganador 3H</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3">
      <c r="A13" s="26" t="inlineStr">
        <is>
          <t>BONUS RONDA PERFECTA</t>
        </is>
      </c>
    </row>
    <row r="14">
      <c r="A14" t="inlineStr">
        <is>
          <t>Octavos (8 clasificados)</t>
        </is>
      </c>
      <c r="B14" s="37" t="n">
        <v>15</v>
      </c>
      <c r="C14" t="inlineStr">
        <is>
          <t>pts</t>
        </is>
      </c>
    </row>
    <row r="15">
      <c r="A15" t="inlineStr">
        <is>
          <t>Cuartos (4 clasificados)</t>
        </is>
      </c>
      <c r="B15" s="37" t="n">
        <v>15</v>
      </c>
      <c r="C15" t="inlineStr">
        <is>
          <t>pts</t>
        </is>
      </c>
    </row>
    <row r="16">
      <c r="A16" t="inlineStr">
        <is>
          <t>Semifinales (2 clasificados)</t>
        </is>
      </c>
      <c r="B16" s="37" t="n">
        <v>15</v>
      </c>
      <c r="C16" t="inlineStr">
        <is>
          <t>pts</t>
        </is>
      </c>
    </row>
    <row r="18">
      <c r="A18" s="26" t="inlineStr">
        <is>
          <t>APUESTAS ESPECIALES</t>
        </is>
      </c>
    </row>
    <row r="19">
      <c r="A19" t="inlineStr">
        <is>
          <t>Cada acierto</t>
        </is>
      </c>
      <c r="B19" s="37" t="n">
        <v>10</v>
      </c>
      <c r="C19"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$14,0)</f>
        <v/>
      </c>
      <c r="L2">
        <f>IF(AND(COUNTIFS(Partidos!$J$4:$J$107,"Cuartos",Partidos!$H$4:$H$107,"Finalizado")=4,COUNTIFS(Partidos!$J$4:$J$107,"Cuartos",Partidos!$H$4:$H$107,"Finalizado")&gt;0,SUMIFS(Pronosticos!$J$4:$J$1147,Pronosticos!$D$4:$D$1147,A2,Pronosticos!$I$4:$I$1147,"Cuartos")=4),Puntuacion!$B$15,0)</f>
        <v/>
      </c>
      <c r="M2">
        <f>IF(AND(COUNTIFS(Partidos!$J$4:$J$107,"Semifinal",Partidos!$H$4:$H$107,"Finalizado")=2,COUNTIFS(Partidos!$J$4:$J$107,"Semifinal",Partidos!$H$4:$H$107,"Finalizado")&gt;0,SUMIFS(Pronosticos!$J$4:$J$1147,Pronosticos!$D$4:$D$1147,A2,Pronosticos!$I$4:$I$1147,"Semifinal")=2),Puntuacion!$B$16,0)</f>
        <v/>
      </c>
    </row>
    <row r="3">
      <c r="A3" t="inlineStr">
        <is>
          <t>Pepe</t>
        </is>
      </c>
      <c r="B3">
        <f>SUMIFS(Pronosticos!$G$4:$G$1147,Pronosticos!$D$4:$D$1147,A3)</f>
        <v/>
      </c>
      <c r="C3">
        <f>K3+L3+M3</f>
        <v/>
      </c>
      <c r="D3">
        <f>IF(AND(Resumen!$B$34&lt;&gt;"",Pepe!$B$111&lt;&gt;"",Pepe!$B$111=Resumen!$B$34),Puntuacion!$B$19,0)+IF(AND(Resumen!$B$35&lt;&gt;"",Pepe!$B$112&lt;&gt;"",Pepe!$B$112=Resumen!$B$35),Puntuacion!$B$19,0)+IF(AND(Resumen!$B$36&lt;&gt;"",Pepe!$B$113&lt;&gt;"",Pepe!$B$113=Resumen!$B$36),Puntuacion!$B$19,0)+IF(AND(Resumen!$B$37&lt;&gt;"",Pepe!$B$114&lt;&gt;"",Pepe!$B$114=Resumen!$B$37),Puntuacion!$B$19,0)+IF(AND(Resumen!$B$38&lt;&gt;"",Pepe!$B$115&lt;&gt;"",Pepe!$B$115=Resumen!$B$38),Puntuacion!$B$19,0)+IF(AND(Resumen!$B$39&lt;&gt;"",Pepe!$B$116&lt;&gt;"",Pepe!$B$116=Resumen!$B$39),Puntuacion!$B$19,0)+IF(AND(Resumen!$B$40&lt;&gt;"",Pepe!$B$117&lt;&gt;"",Pepe!$B$117=Resumen!$B$40),Puntuacion!$B$19,0)+IF(AND(Resumen!$B$41&lt;&gt;"",Pepe!$B$118&lt;&gt;"",Pepe!$B$118=Resumen!$B$41),Puntuacion!$B$19,0)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$14,0)</f>
        <v/>
      </c>
      <c r="L3">
        <f>IF(AND(COUNTIFS(Partidos!$J$4:$J$107,"Cuartos",Partidos!$H$4:$H$107,"Finalizado")=4,COUNTIFS(Partidos!$J$4:$J$107,"Cuartos",Partidos!$H$4:$H$107,"Finalizado")&gt;0,SUMIFS(Pronosticos!$J$4:$J$1147,Pronosticos!$D$4:$D$1147,A3,Pronosticos!$I$4:$I$1147,"Cuartos")=4),Puntuacion!$B$15,0)</f>
        <v/>
      </c>
      <c r="M3">
        <f>IF(AND(COUNTIFS(Partidos!$J$4:$J$107,"Semifinal",Partidos!$H$4:$H$107,"Finalizado")=2,COUNTIFS(Partidos!$J$4:$J$107,"Semifinal",Partidos!$H$4:$H$107,"Finalizado")&gt;0,SUMIFS(Pronosticos!$J$4:$J$1147,Pronosticos!$D$4:$D$1147,A3,Pronosticos!$I$4:$I$1147,"Semifinal")=2),Puntuacion!$B$16,0)</f>
        <v/>
      </c>
    </row>
    <row r="4">
      <c r="A4" t="inlineStr">
        <is>
          <t>Patri</t>
        </is>
      </c>
      <c r="B4">
        <f>SUMIFS(Pronosticos!$G$4:$G$1147,Pronosticos!$D$4:$D$1147,A4)</f>
        <v/>
      </c>
      <c r="C4">
        <f>K4+L4+M4</f>
        <v/>
      </c>
      <c r="D4">
        <f>IF(AND(Resumen!$B$34&lt;&gt;"",Patri!$B$111&lt;&gt;"",Patri!$B$111=Resumen!$B$34),Puntuacion!$B$19,0)+IF(AND(Resumen!$B$35&lt;&gt;"",Patri!$B$112&lt;&gt;"",Patri!$B$112=Resumen!$B$35),Puntuacion!$B$19,0)+IF(AND(Resumen!$B$36&lt;&gt;"",Patri!$B$113&lt;&gt;"",Patri!$B$113=Resumen!$B$36),Puntuacion!$B$19,0)+IF(AND(Resumen!$B$37&lt;&gt;"",Patri!$B$114&lt;&gt;"",Patri!$B$114=Resumen!$B$37),Puntuacion!$B$19,0)+IF(AND(Resumen!$B$38&lt;&gt;"",Patri!$B$115&lt;&gt;"",Patri!$B$115=Resumen!$B$38),Puntuacion!$B$19,0)+IF(AND(Resumen!$B$39&lt;&gt;"",Patri!$B$116&lt;&gt;"",Patri!$B$116=Resumen!$B$39),Puntuacion!$B$19,0)+IF(AND(Resumen!$B$40&lt;&gt;"",Patri!$B$117&lt;&gt;"",Patri!$B$117=Resumen!$B$40),Puntuacion!$B$19,0)+IF(AND(Resumen!$B$41&lt;&gt;"",Patri!$B$118&lt;&gt;"",Patri!$B$118=Resumen!$B$41),Puntuacion!$B$19,0)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$14,0)</f>
        <v/>
      </c>
      <c r="L4">
        <f>IF(AND(COUNTIFS(Partidos!$J$4:$J$107,"Cuartos",Partidos!$H$4:$H$107,"Finalizado")=4,COUNTIFS(Partidos!$J$4:$J$107,"Cuartos",Partidos!$H$4:$H$107,"Finalizado")&gt;0,SUMIFS(Pronosticos!$J$4:$J$1147,Pronosticos!$D$4:$D$1147,A4,Pronosticos!$I$4:$I$1147,"Cuartos")=4),Puntuacion!$B$15,0)</f>
        <v/>
      </c>
      <c r="M4">
        <f>IF(AND(COUNTIFS(Partidos!$J$4:$J$107,"Semifinal",Partidos!$H$4:$H$107,"Finalizado")=2,COUNTIFS(Partidos!$J$4:$J$107,"Semifinal",Partidos!$H$4:$H$107,"Finalizado")&gt;0,SUMIFS(Pronosticos!$J$4:$J$1147,Pronosticos!$D$4:$D$1147,A4,Pronosticos!$I$4:$I$1147,"Semifinal")=2),Puntuacion!$B$16,0)</f>
        <v/>
      </c>
    </row>
    <row r="5">
      <c r="A5" t="inlineStr">
        <is>
          <t>Kike</t>
        </is>
      </c>
      <c r="B5">
        <f>SUMIFS(Pronosticos!$G$4:$G$1147,Pronosticos!$D$4:$D$1147,A5)</f>
        <v/>
      </c>
      <c r="C5">
        <f>K5+L5+M5</f>
        <v/>
      </c>
      <c r="D5">
        <f>IF(AND(Resumen!$B$34&lt;&gt;"",Kike!$B$111&lt;&gt;"",Kike!$B$111=Resumen!$B$34),Puntuacion!$B$19,0)+IF(AND(Resumen!$B$35&lt;&gt;"",Kike!$B$112&lt;&gt;"",Kike!$B$112=Resumen!$B$35),Puntuacion!$B$19,0)+IF(AND(Resumen!$B$36&lt;&gt;"",Kike!$B$113&lt;&gt;"",Kike!$B$113=Resumen!$B$36),Puntuacion!$B$19,0)+IF(AND(Resumen!$B$37&lt;&gt;"",Kike!$B$114&lt;&gt;"",Kike!$B$114=Resumen!$B$37),Puntuacion!$B$19,0)+IF(AND(Resumen!$B$38&lt;&gt;"",Kike!$B$115&lt;&gt;"",Kike!$B$115=Resumen!$B$38),Puntuacion!$B$19,0)+IF(AND(Resumen!$B$39&lt;&gt;"",Kike!$B$116&lt;&gt;"",Kike!$B$116=Resumen!$B$39),Puntuacion!$B$19,0)+IF(AND(Resumen!$B$40&lt;&gt;"",Kike!$B$117&lt;&gt;"",Kike!$B$117=Resumen!$B$40),Puntuacion!$B$19,0)+IF(AND(Resumen!$B$41&lt;&gt;"",Kike!$B$118&lt;&gt;"",Kike!$B$118=Resumen!$B$41),Puntuacion!$B$19,0)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$14,0)</f>
        <v/>
      </c>
      <c r="L5">
        <f>IF(AND(COUNTIFS(Partidos!$J$4:$J$107,"Cuartos",Partidos!$H$4:$H$107,"Finalizado")=4,COUNTIFS(Partidos!$J$4:$J$107,"Cuartos",Partidos!$H$4:$H$107,"Finalizado")&gt;0,SUMIFS(Pronosticos!$J$4:$J$1147,Pronosticos!$D$4:$D$1147,A5,Pronosticos!$I$4:$I$1147,"Cuartos")=4),Puntuacion!$B$15,0)</f>
        <v/>
      </c>
      <c r="M5">
        <f>IF(AND(COUNTIFS(Partidos!$J$4:$J$107,"Semifinal",Partidos!$H$4:$H$107,"Finalizado")=2,COUNTIFS(Partidos!$J$4:$J$107,"Semifinal",Partidos!$H$4:$H$107,"Finalizado")&gt;0,SUMIFS(Pronosticos!$J$4:$J$1147,Pronosticos!$D$4:$D$1147,A5,Pronosticos!$I$4:$I$1147,"Semifinal")=2),Puntuacion!$B$16,0)</f>
        <v/>
      </c>
    </row>
    <row r="6">
      <c r="A6" t="inlineStr">
        <is>
          <t>Quintero</t>
        </is>
      </c>
      <c r="B6">
        <f>SUMIFS(Pronosticos!$G$4:$G$1147,Pronosticos!$D$4:$D$1147,A6)</f>
        <v/>
      </c>
      <c r="C6">
        <f>K6+L6+M6</f>
        <v/>
      </c>
      <c r="D6">
        <f>IF(AND(Resumen!$B$34&lt;&gt;"",Quintero!$B$111&lt;&gt;"",Quintero!$B$111=Resumen!$B$34),Puntuacion!$B$19,0)+IF(AND(Resumen!$B$35&lt;&gt;"",Quintero!$B$112&lt;&gt;"",Quintero!$B$112=Resumen!$B$35),Puntuacion!$B$19,0)+IF(AND(Resumen!$B$36&lt;&gt;"",Quintero!$B$113&lt;&gt;"",Quintero!$B$113=Resumen!$B$36),Puntuacion!$B$19,0)+IF(AND(Resumen!$B$37&lt;&gt;"",Quintero!$B$114&lt;&gt;"",Quintero!$B$114=Resumen!$B$37),Puntuacion!$B$19,0)+IF(AND(Resumen!$B$38&lt;&gt;"",Quintero!$B$115&lt;&gt;"",Quintero!$B$115=Resumen!$B$38),Puntuacion!$B$19,0)+IF(AND(Resumen!$B$39&lt;&gt;"",Quintero!$B$116&lt;&gt;"",Quintero!$B$116=Resumen!$B$39),Puntuacion!$B$19,0)+IF(AND(Resumen!$B$40&lt;&gt;"",Quintero!$B$117&lt;&gt;"",Quintero!$B$117=Resumen!$B$40),Puntuacion!$B$19,0)+IF(AND(Resumen!$B$41&lt;&gt;"",Quintero!$B$118&lt;&gt;"",Quintero!$B$118=Resumen!$B$41),Puntuacion!$B$19,0)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$14,0)</f>
        <v/>
      </c>
      <c r="L6">
        <f>IF(AND(COUNTIFS(Partidos!$J$4:$J$107,"Cuartos",Partidos!$H$4:$H$107,"Finalizado")=4,COUNTIFS(Partidos!$J$4:$J$107,"Cuartos",Partidos!$H$4:$H$107,"Finalizado")&gt;0,SUMIFS(Pronosticos!$J$4:$J$1147,Pronosticos!$D$4:$D$1147,A6,Pronosticos!$I$4:$I$1147,"Cuartos")=4),Puntuacion!$B$15,0)</f>
        <v/>
      </c>
      <c r="M6">
        <f>IF(AND(COUNTIFS(Partidos!$J$4:$J$107,"Semifinal",Partidos!$H$4:$H$107,"Finalizado")=2,COUNTIFS(Partidos!$J$4:$J$107,"Semifinal",Partidos!$H$4:$H$107,"Finalizado")&gt;0,SUMIFS(Pronosticos!$J$4:$J$1147,Pronosticos!$D$4:$D$1147,A6,Pronosticos!$I$4:$I$1147,"Semifinal")=2),Puntuacion!$B$16,0)</f>
        <v/>
      </c>
    </row>
    <row r="7">
      <c r="A7" t="inlineStr">
        <is>
          <t>Nacho</t>
        </is>
      </c>
      <c r="B7">
        <f>SUMIFS(Pronosticos!$G$4:$G$1147,Pronosticos!$D$4:$D$1147,A7)</f>
        <v/>
      </c>
      <c r="C7">
        <f>K7+L7+M7</f>
        <v/>
      </c>
      <c r="D7">
        <f>IF(AND(Resumen!$B$34&lt;&gt;"",Nacho!$B$111&lt;&gt;"",Nacho!$B$111=Resumen!$B$34),Puntuacion!$B$19,0)+IF(AND(Resumen!$B$35&lt;&gt;"",Nacho!$B$112&lt;&gt;"",Nacho!$B$112=Resumen!$B$35),Puntuacion!$B$19,0)+IF(AND(Resumen!$B$36&lt;&gt;"",Nacho!$B$113&lt;&gt;"",Nacho!$B$113=Resumen!$B$36),Puntuacion!$B$19,0)+IF(AND(Resumen!$B$37&lt;&gt;"",Nacho!$B$114&lt;&gt;"",Nacho!$B$114=Resumen!$B$37),Puntuacion!$B$19,0)+IF(AND(Resumen!$B$38&lt;&gt;"",Nacho!$B$115&lt;&gt;"",Nacho!$B$115=Resumen!$B$38),Puntuacion!$B$19,0)+IF(AND(Resumen!$B$39&lt;&gt;"",Nacho!$B$116&lt;&gt;"",Nacho!$B$116=Resumen!$B$39),Puntuacion!$B$19,0)+IF(AND(Resumen!$B$40&lt;&gt;"",Nacho!$B$117&lt;&gt;"",Nacho!$B$117=Resumen!$B$40),Puntuacion!$B$19,0)+IF(AND(Resumen!$B$41&lt;&gt;"",Nacho!$B$118&lt;&gt;"",Nacho!$B$118=Resumen!$B$41),Puntuacion!$B$19,0)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$14,0)</f>
        <v/>
      </c>
      <c r="L7">
        <f>IF(AND(COUNTIFS(Partidos!$J$4:$J$107,"Cuartos",Partidos!$H$4:$H$107,"Finalizado")=4,COUNTIFS(Partidos!$J$4:$J$107,"Cuartos",Partidos!$H$4:$H$107,"Finalizado")&gt;0,SUMIFS(Pronosticos!$J$4:$J$1147,Pronosticos!$D$4:$D$1147,A7,Pronosticos!$I$4:$I$1147,"Cuartos")=4),Puntuacion!$B$15,0)</f>
        <v/>
      </c>
      <c r="M7">
        <f>IF(AND(COUNTIFS(Partidos!$J$4:$J$107,"Semifinal",Partidos!$H$4:$H$107,"Finalizado")=2,COUNTIFS(Partidos!$J$4:$J$107,"Semifinal",Partidos!$H$4:$H$107,"Finalizado")&gt;0,SUMIFS(Pronosticos!$J$4:$J$1147,Pronosticos!$D$4:$D$1147,A7,Pronosticos!$I$4:$I$1147,"Semifinal")=2),Puntuacion!$B$16,0)</f>
        <v/>
      </c>
    </row>
    <row r="8">
      <c r="A8" t="inlineStr">
        <is>
          <t>Luis</t>
        </is>
      </c>
      <c r="B8">
        <f>SUMIFS(Pronosticos!$G$4:$G$1147,Pronosticos!$D$4:$D$1147,A8)</f>
        <v/>
      </c>
      <c r="C8">
        <f>K8+L8+M8</f>
        <v/>
      </c>
      <c r="D8">
        <f>IF(AND(Resumen!$B$34&lt;&gt;"",Luis!$B$111&lt;&gt;"",Luis!$B$111=Resumen!$B$34),Puntuacion!$B$19,0)+IF(AND(Resumen!$B$35&lt;&gt;"",Luis!$B$112&lt;&gt;"",Luis!$B$112=Resumen!$B$35),Puntuacion!$B$19,0)+IF(AND(Resumen!$B$36&lt;&gt;"",Luis!$B$113&lt;&gt;"",Luis!$B$113=Resumen!$B$36),Puntuacion!$B$19,0)+IF(AND(Resumen!$B$37&lt;&gt;"",Luis!$B$114&lt;&gt;"",Luis!$B$114=Resumen!$B$37),Puntuacion!$B$19,0)+IF(AND(Resumen!$B$38&lt;&gt;"",Luis!$B$115&lt;&gt;"",Luis!$B$115=Resumen!$B$38),Puntuacion!$B$19,0)+IF(AND(Resumen!$B$39&lt;&gt;"",Luis!$B$116&lt;&gt;"",Luis!$B$116=Resumen!$B$39),Puntuacion!$B$19,0)+IF(AND(Resumen!$B$40&lt;&gt;"",Luis!$B$117&lt;&gt;"",Luis!$B$117=Resumen!$B$40),Puntuacion!$B$19,0)+IF(AND(Resumen!$B$41&lt;&gt;"",Luis!$B$118&lt;&gt;"",Luis!$B$118=Resumen!$B$41),Puntuacion!$B$19,0)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$14,0)</f>
        <v/>
      </c>
      <c r="L8">
        <f>IF(AND(COUNTIFS(Partidos!$J$4:$J$107,"Cuartos",Partidos!$H$4:$H$107,"Finalizado")=4,COUNTIFS(Partidos!$J$4:$J$107,"Cuartos",Partidos!$H$4:$H$107,"Finalizado")&gt;0,SUMIFS(Pronosticos!$J$4:$J$1147,Pronosticos!$D$4:$D$1147,A8,Pronosticos!$I$4:$I$1147,"Cuartos")=4),Puntuacion!$B$15,0)</f>
        <v/>
      </c>
      <c r="M8">
        <f>IF(AND(COUNTIFS(Partidos!$J$4:$J$107,"Semifinal",Partidos!$H$4:$H$107,"Finalizado")=2,COUNTIFS(Partidos!$J$4:$J$107,"Semifinal",Partidos!$H$4:$H$107,"Finalizado")&gt;0,SUMIFS(Pronosticos!$J$4:$J$1147,Pronosticos!$D$4:$D$1147,A8,Pronosticos!$I$4:$I$1147,"Semifinal")=2),Puntuacion!$B$16,0)</f>
        <v/>
      </c>
    </row>
    <row r="9">
      <c r="A9" t="inlineStr">
        <is>
          <t>Felipe</t>
        </is>
      </c>
      <c r="B9">
        <f>SUMIFS(Pronosticos!$G$4:$G$1147,Pronosticos!$D$4:$D$1147,A9)</f>
        <v/>
      </c>
      <c r="C9">
        <f>K9+L9+M9</f>
        <v/>
      </c>
      <c r="D9">
        <f>IF(AND(Resumen!$B$34&lt;&gt;"",Felipe!$B$111&lt;&gt;"",Felipe!$B$111=Resumen!$B$34),Puntuacion!$B$19,0)+IF(AND(Resumen!$B$35&lt;&gt;"",Felipe!$B$112&lt;&gt;"",Felipe!$B$112=Resumen!$B$35),Puntuacion!$B$19,0)+IF(AND(Resumen!$B$36&lt;&gt;"",Felipe!$B$113&lt;&gt;"",Felipe!$B$113=Resumen!$B$36),Puntuacion!$B$19,0)+IF(AND(Resumen!$B$37&lt;&gt;"",Felipe!$B$114&lt;&gt;"",Felipe!$B$114=Resumen!$B$37),Puntuacion!$B$19,0)+IF(AND(Resumen!$B$38&lt;&gt;"",Felipe!$B$115&lt;&gt;"",Felipe!$B$115=Resumen!$B$38),Puntuacion!$B$19,0)+IF(AND(Resumen!$B$39&lt;&gt;"",Felipe!$B$116&lt;&gt;"",Felipe!$B$116=Resumen!$B$39),Puntuacion!$B$19,0)+IF(AND(Resumen!$B$40&lt;&gt;"",Felipe!$B$117&lt;&gt;"",Felipe!$B$117=Resumen!$B$40),Puntuacion!$B$19,0)+IF(AND(Resumen!$B$41&lt;&gt;"",Felipe!$B$118&lt;&gt;"",Felipe!$B$118=Resumen!$B$41),Puntuacion!$B$19,0)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$14,0)</f>
        <v/>
      </c>
      <c r="L9">
        <f>IF(AND(COUNTIFS(Partidos!$J$4:$J$107,"Cuartos",Partidos!$H$4:$H$107,"Finalizado")=4,COUNTIFS(Partidos!$J$4:$J$107,"Cuartos",Partidos!$H$4:$H$107,"Finalizado")&gt;0,SUMIFS(Pronosticos!$J$4:$J$1147,Pronosticos!$D$4:$D$1147,A9,Pronosticos!$I$4:$I$1147,"Cuartos")=4),Puntuacion!$B$15,0)</f>
        <v/>
      </c>
      <c r="M9">
        <f>IF(AND(COUNTIFS(Partidos!$J$4:$J$107,"Semifinal",Partidos!$H$4:$H$107,"Finalizado")=2,COUNTIFS(Partidos!$J$4:$J$107,"Semifinal",Partidos!$H$4:$H$107,"Finalizado")&gt;0,SUMIFS(Pronosticos!$J$4:$J$1147,Pronosticos!$D$4:$D$1147,A9,Pronosticos!$I$4:$I$1147,"Semifinal")=2),Puntuacion!$B$16,0)</f>
        <v/>
      </c>
    </row>
    <row r="10">
      <c r="A10" t="inlineStr">
        <is>
          <t>Simón</t>
        </is>
      </c>
      <c r="B10">
        <f>SUMIFS(Pronosticos!$G$4:$G$1147,Pronosticos!$D$4:$D$1147,A10)</f>
        <v/>
      </c>
      <c r="C10">
        <f>K10+L10+M10</f>
        <v/>
      </c>
      <c r="D10">
        <f>IF(AND(Resumen!$B$34&lt;&gt;"",Simón!$B$111&lt;&gt;"",Simón!$B$111=Resumen!$B$34),Puntuacion!$B$19,0)+IF(AND(Resumen!$B$35&lt;&gt;"",Simón!$B$112&lt;&gt;"",Simón!$B$112=Resumen!$B$35),Puntuacion!$B$19,0)+IF(AND(Resumen!$B$36&lt;&gt;"",Simón!$B$113&lt;&gt;"",Simón!$B$113=Resumen!$B$36),Puntuacion!$B$19,0)+IF(AND(Resumen!$B$37&lt;&gt;"",Simón!$B$114&lt;&gt;"",Simón!$B$114=Resumen!$B$37),Puntuacion!$B$19,0)+IF(AND(Resumen!$B$38&lt;&gt;"",Simón!$B$115&lt;&gt;"",Simón!$B$115=Resumen!$B$38),Puntuacion!$B$19,0)+IF(AND(Resumen!$B$39&lt;&gt;"",Simón!$B$116&lt;&gt;"",Simón!$B$116=Resumen!$B$39),Puntuacion!$B$19,0)+IF(AND(Resumen!$B$40&lt;&gt;"",Simón!$B$117&lt;&gt;"",Simón!$B$117=Resumen!$B$40),Puntuacion!$B$19,0)+IF(AND(Resumen!$B$41&lt;&gt;"",Simón!$B$118&lt;&gt;"",Simón!$B$118=Resumen!$B$41),Puntuacion!$B$19,0)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$14,0)</f>
        <v/>
      </c>
      <c r="L10">
        <f>IF(AND(COUNTIFS(Partidos!$J$4:$J$107,"Cuartos",Partidos!$H$4:$H$107,"Finalizado")=4,COUNTIFS(Partidos!$J$4:$J$107,"Cuartos",Partidos!$H$4:$H$107,"Finalizado")&gt;0,SUMIFS(Pronosticos!$J$4:$J$1147,Pronosticos!$D$4:$D$1147,A10,Pronosticos!$I$4:$I$1147,"Cuartos")=4),Puntuacion!$B$15,0)</f>
        <v/>
      </c>
      <c r="M10">
        <f>IF(AND(COUNTIFS(Partidos!$J$4:$J$107,"Semifinal",Partidos!$H$4:$H$107,"Finalizado")=2,COUNTIFS(Partidos!$J$4:$J$107,"Semifinal",Partidos!$H$4:$H$107,"Finalizado")&gt;0,SUMIFS(Pronosticos!$J$4:$J$1147,Pronosticos!$D$4:$D$1147,A10,Pronosticos!$I$4:$I$1147,"Semifinal")=2),Puntuacion!$B$16,0)</f>
        <v/>
      </c>
    </row>
    <row r="11">
      <c r="A11" t="inlineStr">
        <is>
          <t>Muni</t>
        </is>
      </c>
      <c r="B11">
        <f>SUMIFS(Pronosticos!$G$4:$G$1147,Pronosticos!$D$4:$D$1147,A11)</f>
        <v/>
      </c>
      <c r="C11">
        <f>K11+L11+M11</f>
        <v/>
      </c>
      <c r="D11">
        <f>IF(AND(Resumen!$B$34&lt;&gt;"",Muni!$B$111&lt;&gt;"",Muni!$B$111=Resumen!$B$34),Puntuacion!$B$19,0)+IF(AND(Resumen!$B$35&lt;&gt;"",Muni!$B$112&lt;&gt;"",Muni!$B$112=Resumen!$B$35),Puntuacion!$B$19,0)+IF(AND(Resumen!$B$36&lt;&gt;"",Muni!$B$113&lt;&gt;"",Muni!$B$113=Resumen!$B$36),Puntuacion!$B$19,0)+IF(AND(Resumen!$B$37&lt;&gt;"",Muni!$B$114&lt;&gt;"",Muni!$B$114=Resumen!$B$37),Puntuacion!$B$19,0)+IF(AND(Resumen!$B$38&lt;&gt;"",Muni!$B$115&lt;&gt;"",Muni!$B$115=Resumen!$B$38),Puntuacion!$B$19,0)+IF(AND(Resumen!$B$39&lt;&gt;"",Muni!$B$116&lt;&gt;"",Muni!$B$116=Resumen!$B$39),Puntuacion!$B$19,0)+IF(AND(Resumen!$B$40&lt;&gt;"",Muni!$B$117&lt;&gt;"",Muni!$B$117=Resumen!$B$40),Puntuacion!$B$19,0)+IF(AND(Resumen!$B$41&lt;&gt;"",Muni!$B$118&lt;&gt;"",Muni!$B$118=Resumen!$B$41),Puntuacion!$B$19,0)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$14,0)</f>
        <v/>
      </c>
      <c r="L11">
        <f>IF(AND(COUNTIFS(Partidos!$J$4:$J$107,"Cuartos",Partidos!$H$4:$H$107,"Finalizado")=4,COUNTIFS(Partidos!$J$4:$J$107,"Cuartos",Partidos!$H$4:$H$107,"Finalizado")&gt;0,SUMIFS(Pronosticos!$J$4:$J$1147,Pronosticos!$D$4:$D$1147,A11,Pronosticos!$I$4:$I$1147,"Cuartos")=4),Puntuacion!$B$15,0)</f>
        <v/>
      </c>
      <c r="M11">
        <f>IF(AND(COUNTIFS(Partidos!$J$4:$J$107,"Semifinal",Partidos!$H$4:$H$107,"Finalizado")=2,COUNTIFS(Partidos!$J$4:$J$107,"Semifinal",Partidos!$H$4:$H$107,"Finalizado")&gt;0,SUMIFS(Pronosticos!$J$4:$J$1147,Pronosticos!$D$4:$D$1147,A11,Pronosticos!$I$4:$I$1147,"Semifinal")=2),Puntuacion!$B$16,0)</f>
        <v/>
      </c>
    </row>
    <row r="12">
      <c r="A12" t="inlineStr">
        <is>
          <t>Fer</t>
        </is>
      </c>
      <c r="B12">
        <f>SUMIFS(Pronosticos!$G$4:$G$1147,Pronosticos!$D$4:$D$1147,A12)</f>
        <v/>
      </c>
      <c r="C12">
        <f>K12+L12+M12</f>
        <v/>
      </c>
      <c r="D12">
        <f>IF(AND(Resumen!$B$34&lt;&gt;"",Fer!$B$111&lt;&gt;"",Fer!$B$111=Resumen!$B$34),Puntuacion!$B$19,0)+IF(AND(Resumen!$B$35&lt;&gt;"",Fer!$B$112&lt;&gt;"",Fer!$B$112=Resumen!$B$35),Puntuacion!$B$19,0)+IF(AND(Resumen!$B$36&lt;&gt;"",Fer!$B$113&lt;&gt;"",Fer!$B$113=Resumen!$B$36),Puntuacion!$B$19,0)+IF(AND(Resumen!$B$37&lt;&gt;"",Fer!$B$114&lt;&gt;"",Fer!$B$114=Resumen!$B$37),Puntuacion!$B$19,0)+IF(AND(Resumen!$B$38&lt;&gt;"",Fer!$B$115&lt;&gt;"",Fer!$B$115=Resumen!$B$38),Puntuacion!$B$19,0)+IF(AND(Resumen!$B$39&lt;&gt;"",Fer!$B$116&lt;&gt;"",Fer!$B$116=Resumen!$B$39),Puntuacion!$B$19,0)+IF(AND(Resumen!$B$40&lt;&gt;"",Fer!$B$117&lt;&gt;"",Fer!$B$117=Resumen!$B$40),Puntuacion!$B$19,0)+IF(AND(Resumen!$B$41&lt;&gt;"",Fer!$B$118&lt;&gt;"",Fer!$B$118=Resumen!$B$41),Puntuacion!$B$19,0)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$14,0)</f>
        <v/>
      </c>
      <c r="L12">
        <f>IF(AND(COUNTIFS(Partidos!$J$4:$J$107,"Cuartos",Partidos!$H$4:$H$107,"Finalizado")=4,COUNTIFS(Partidos!$J$4:$J$107,"Cuartos",Partidos!$H$4:$H$107,"Finalizado")&gt;0,SUMIFS(Pronosticos!$J$4:$J$1147,Pronosticos!$D$4:$D$1147,A12,Pronosticos!$I$4:$I$1147,"Cuartos")=4),Puntuacion!$B$15,0)</f>
        <v/>
      </c>
      <c r="M12">
        <f>IF(AND(COUNTIFS(Partidos!$J$4:$J$107,"Semifinal",Partidos!$H$4:$H$107,"Finalizado")=2,COUNTIFS(Partidos!$J$4:$J$107,"Semifinal",Partidos!$H$4:$H$107,"Finalizado")&gt;0,SUMIFS(Pronosticos!$J$4:$J$1147,Pronosticos!$D$4:$D$1147,A12,Pronosticos!$I$4:$I$1147,"Semifinal")=2),Puntuacion!$B$16,0)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2026-06-22T22:27:08Z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