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6"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Papá</v>
                </pt>
                <pt idx="1">
                  <v>Álvaro</v>
                </pt>
                <pt idx="2">
                  <v>Diego</v>
                </pt>
              </strCache>
            </strRef>
          </cat>
          <val>
            <numRef>
              <f>_Helpers!$B$48:$B$50</f>
              <numCache>
                <formatCode>General</formatCode>
                <ptCount val="3"/>
                <pt idx="0">
                  <v>130</v>
                </pt>
                <pt idx="1">
                  <v>130</v>
                </pt>
                <pt idx="2">
                  <v>82</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130</v>
                </pt>
                <pt idx="1">
                  <v>130</v>
                </pt>
                <pt idx="2">
                  <v>82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Papá</v>
                </pt>
              </strCache>
            </strRef>
          </tx>
          <spPr>
            <a:ln w="28000">
              <a:solidFill>
                <a:srgbClr val="C5A028"/>
              </a:solidFill>
              <a:prstDash val="solid"/>
            </a:ln>
          </spPr>
          <marker>
            <symbol val="none"/>
            <spPr>
              <a:ln>
                <a:prstDash val="solid"/>
              </a:ln>
            </spPr>
          </marker>
          <val>
            <numRef>
              <f>_Helpers!$B$53:$B$67</f>
              <numCache>
                <formatCode>General</formatCode>
                <ptCount val="15"/>
                <pt idx="0">
                  <v>2</v>
                </pt>
                <pt idx="1">
                  <v>7</v>
                </pt>
                <pt idx="2">
                  <v>7</v>
                </pt>
                <pt idx="3">
                  <v>7</v>
                </pt>
                <pt idx="4">
                  <v>7</v>
                </pt>
                <pt idx="5">
                  <v>7</v>
                </pt>
                <pt idx="6">
                  <v>9</v>
                </pt>
                <pt idx="7">
                  <v>9</v>
                </pt>
                <pt idx="8">
                  <v>11</v>
                </pt>
                <pt idx="9">
                  <v>11</v>
                </pt>
                <pt idx="10">
                  <v>16</v>
                </pt>
                <pt idx="11">
                  <v>16</v>
                </pt>
                <pt idx="12">
                  <v>16</v>
                </pt>
                <pt idx="13">
                  <v>21</v>
                </pt>
                <pt idx="14">
                  <v>21</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2"/>
          <order val="2"/>
          <tx>
            <strRef>
              <f>_Helpers!$D$52</f>
              <strCache>
                <ptCount val="1"/>
                <pt idx="0">
                  <v>Diego</v>
                </pt>
              </strCache>
            </strRef>
          </tx>
          <spPr>
            <a:ln w="28000">
              <a:solidFill>
                <a:srgbClr val="2E7D32"/>
              </a:solidFill>
              <a:prstDash val="solid"/>
            </a:ln>
          </spPr>
          <marker>
            <symbol val="none"/>
            <spPr>
              <a:ln>
                <a:prstDash val="solid"/>
              </a:ln>
            </spPr>
          </marker>
          <val>
            <numRef>
              <f>_Helpers!$D$53:$D$67</f>
              <numCache>
                <formatCode>General</formatCode>
                <ptCount val="15"/>
                <pt idx="0">
                  <v>5</v>
                </pt>
                <pt idx="1">
                  <v>5</v>
                </pt>
                <pt idx="2">
                  <v>5</v>
                </pt>
                <pt idx="3">
                  <v>5</v>
                </pt>
                <pt idx="4">
                  <v>5</v>
                </pt>
                <pt idx="5">
                  <v>8</v>
                </pt>
                <pt idx="6">
                  <v>10</v>
                </pt>
                <pt idx="7">
                  <v>10</v>
                </pt>
                <pt idx="8">
                  <v>12</v>
                </pt>
                <pt idx="9">
                  <v>12</v>
                </pt>
                <pt idx="10">
                  <v>14</v>
                </pt>
                <pt idx="11">
                  <v>14</v>
                </pt>
                <pt idx="12">
                  <v>14</v>
                </pt>
                <pt idx="13">
                  <v>14</v>
                </pt>
                <pt idx="14">
                  <v>14</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12</v>
                </pt>
                <pt idx="1">
                  <v>9</v>
                </pt>
                <pt idx="2">
                  <v>3</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37</v>
                </pt>
                <pt idx="1">
                  <v>47</v>
                </pt>
                <pt idx="2">
                  <v>35</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31</v>
                </pt>
                <pt idx="1">
                  <v>29</v>
                </pt>
                <pt idx="2">
                  <v>38</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IF(Puntuacion!$B$22=0,0,G34/Puntuacion!$B$22)</f>
        <v/>
      </c>
      <c r="I34" s="17">
        <f>Puntuacion!$B$22</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IF(Puntuacion!$B$22=0,0,G35/Puntuacion!$B$22)</f>
        <v/>
      </c>
      <c r="I35" s="17">
        <f>Puntuacion!$B$22</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IF(Puntuacion!$B$22=0,0,G36/Puntuacion!$B$22)</f>
        <v/>
      </c>
      <c r="I36" s="17">
        <f>Puntuacion!$B$22</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v>1</v>
      </c>
      <c r="G60" s="27" t="n">
        <v>1</v>
      </c>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v>1</v>
      </c>
      <c r="G61" s="27" t="n">
        <v>3</v>
      </c>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v>3</v>
      </c>
      <c r="G62" s="27" t="n">
        <v>2</v>
      </c>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v>0</v>
      </c>
      <c r="G63" s="27" t="n">
        <v>0</v>
      </c>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v>1</v>
      </c>
      <c r="G64" s="27" t="n">
        <v>4</v>
      </c>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v>5</v>
      </c>
      <c r="G65" s="27" t="n">
        <v>0</v>
      </c>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v>0</v>
      </c>
      <c r="G66" s="27" t="n">
        <v>0</v>
      </c>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v>0</v>
      </c>
      <c r="G67" s="27" t="n">
        <v>1</v>
      </c>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v>1</v>
      </c>
      <c r="G68" s="27" t="n">
        <v>1</v>
      </c>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v>1</v>
      </c>
      <c r="G69" s="27" t="n">
        <v>5</v>
      </c>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v>0</v>
      </c>
      <c r="G70" s="27" t="n">
        <v>2</v>
      </c>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v>2</v>
      </c>
      <c r="G71" s="27" t="n">
        <v>1</v>
      </c>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v>0</v>
      </c>
      <c r="G72" s="27" t="n">
        <v>0</v>
      </c>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v>3</v>
      </c>
      <c r="G73" s="27" t="n">
        <v>1</v>
      </c>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v>3</v>
      </c>
      <c r="G74" s="27" t="n">
        <v>3</v>
      </c>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v>1</v>
      </c>
      <c r="G75" s="27" t="n">
        <v>3</v>
      </c>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Sudáfrica</t>
        </is>
      </c>
      <c r="E76" s="19" t="inlineStr">
        <is>
          <t>Canadá</t>
        </is>
      </c>
      <c r="F76" s="27" t="n">
        <v>0</v>
      </c>
      <c r="G76" s="27" t="n">
        <v>1</v>
      </c>
      <c r="H76" s="16">
        <f>IF(AND(ISNUMBER(F76),ISNUMBER(G76)),"Finalizado","Pendiente")</f>
        <v/>
      </c>
      <c r="I76" s="19" t="n">
        <v>13</v>
      </c>
      <c r="J76" s="19" t="inlineStr">
        <is>
          <t>Dieciseisavos</t>
        </is>
      </c>
      <c r="K76" s="27" t="inlineStr">
        <is>
          <t>Visitante</t>
        </is>
      </c>
    </row>
    <row r="77">
      <c r="A77" s="24" t="n">
        <v>74</v>
      </c>
      <c r="B77" s="24" t="inlineStr">
        <is>
          <t>29/06/2026</t>
        </is>
      </c>
      <c r="C77" s="24" t="inlineStr">
        <is>
          <t>12:00</t>
        </is>
      </c>
      <c r="D77" s="19" t="inlineStr">
        <is>
          <t>Brasil</t>
        </is>
      </c>
      <c r="E77" s="19" t="inlineStr">
        <is>
          <t>Japón</t>
        </is>
      </c>
      <c r="F77" s="27" t="n">
        <v>2</v>
      </c>
      <c r="G77" s="27" t="n">
        <v>1</v>
      </c>
      <c r="H77" s="16">
        <f>IF(AND(ISNUMBER(F77),ISNUMBER(G77)),"Finalizado","Pendiente")</f>
        <v/>
      </c>
      <c r="I77" s="19" t="n">
        <v>13</v>
      </c>
      <c r="J77" s="19" t="inlineStr">
        <is>
          <t>Dieciseisavos</t>
        </is>
      </c>
      <c r="K77" s="27" t="inlineStr">
        <is>
          <t>Local</t>
        </is>
      </c>
    </row>
    <row r="78">
      <c r="A78" s="26" t="n">
        <v>75</v>
      </c>
      <c r="B78" s="26" t="inlineStr">
        <is>
          <t>29/06/2026</t>
        </is>
      </c>
      <c r="C78" s="26" t="inlineStr">
        <is>
          <t>16:30</t>
        </is>
      </c>
      <c r="D78" s="19" t="inlineStr">
        <is>
          <t>Alemania</t>
        </is>
      </c>
      <c r="E78" s="19" t="inlineStr">
        <is>
          <t>Paraguay</t>
        </is>
      </c>
      <c r="F78" s="27" t="n">
        <v>1</v>
      </c>
      <c r="G78" s="27" t="n">
        <v>1</v>
      </c>
      <c r="H78" s="16">
        <f>IF(AND(ISNUMBER(F78),ISNUMBER(G78)),"Finalizado","Pendiente")</f>
        <v/>
      </c>
      <c r="I78" s="19" t="n">
        <v>13</v>
      </c>
      <c r="J78" s="19" t="inlineStr">
        <is>
          <t>Dieciseisavos</t>
        </is>
      </c>
      <c r="K78" s="27" t="inlineStr">
        <is>
          <t>Visitante</t>
        </is>
      </c>
    </row>
    <row r="79">
      <c r="A79" s="24" t="n">
        <v>76</v>
      </c>
      <c r="B79" s="24" t="inlineStr">
        <is>
          <t>29/06/2026</t>
        </is>
      </c>
      <c r="C79" s="24" t="inlineStr">
        <is>
          <t>19:00</t>
        </is>
      </c>
      <c r="D79" s="19" t="inlineStr">
        <is>
          <t>Países Bajos</t>
        </is>
      </c>
      <c r="E79" s="19" t="inlineStr">
        <is>
          <t>Marruecos</t>
        </is>
      </c>
      <c r="F79" s="27" t="n">
        <v>1</v>
      </c>
      <c r="G79" s="27" t="n">
        <v>1</v>
      </c>
      <c r="H79" s="16">
        <f>IF(AND(ISNUMBER(F79),ISNUMBER(G79)),"Finalizado","Pendiente")</f>
        <v/>
      </c>
      <c r="I79" s="19" t="n">
        <v>13</v>
      </c>
      <c r="J79" s="19" t="inlineStr">
        <is>
          <t>Dieciseisavos</t>
        </is>
      </c>
      <c r="K79" s="27" t="inlineStr">
        <is>
          <t>Visitante</t>
        </is>
      </c>
    </row>
    <row r="80">
      <c r="A80" s="26" t="n">
        <v>77</v>
      </c>
      <c r="B80" s="26" t="inlineStr">
        <is>
          <t>30/06/2026</t>
        </is>
      </c>
      <c r="C80" s="26" t="inlineStr">
        <is>
          <t>12:00</t>
        </is>
      </c>
      <c r="D80" s="19" t="inlineStr">
        <is>
          <t>Costa de Marfil</t>
        </is>
      </c>
      <c r="E80" s="19" t="inlineStr">
        <is>
          <t>Noruega</t>
        </is>
      </c>
      <c r="F80" s="27" t="n">
        <v>1</v>
      </c>
      <c r="G80" s="27" t="n">
        <v>2</v>
      </c>
      <c r="H80" s="16">
        <f>IF(AND(ISNUMBER(F80),ISNUMBER(G80)),"Finalizado","Pendiente")</f>
        <v/>
      </c>
      <c r="I80" s="19" t="n">
        <v>13</v>
      </c>
      <c r="J80" s="19" t="inlineStr">
        <is>
          <t>Dieciseisavos</t>
        </is>
      </c>
      <c r="K80" s="27" t="inlineStr">
        <is>
          <t>Visitante</t>
        </is>
      </c>
    </row>
    <row r="81">
      <c r="A81" s="24" t="n">
        <v>78</v>
      </c>
      <c r="B81" s="24" t="inlineStr">
        <is>
          <t>30/06/2026</t>
        </is>
      </c>
      <c r="C81" s="24" t="inlineStr">
        <is>
          <t>17:00</t>
        </is>
      </c>
      <c r="D81" s="19" t="inlineStr">
        <is>
          <t>Francia</t>
        </is>
      </c>
      <c r="E81" s="19" t="inlineStr">
        <is>
          <t>Suecia</t>
        </is>
      </c>
      <c r="F81" s="27" t="n">
        <v>3</v>
      </c>
      <c r="G81" s="27" t="n">
        <v>0</v>
      </c>
      <c r="H81" s="16">
        <f>IF(AND(ISNUMBER(F81),ISNUMBER(G81)),"Finalizado","Pendiente")</f>
        <v/>
      </c>
      <c r="I81" s="19" t="n">
        <v>13</v>
      </c>
      <c r="J81" s="19" t="inlineStr">
        <is>
          <t>Dieciseisavos</t>
        </is>
      </c>
      <c r="K81" s="27" t="inlineStr">
        <is>
          <t>Local</t>
        </is>
      </c>
    </row>
    <row r="82">
      <c r="A82" s="26" t="n">
        <v>79</v>
      </c>
      <c r="B82" s="26" t="inlineStr">
        <is>
          <t>30/06/2026</t>
        </is>
      </c>
      <c r="C82" s="26" t="inlineStr">
        <is>
          <t>19:00</t>
        </is>
      </c>
      <c r="D82" s="19" t="inlineStr">
        <is>
          <t>México</t>
        </is>
      </c>
      <c r="E82" s="19" t="inlineStr">
        <is>
          <t>Ecuador</t>
        </is>
      </c>
      <c r="F82" s="27" t="n">
        <v>2</v>
      </c>
      <c r="G82" s="27" t="n">
        <v>0</v>
      </c>
      <c r="H82" s="16">
        <f>IF(AND(ISNUMBER(F82),ISNUMBER(G82)),"Finalizado","Pendiente")</f>
        <v/>
      </c>
      <c r="I82" s="19" t="n">
        <v>13</v>
      </c>
      <c r="J82" s="19" t="inlineStr">
        <is>
          <t>Dieciseisavos</t>
        </is>
      </c>
      <c r="K82" s="27" t="inlineStr">
        <is>
          <t>Local</t>
        </is>
      </c>
    </row>
    <row r="83">
      <c r="A83" s="24" t="n">
        <v>80</v>
      </c>
      <c r="B83" s="24" t="inlineStr">
        <is>
          <t>01/07/2026</t>
        </is>
      </c>
      <c r="C83" s="24" t="inlineStr">
        <is>
          <t>12:00</t>
        </is>
      </c>
      <c r="D83" s="19" t="inlineStr">
        <is>
          <t>Inglaterra</t>
        </is>
      </c>
      <c r="E83" s="19" t="inlineStr">
        <is>
          <t>RD Congo</t>
        </is>
      </c>
      <c r="F83" s="27" t="n">
        <v>2</v>
      </c>
      <c r="G83" s="27" t="n">
        <v>1</v>
      </c>
      <c r="H83" s="16">
        <f>IF(AND(ISNUMBER(F83),ISNUMBER(G83)),"Finalizado","Pendiente")</f>
        <v/>
      </c>
      <c r="I83" s="19" t="n">
        <v>13</v>
      </c>
      <c r="J83" s="19" t="inlineStr">
        <is>
          <t>Dieciseisavos</t>
        </is>
      </c>
      <c r="K83" s="27" t="inlineStr">
        <is>
          <t>Local</t>
        </is>
      </c>
    </row>
    <row r="84">
      <c r="A84" s="26" t="n">
        <v>81</v>
      </c>
      <c r="B84" s="26" t="inlineStr">
        <is>
          <t>01/07/2026</t>
        </is>
      </c>
      <c r="C84" s="26" t="inlineStr">
        <is>
          <t>13:00</t>
        </is>
      </c>
      <c r="D84" s="19" t="inlineStr">
        <is>
          <t>Bélgica</t>
        </is>
      </c>
      <c r="E84" s="19" t="inlineStr">
        <is>
          <t>Senegal</t>
        </is>
      </c>
      <c r="F84" s="27" t="n">
        <v>2</v>
      </c>
      <c r="G84" s="27" t="n">
        <v>2</v>
      </c>
      <c r="H84" s="16">
        <f>IF(AND(ISNUMBER(F84),ISNUMBER(G84)),"Finalizado","Pendiente")</f>
        <v/>
      </c>
      <c r="I84" s="19" t="n">
        <v>13</v>
      </c>
      <c r="J84" s="19" t="inlineStr">
        <is>
          <t>Dieciseisavos</t>
        </is>
      </c>
      <c r="K84" s="27" t="inlineStr">
        <is>
          <t>Local</t>
        </is>
      </c>
    </row>
    <row r="85">
      <c r="A85" s="24" t="n">
        <v>82</v>
      </c>
      <c r="B85" s="24" t="inlineStr">
        <is>
          <t>01/07/2026</t>
        </is>
      </c>
      <c r="C85" s="24" t="inlineStr">
        <is>
          <t>17:00</t>
        </is>
      </c>
      <c r="D85" s="19" t="inlineStr">
        <is>
          <t>Estados Unidos</t>
        </is>
      </c>
      <c r="E85" s="19" t="inlineStr">
        <is>
          <t>Bosnia y Herzegovina</t>
        </is>
      </c>
      <c r="F85" s="27" t="n">
        <v>2</v>
      </c>
      <c r="G85" s="27" t="n">
        <v>0</v>
      </c>
      <c r="H85" s="16">
        <f>IF(AND(ISNUMBER(F85),ISNUMBER(G85)),"Finalizado","Pendiente")</f>
        <v/>
      </c>
      <c r="I85" s="19" t="n">
        <v>13</v>
      </c>
      <c r="J85" s="19" t="inlineStr">
        <is>
          <t>Dieciseisavos</t>
        </is>
      </c>
      <c r="K85" s="27" t="inlineStr">
        <is>
          <t>Local</t>
        </is>
      </c>
    </row>
    <row r="86">
      <c r="A86" s="26" t="n">
        <v>83</v>
      </c>
      <c r="B86" s="26" t="inlineStr">
        <is>
          <t>02/07/2026</t>
        </is>
      </c>
      <c r="C86" s="26" t="inlineStr">
        <is>
          <t>12:00</t>
        </is>
      </c>
      <c r="D86" s="19" t="inlineStr">
        <is>
          <t>España</t>
        </is>
      </c>
      <c r="E86" s="19" t="inlineStr">
        <is>
          <t>Austria</t>
        </is>
      </c>
      <c r="F86" s="27" t="n">
        <v>3</v>
      </c>
      <c r="G86" s="27" t="n">
        <v>0</v>
      </c>
      <c r="H86" s="16">
        <f>IF(AND(ISNUMBER(F86),ISNUMBER(G86)),"Finalizado","Pendiente")</f>
        <v/>
      </c>
      <c r="I86" s="19" t="n">
        <v>13</v>
      </c>
      <c r="J86" s="19" t="inlineStr">
        <is>
          <t>Dieciseisavos</t>
        </is>
      </c>
      <c r="K86" s="27" t="inlineStr">
        <is>
          <t>Local</t>
        </is>
      </c>
    </row>
    <row r="87">
      <c r="A87" s="24" t="n">
        <v>84</v>
      </c>
      <c r="B87" s="24" t="inlineStr">
        <is>
          <t>02/07/2026</t>
        </is>
      </c>
      <c r="C87" s="24" t="inlineStr">
        <is>
          <t>19:00</t>
        </is>
      </c>
      <c r="D87" s="19" t="inlineStr">
        <is>
          <t>Portugal</t>
        </is>
      </c>
      <c r="E87" s="19" t="inlineStr">
        <is>
          <t>Croacia</t>
        </is>
      </c>
      <c r="F87" s="27" t="n"/>
      <c r="G87" s="27" t="n"/>
      <c r="H87" s="16">
        <f>IF(AND(ISNUMBER(F87),ISNUMBER(G87)),"Finalizado","Pendiente")</f>
        <v/>
      </c>
      <c r="I87" s="19" t="n">
        <v>13</v>
      </c>
      <c r="J87" s="19" t="inlineStr">
        <is>
          <t>Dieciseisavos</t>
        </is>
      </c>
      <c r="K87" s="27" t="n"/>
    </row>
    <row r="88">
      <c r="A88" s="26" t="n">
        <v>85</v>
      </c>
      <c r="B88" s="26" t="inlineStr">
        <is>
          <t>02/07/2026</t>
        </is>
      </c>
      <c r="C88" s="26" t="inlineStr">
        <is>
          <t>20:00</t>
        </is>
      </c>
      <c r="D88" s="19" t="inlineStr">
        <is>
          <t>Suiza</t>
        </is>
      </c>
      <c r="E88" s="19" t="inlineStr">
        <is>
          <t>Argelia</t>
        </is>
      </c>
      <c r="F88" s="27" t="n"/>
      <c r="G88" s="27" t="n"/>
      <c r="H88" s="16">
        <f>IF(AND(ISNUMBER(F88),ISNUMBER(G88)),"Finalizado","Pendiente")</f>
        <v/>
      </c>
      <c r="I88" s="19" t="n">
        <v>13</v>
      </c>
      <c r="J88" s="19" t="inlineStr">
        <is>
          <t>Dieciseisavos</t>
        </is>
      </c>
      <c r="K88" s="27" t="n"/>
    </row>
    <row r="89">
      <c r="A89" s="24" t="n">
        <v>86</v>
      </c>
      <c r="B89" s="24" t="inlineStr">
        <is>
          <t>03/07/2026</t>
        </is>
      </c>
      <c r="C89" s="24" t="inlineStr">
        <is>
          <t>13:00</t>
        </is>
      </c>
      <c r="D89" s="19" t="inlineStr">
        <is>
          <t>Australia</t>
        </is>
      </c>
      <c r="E89" s="19" t="inlineStr">
        <is>
          <t>Egipto</t>
        </is>
      </c>
      <c r="F89" s="27" t="n"/>
      <c r="G89" s="27" t="n"/>
      <c r="H89" s="16">
        <f>IF(AND(ISNUMBER(F89),ISNUMBER(G89)),"Finalizado","Pendiente")</f>
        <v/>
      </c>
      <c r="I89" s="19" t="n">
        <v>13</v>
      </c>
      <c r="J89" s="19" t="inlineStr">
        <is>
          <t>Dieciseisavos</t>
        </is>
      </c>
      <c r="K89" s="27" t="n"/>
    </row>
    <row r="90">
      <c r="A90" s="26" t="n">
        <v>87</v>
      </c>
      <c r="B90" s="26" t="inlineStr">
        <is>
          <t>03/07/2026</t>
        </is>
      </c>
      <c r="C90" s="26" t="inlineStr">
        <is>
          <t>18:00</t>
        </is>
      </c>
      <c r="D90" s="19" t="inlineStr">
        <is>
          <t>Argentina</t>
        </is>
      </c>
      <c r="E90" s="19" t="inlineStr">
        <is>
          <t>Cabo Verde</t>
        </is>
      </c>
      <c r="F90" s="27" t="n"/>
      <c r="G90" s="27" t="n"/>
      <c r="H90" s="16">
        <f>IF(AND(ISNUMBER(F90),ISNUMBER(G90)),"Finalizado","Pendiente")</f>
        <v/>
      </c>
      <c r="I90" s="19" t="n">
        <v>13</v>
      </c>
      <c r="J90" s="19" t="inlineStr">
        <is>
          <t>Dieciseisavos</t>
        </is>
      </c>
      <c r="K90" s="27" t="n"/>
    </row>
    <row r="91">
      <c r="A91" s="24" t="n">
        <v>88</v>
      </c>
      <c r="B91" s="24" t="inlineStr">
        <is>
          <t>03/07/2026</t>
        </is>
      </c>
      <c r="C91" s="24" t="inlineStr">
        <is>
          <t>20:30</t>
        </is>
      </c>
      <c r="D91" s="19" t="inlineStr">
        <is>
          <t>Colombia</t>
        </is>
      </c>
      <c r="E91" s="19" t="inlineStr">
        <is>
          <t>Ghana</t>
        </is>
      </c>
      <c r="F91" s="27" t="n"/>
      <c r="G91" s="27" t="n"/>
      <c r="H91" s="16">
        <f>IF(AND(ISNUMBER(F91),ISNUMBER(G91)),"Finalizado","Pendiente")</f>
        <v/>
      </c>
      <c r="I91" s="19" t="n">
        <v>13</v>
      </c>
      <c r="J91" s="19" t="inlineStr">
        <is>
          <t>Dieciseisavos</t>
        </is>
      </c>
      <c r="K91" s="27" t="n"/>
    </row>
    <row r="92">
      <c r="A92" s="26" t="n">
        <v>89</v>
      </c>
      <c r="B92" s="26" t="inlineStr">
        <is>
          <t>04/07/2026</t>
        </is>
      </c>
      <c r="C92" s="26" t="inlineStr">
        <is>
          <t>17:00</t>
        </is>
      </c>
      <c r="D92" s="19" t="inlineStr">
        <is>
          <t>Ganador Octavos 1</t>
        </is>
      </c>
      <c r="E92" s="19" t="inlineStr">
        <is>
          <t>Ganador Octavos 2</t>
        </is>
      </c>
      <c r="F92" s="27" t="n"/>
      <c r="G92" s="27" t="n"/>
      <c r="H92" s="16">
        <f>IF(AND(ISNUMBER(F92),ISNUMBER(G92)),"Finalizado","Pendiente")</f>
        <v/>
      </c>
      <c r="I92" s="19" t="n">
        <v>14</v>
      </c>
      <c r="J92" s="19" t="inlineStr">
        <is>
          <t>Octavos</t>
        </is>
      </c>
      <c r="K92" s="27" t="n"/>
    </row>
    <row r="93">
      <c r="A93" s="24" t="n">
        <v>90</v>
      </c>
      <c r="B93" s="24" t="inlineStr">
        <is>
          <t>04/07/2026</t>
        </is>
      </c>
      <c r="C93" s="24" t="inlineStr">
        <is>
          <t>12:00</t>
        </is>
      </c>
      <c r="D93" s="19" t="inlineStr">
        <is>
          <t>Ganador Octavos 3</t>
        </is>
      </c>
      <c r="E93" s="19" t="inlineStr">
        <is>
          <t>Ganador Octavos 4</t>
        </is>
      </c>
      <c r="F93" s="27" t="n"/>
      <c r="G93" s="27" t="n"/>
      <c r="H93" s="16">
        <f>IF(AND(ISNUMBER(F93),ISNUMBER(G93)),"Finalizado","Pendiente")</f>
        <v/>
      </c>
      <c r="I93" s="19" t="n">
        <v>14</v>
      </c>
      <c r="J93" s="19" t="inlineStr">
        <is>
          <t>Octavos</t>
        </is>
      </c>
      <c r="K93" s="27" t="n"/>
    </row>
    <row r="94">
      <c r="A94" s="26" t="n">
        <v>91</v>
      </c>
      <c r="B94" s="26" t="inlineStr">
        <is>
          <t>05/07/2026</t>
        </is>
      </c>
      <c r="C94" s="26" t="inlineStr">
        <is>
          <t>16:00</t>
        </is>
      </c>
      <c r="D94" s="19" t="inlineStr">
        <is>
          <t>Ganador Octavos 5</t>
        </is>
      </c>
      <c r="E94" s="19" t="inlineStr">
        <is>
          <t>Ganador Octavos 6</t>
        </is>
      </c>
      <c r="F94" s="27" t="n"/>
      <c r="G94" s="27" t="n"/>
      <c r="H94" s="16">
        <f>IF(AND(ISNUMBER(F94),ISNUMBER(G94)),"Finalizado","Pendiente")</f>
        <v/>
      </c>
      <c r="I94" s="19" t="n">
        <v>14</v>
      </c>
      <c r="J94" s="19" t="inlineStr">
        <is>
          <t>Octavos</t>
        </is>
      </c>
      <c r="K94" s="27" t="n"/>
    </row>
    <row r="95">
      <c r="A95" s="24" t="n">
        <v>92</v>
      </c>
      <c r="B95" s="24" t="inlineStr">
        <is>
          <t>05/07/2026</t>
        </is>
      </c>
      <c r="C95" s="24" t="inlineStr">
        <is>
          <t>18:00</t>
        </is>
      </c>
      <c r="D95" s="19" t="inlineStr">
        <is>
          <t>Ganador Octavos 7</t>
        </is>
      </c>
      <c r="E95" s="19" t="inlineStr">
        <is>
          <t>Ganador Octavos 8</t>
        </is>
      </c>
      <c r="F95" s="27" t="n"/>
      <c r="G95" s="27" t="n"/>
      <c r="H95" s="16">
        <f>IF(AND(ISNUMBER(F95),ISNUMBER(G95)),"Finalizado","Pendiente")</f>
        <v/>
      </c>
      <c r="I95" s="19" t="n">
        <v>14</v>
      </c>
      <c r="J95" s="19" t="inlineStr">
        <is>
          <t>Octavos</t>
        </is>
      </c>
      <c r="K95" s="27" t="n"/>
    </row>
    <row r="96">
      <c r="A96" s="26" t="n">
        <v>93</v>
      </c>
      <c r="B96" s="26" t="inlineStr">
        <is>
          <t>06/07/2026</t>
        </is>
      </c>
      <c r="C96" s="26" t="inlineStr">
        <is>
          <t>14:00</t>
        </is>
      </c>
      <c r="D96" s="19" t="inlineStr">
        <is>
          <t>Ganador Octavos 9</t>
        </is>
      </c>
      <c r="E96" s="19" t="inlineStr">
        <is>
          <t>Ganador Octavos 10</t>
        </is>
      </c>
      <c r="F96" s="27" t="n"/>
      <c r="G96" s="27" t="n"/>
      <c r="H96" s="16">
        <f>IF(AND(ISNUMBER(F96),ISNUMBER(G96)),"Finalizado","Pendiente")</f>
        <v/>
      </c>
      <c r="I96" s="19" t="n">
        <v>14</v>
      </c>
      <c r="J96" s="19" t="inlineStr">
        <is>
          <t>Octavos</t>
        </is>
      </c>
      <c r="K96" s="27" t="n"/>
    </row>
    <row r="97">
      <c r="A97" s="24" t="n">
        <v>94</v>
      </c>
      <c r="B97" s="24" t="inlineStr">
        <is>
          <t>06/07/2026</t>
        </is>
      </c>
      <c r="C97" s="24" t="inlineStr">
        <is>
          <t>17:00</t>
        </is>
      </c>
      <c r="D97" s="19" t="inlineStr">
        <is>
          <t>Ganador Octavos 11</t>
        </is>
      </c>
      <c r="E97" s="19" t="inlineStr">
        <is>
          <t>Ganador Octavos 12</t>
        </is>
      </c>
      <c r="F97" s="27" t="n"/>
      <c r="G97" s="27" t="n"/>
      <c r="H97" s="16">
        <f>IF(AND(ISNUMBER(F97),ISNUMBER(G97)),"Finalizado","Pendiente")</f>
        <v/>
      </c>
      <c r="I97" s="19" t="n">
        <v>14</v>
      </c>
      <c r="J97" s="19" t="inlineStr">
        <is>
          <t>Octavos</t>
        </is>
      </c>
      <c r="K97" s="27" t="n"/>
    </row>
    <row r="98">
      <c r="A98" s="26" t="n">
        <v>95</v>
      </c>
      <c r="B98" s="26" t="inlineStr">
        <is>
          <t>07/07/2026</t>
        </is>
      </c>
      <c r="C98" s="26" t="inlineStr">
        <is>
          <t>12:00</t>
        </is>
      </c>
      <c r="D98" s="19" t="inlineStr">
        <is>
          <t>Ganador Octavos 13</t>
        </is>
      </c>
      <c r="E98" s="19" t="inlineStr">
        <is>
          <t>Ganador Octavos 14</t>
        </is>
      </c>
      <c r="F98" s="27" t="n"/>
      <c r="G98" s="27" t="n"/>
      <c r="H98" s="16">
        <f>IF(AND(ISNUMBER(F98),ISNUMBER(G98)),"Finalizado","Pendiente")</f>
        <v/>
      </c>
      <c r="I98" s="19" t="n">
        <v>14</v>
      </c>
      <c r="J98" s="19" t="inlineStr">
        <is>
          <t>Octavos</t>
        </is>
      </c>
      <c r="K98" s="27" t="n"/>
    </row>
    <row r="99">
      <c r="A99" s="24" t="n">
        <v>96</v>
      </c>
      <c r="B99" s="24" t="inlineStr">
        <is>
          <t>07/07/2026</t>
        </is>
      </c>
      <c r="C99" s="24" t="inlineStr">
        <is>
          <t>13:00</t>
        </is>
      </c>
      <c r="D99" s="19" t="inlineStr">
        <is>
          <t>Ganador Octavos 15</t>
        </is>
      </c>
      <c r="E99" s="19" t="inlineStr">
        <is>
          <t>Ganador Octavos 16</t>
        </is>
      </c>
      <c r="F99" s="27" t="n"/>
      <c r="G99" s="27" t="n"/>
      <c r="H99" s="16">
        <f>IF(AND(ISNUMBER(F99),ISNUMBER(G99)),"Finalizado","Pendiente")</f>
        <v/>
      </c>
      <c r="I99" s="19" t="n">
        <v>14</v>
      </c>
      <c r="J99" s="19" t="inlineStr">
        <is>
          <t>Octavos</t>
        </is>
      </c>
      <c r="K99" s="27" t="n"/>
    </row>
    <row r="100">
      <c r="A100" s="26" t="n">
        <v>97</v>
      </c>
      <c r="B100" s="26" t="inlineStr">
        <is>
          <t>09/07/2026</t>
        </is>
      </c>
      <c r="C100" s="26" t="inlineStr">
        <is>
          <t>16:00</t>
        </is>
      </c>
      <c r="D100" s="19" t="inlineStr">
        <is>
          <t>Ganador Cuartos 1</t>
        </is>
      </c>
      <c r="E100" s="19" t="inlineStr">
        <is>
          <t>Ganador Cuartos 2</t>
        </is>
      </c>
      <c r="F100" s="27" t="n"/>
      <c r="G100" s="27" t="n"/>
      <c r="H100" s="16">
        <f>IF(AND(ISNUMBER(F100),ISNUMBER(G100)),"Finalizado","Pendiente")</f>
        <v/>
      </c>
      <c r="I100" s="19" t="n">
        <v>15</v>
      </c>
      <c r="J100" s="19" t="inlineStr">
        <is>
          <t>Cuartos</t>
        </is>
      </c>
      <c r="K100" s="27" t="n"/>
    </row>
    <row r="101">
      <c r="A101" s="24" t="n">
        <v>98</v>
      </c>
      <c r="B101" s="24" t="inlineStr">
        <is>
          <t>10/07/2026</t>
        </is>
      </c>
      <c r="C101" s="24" t="inlineStr">
        <is>
          <t>12:00</t>
        </is>
      </c>
      <c r="D101" s="19" t="inlineStr">
        <is>
          <t>Ganador Cuartos 3</t>
        </is>
      </c>
      <c r="E101" s="19" t="inlineStr">
        <is>
          <t>Ganador Cuartos 4</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Ganador Cuartos 5</t>
        </is>
      </c>
      <c r="E102" s="19" t="inlineStr">
        <is>
          <t>Ganador Cuartos 6</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Ganador Cuartos 7</t>
        </is>
      </c>
      <c r="E103" s="19" t="inlineStr">
        <is>
          <t>Ganador Cuartos 8</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INDEX(Partidos!$F$4:$F$107,MATCH($A220,Partidos!$A$4:$A$107,0))=INDEX(Partidos!$G$4:$G$107,MATCH($A220,Partidos!$A$4:$A$107,0)),IF(AND($E220=INDEX(Partidos!$F$4:$F$107,MATCH($A220,Partidos!$A$4:$A$107,0)),$F220=INDEX(Partidos!$G$4:$G$107,MATCH($A220,Partidos!$A$4:$A$107,0))),IF(AND($H220&lt;&gt;"",$H220=INDEX(Partidos!$K$4:$K$107,MATCH($A220,Partidos!$A$4:$A$107,0))),Puntuacion!$B$9,Puntuacion!$B$12),IF(AND($E220=$F220,($E220-$F220)=(INDEX(Partidos!$F$4:$F$107,MATCH($A220,Partidos!$A$4:$A$107,0))-INDEX(Partidos!$G$4:$G$107,MATCH($A220,Partidos!$A$4:$A$107,0)))),IF(AND($H220&lt;&gt;"",$H220=INDEX(Partidos!$K$4:$K$107,MATCH($A220,Partidos!$A$4:$A$107,0))),Puntuacion!$B$13,Puntuacion!$B$14),IF(AND($H220&lt;&gt;"",$H220=INDEX(Partidos!$K$4:$K$107,MATCH($A220,Partidos!$A$4:$A$107,0))),Puntuacion!$B$11,0)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INDEX(Partidos!$F$4:$F$107,MATCH($A221,Partidos!$A$4:$A$107,0))=INDEX(Partidos!$G$4:$G$107,MATCH($A221,Partidos!$A$4:$A$107,0)),IF(AND($E221=INDEX(Partidos!$F$4:$F$107,MATCH($A221,Partidos!$A$4:$A$107,0)),$F221=INDEX(Partidos!$G$4:$G$107,MATCH($A221,Partidos!$A$4:$A$107,0))),IF(AND($H221&lt;&gt;"",$H221=INDEX(Partidos!$K$4:$K$107,MATCH($A221,Partidos!$A$4:$A$107,0))),Puntuacion!$B$9,Puntuacion!$B$12),IF(AND($E221=$F221,($E221-$F221)=(INDEX(Partidos!$F$4:$F$107,MATCH($A221,Partidos!$A$4:$A$107,0))-INDEX(Partidos!$G$4:$G$107,MATCH($A221,Partidos!$A$4:$A$107,0)))),IF(AND($H221&lt;&gt;"",$H221=INDEX(Partidos!$K$4:$K$107,MATCH($A221,Partidos!$A$4:$A$107,0))),Puntuacion!$B$13,Puntuacion!$B$14),IF(AND($H221&lt;&gt;"",$H221=INDEX(Partidos!$K$4:$K$107,MATCH($A221,Partidos!$A$4:$A$107,0))),Puntuacion!$B$11,0)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INDEX(Partidos!$F$4:$F$107,MATCH($A222,Partidos!$A$4:$A$107,0))=INDEX(Partidos!$G$4:$G$107,MATCH($A222,Partidos!$A$4:$A$107,0)),IF(AND($E222=INDEX(Partidos!$F$4:$F$107,MATCH($A222,Partidos!$A$4:$A$107,0)),$F222=INDEX(Partidos!$G$4:$G$107,MATCH($A222,Partidos!$A$4:$A$107,0))),IF(AND($H222&lt;&gt;"",$H222=INDEX(Partidos!$K$4:$K$107,MATCH($A222,Partidos!$A$4:$A$107,0))),Puntuacion!$B$9,Puntuacion!$B$12),IF(AND($E222=$F222,($E222-$F222)=(INDEX(Partidos!$F$4:$F$107,MATCH($A222,Partidos!$A$4:$A$107,0))-INDEX(Partidos!$G$4:$G$107,MATCH($A222,Partidos!$A$4:$A$107,0)))),IF(AND($H222&lt;&gt;"",$H222=INDEX(Partidos!$K$4:$K$107,MATCH($A222,Partidos!$A$4:$A$107,0))),Puntuacion!$B$13,Puntuacion!$B$14),IF(AND($H222&lt;&gt;"",$H222=INDEX(Partidos!$K$4:$K$107,MATCH($A222,Partidos!$A$4:$A$107,0))),Puntuacion!$B$11,0)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INDEX(Partidos!$F$4:$F$107,MATCH($A223,Partidos!$A$4:$A$107,0))=INDEX(Partidos!$G$4:$G$107,MATCH($A223,Partidos!$A$4:$A$107,0)),IF(AND($E223=INDEX(Partidos!$F$4:$F$107,MATCH($A223,Partidos!$A$4:$A$107,0)),$F223=INDEX(Partidos!$G$4:$G$107,MATCH($A223,Partidos!$A$4:$A$107,0))),IF(AND($H223&lt;&gt;"",$H223=INDEX(Partidos!$K$4:$K$107,MATCH($A223,Partidos!$A$4:$A$107,0))),Puntuacion!$B$9,Puntuacion!$B$12),IF(AND($E223=$F223,($E223-$F223)=(INDEX(Partidos!$F$4:$F$107,MATCH($A223,Partidos!$A$4:$A$107,0))-INDEX(Partidos!$G$4:$G$107,MATCH($A223,Partidos!$A$4:$A$107,0)))),IF(AND($H223&lt;&gt;"",$H223=INDEX(Partidos!$K$4:$K$107,MATCH($A223,Partidos!$A$4:$A$107,0))),Puntuacion!$B$13,Puntuacion!$B$14),IF(AND($H223&lt;&gt;"",$H223=INDEX(Partidos!$K$4:$K$107,MATCH($A223,Partidos!$A$4:$A$107,0))),Puntuacion!$B$11,0)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INDEX(Partidos!$F$4:$F$107,MATCH($A224,Partidos!$A$4:$A$107,0))=INDEX(Partidos!$G$4:$G$107,MATCH($A224,Partidos!$A$4:$A$107,0)),IF(AND($E224=INDEX(Partidos!$F$4:$F$107,MATCH($A224,Partidos!$A$4:$A$107,0)),$F224=INDEX(Partidos!$G$4:$G$107,MATCH($A224,Partidos!$A$4:$A$107,0))),IF(AND($H224&lt;&gt;"",$H224=INDEX(Partidos!$K$4:$K$107,MATCH($A224,Partidos!$A$4:$A$107,0))),Puntuacion!$B$9,Puntuacion!$B$12),IF(AND($E224=$F224,($E224-$F224)=(INDEX(Partidos!$F$4:$F$107,MATCH($A224,Partidos!$A$4:$A$107,0))-INDEX(Partidos!$G$4:$G$107,MATCH($A224,Partidos!$A$4:$A$107,0)))),IF(AND($H224&lt;&gt;"",$H224=INDEX(Partidos!$K$4:$K$107,MATCH($A224,Partidos!$A$4:$A$107,0))),Puntuacion!$B$13,Puntuacion!$B$14),IF(AND($H224&lt;&gt;"",$H224=INDEX(Partidos!$K$4:$K$107,MATCH($A224,Partidos!$A$4:$A$107,0))),Puntuacion!$B$11,0)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INDEX(Partidos!$F$4:$F$107,MATCH($A225,Partidos!$A$4:$A$107,0))=INDEX(Partidos!$G$4:$G$107,MATCH($A225,Partidos!$A$4:$A$107,0)),IF(AND($E225=INDEX(Partidos!$F$4:$F$107,MATCH($A225,Partidos!$A$4:$A$107,0)),$F225=INDEX(Partidos!$G$4:$G$107,MATCH($A225,Partidos!$A$4:$A$107,0))),IF(AND($H225&lt;&gt;"",$H225=INDEX(Partidos!$K$4:$K$107,MATCH($A225,Partidos!$A$4:$A$107,0))),Puntuacion!$B$9,Puntuacion!$B$12),IF(AND($E225=$F225,($E225-$F225)=(INDEX(Partidos!$F$4:$F$107,MATCH($A225,Partidos!$A$4:$A$107,0))-INDEX(Partidos!$G$4:$G$107,MATCH($A225,Partidos!$A$4:$A$107,0)))),IF(AND($H225&lt;&gt;"",$H225=INDEX(Partidos!$K$4:$K$107,MATCH($A225,Partidos!$A$4:$A$107,0))),Puntuacion!$B$13,Puntuacion!$B$14),IF(AND($H225&lt;&gt;"",$H225=INDEX(Partidos!$K$4:$K$107,MATCH($A225,Partidos!$A$4:$A$107,0))),Puntuacion!$B$11,0)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INDEX(Partidos!$F$4:$F$107,MATCH($A226,Partidos!$A$4:$A$107,0))=INDEX(Partidos!$G$4:$G$107,MATCH($A226,Partidos!$A$4:$A$107,0)),IF(AND($E226=INDEX(Partidos!$F$4:$F$107,MATCH($A226,Partidos!$A$4:$A$107,0)),$F226=INDEX(Partidos!$G$4:$G$107,MATCH($A226,Partidos!$A$4:$A$107,0))),IF(AND($H226&lt;&gt;"",$H226=INDEX(Partidos!$K$4:$K$107,MATCH($A226,Partidos!$A$4:$A$107,0))),Puntuacion!$B$9,Puntuacion!$B$12),IF(AND($E226=$F226,($E226-$F226)=(INDEX(Partidos!$F$4:$F$107,MATCH($A226,Partidos!$A$4:$A$107,0))-INDEX(Partidos!$G$4:$G$107,MATCH($A226,Partidos!$A$4:$A$107,0)))),IF(AND($H226&lt;&gt;"",$H226=INDEX(Partidos!$K$4:$K$107,MATCH($A226,Partidos!$A$4:$A$107,0))),Puntuacion!$B$13,Puntuacion!$B$14),IF(AND($H226&lt;&gt;"",$H226=INDEX(Partidos!$K$4:$K$107,MATCH($A226,Partidos!$A$4:$A$107,0))),Puntuacion!$B$11,0)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INDEX(Partidos!$F$4:$F$107,MATCH($A227,Partidos!$A$4:$A$107,0))=INDEX(Partidos!$G$4:$G$107,MATCH($A227,Partidos!$A$4:$A$107,0)),IF(AND($E227=INDEX(Partidos!$F$4:$F$107,MATCH($A227,Partidos!$A$4:$A$107,0)),$F227=INDEX(Partidos!$G$4:$G$107,MATCH($A227,Partidos!$A$4:$A$107,0))),IF(AND($H227&lt;&gt;"",$H227=INDEX(Partidos!$K$4:$K$107,MATCH($A227,Partidos!$A$4:$A$107,0))),Puntuacion!$B$9,Puntuacion!$B$12),IF(AND($E227=$F227,($E227-$F227)=(INDEX(Partidos!$F$4:$F$107,MATCH($A227,Partidos!$A$4:$A$107,0))-INDEX(Partidos!$G$4:$G$107,MATCH($A227,Partidos!$A$4:$A$107,0)))),IF(AND($H227&lt;&gt;"",$H227=INDEX(Partidos!$K$4:$K$107,MATCH($A227,Partidos!$A$4:$A$107,0))),Puntuacion!$B$13,Puntuacion!$B$14),IF(AND($H227&lt;&gt;"",$H227=INDEX(Partidos!$K$4:$K$107,MATCH($A227,Partidos!$A$4:$A$107,0))),Puntuacion!$B$11,0)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INDEX(Partidos!$F$4:$F$107,MATCH($A228,Partidos!$A$4:$A$107,0))=INDEX(Partidos!$G$4:$G$107,MATCH($A228,Partidos!$A$4:$A$107,0)),IF(AND($E228=INDEX(Partidos!$F$4:$F$107,MATCH($A228,Partidos!$A$4:$A$107,0)),$F228=INDEX(Partidos!$G$4:$G$107,MATCH($A228,Partidos!$A$4:$A$107,0))),IF(AND($H228&lt;&gt;"",$H228=INDEX(Partidos!$K$4:$K$107,MATCH($A228,Partidos!$A$4:$A$107,0))),Puntuacion!$B$9,Puntuacion!$B$12),IF(AND($E228=$F228,($E228-$F228)=(INDEX(Partidos!$F$4:$F$107,MATCH($A228,Partidos!$A$4:$A$107,0))-INDEX(Partidos!$G$4:$G$107,MATCH($A228,Partidos!$A$4:$A$107,0)))),IF(AND($H228&lt;&gt;"",$H228=INDEX(Partidos!$K$4:$K$107,MATCH($A228,Partidos!$A$4:$A$107,0))),Puntuacion!$B$13,Puntuacion!$B$14),IF(AND($H228&lt;&gt;"",$H228=INDEX(Partidos!$K$4:$K$107,MATCH($A228,Partidos!$A$4:$A$107,0))),Puntuacion!$B$11,0)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INDEX(Partidos!$F$4:$F$107,MATCH($A229,Partidos!$A$4:$A$107,0))=INDEX(Partidos!$G$4:$G$107,MATCH($A229,Partidos!$A$4:$A$107,0)),IF(AND($E229=INDEX(Partidos!$F$4:$F$107,MATCH($A229,Partidos!$A$4:$A$107,0)),$F229=INDEX(Partidos!$G$4:$G$107,MATCH($A229,Partidos!$A$4:$A$107,0))),IF(AND($H229&lt;&gt;"",$H229=INDEX(Partidos!$K$4:$K$107,MATCH($A229,Partidos!$A$4:$A$107,0))),Puntuacion!$B$9,Puntuacion!$B$12),IF(AND($E229=$F229,($E229-$F229)=(INDEX(Partidos!$F$4:$F$107,MATCH($A229,Partidos!$A$4:$A$107,0))-INDEX(Partidos!$G$4:$G$107,MATCH($A229,Partidos!$A$4:$A$107,0)))),IF(AND($H229&lt;&gt;"",$H229=INDEX(Partidos!$K$4:$K$107,MATCH($A229,Partidos!$A$4:$A$107,0))),Puntuacion!$B$13,Puntuacion!$B$14),IF(AND($H229&lt;&gt;"",$H229=INDEX(Partidos!$K$4:$K$107,MATCH($A229,Partidos!$A$4:$A$107,0))),Puntuacion!$B$11,0)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INDEX(Partidos!$F$4:$F$107,MATCH($A230,Partidos!$A$4:$A$107,0))=INDEX(Partidos!$G$4:$G$107,MATCH($A230,Partidos!$A$4:$A$107,0)),IF(AND($E230=INDEX(Partidos!$F$4:$F$107,MATCH($A230,Partidos!$A$4:$A$107,0)),$F230=INDEX(Partidos!$G$4:$G$107,MATCH($A230,Partidos!$A$4:$A$107,0))),IF(AND($H230&lt;&gt;"",$H230=INDEX(Partidos!$K$4:$K$107,MATCH($A230,Partidos!$A$4:$A$107,0))),Puntuacion!$B$9,Puntuacion!$B$12),IF(AND($E230=$F230,($E230-$F230)=(INDEX(Partidos!$F$4:$F$107,MATCH($A230,Partidos!$A$4:$A$107,0))-INDEX(Partidos!$G$4:$G$107,MATCH($A230,Partidos!$A$4:$A$107,0)))),IF(AND($H230&lt;&gt;"",$H230=INDEX(Partidos!$K$4:$K$107,MATCH($A230,Partidos!$A$4:$A$107,0))),Puntuacion!$B$13,Puntuacion!$B$14),IF(AND($H230&lt;&gt;"",$H230=INDEX(Partidos!$K$4:$K$107,MATCH($A230,Partidos!$A$4:$A$107,0))),Puntuacion!$B$11,0)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INDEX(Partidos!$F$4:$F$107,MATCH($A231,Partidos!$A$4:$A$107,0))=INDEX(Partidos!$G$4:$G$107,MATCH($A231,Partidos!$A$4:$A$107,0)),IF(AND($E231=INDEX(Partidos!$F$4:$F$107,MATCH($A231,Partidos!$A$4:$A$107,0)),$F231=INDEX(Partidos!$G$4:$G$107,MATCH($A231,Partidos!$A$4:$A$107,0))),IF(AND($H231&lt;&gt;"",$H231=INDEX(Partidos!$K$4:$K$107,MATCH($A231,Partidos!$A$4:$A$107,0))),Puntuacion!$B$9,Puntuacion!$B$12),IF(AND($E231=$F231,($E231-$F231)=(INDEX(Partidos!$F$4:$F$107,MATCH($A231,Partidos!$A$4:$A$107,0))-INDEX(Partidos!$G$4:$G$107,MATCH($A231,Partidos!$A$4:$A$107,0)))),IF(AND($H231&lt;&gt;"",$H231=INDEX(Partidos!$K$4:$K$107,MATCH($A231,Partidos!$A$4:$A$107,0))),Puntuacion!$B$13,Puntuacion!$B$14),IF(AND($H231&lt;&gt;"",$H231=INDEX(Partidos!$K$4:$K$107,MATCH($A231,Partidos!$A$4:$A$107,0))),Puntuacion!$B$11,0)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INDEX(Partidos!$F$4:$F$107,MATCH($A232,Partidos!$A$4:$A$107,0))=INDEX(Partidos!$G$4:$G$107,MATCH($A232,Partidos!$A$4:$A$107,0)),IF(AND($E232=INDEX(Partidos!$F$4:$F$107,MATCH($A232,Partidos!$A$4:$A$107,0)),$F232=INDEX(Partidos!$G$4:$G$107,MATCH($A232,Partidos!$A$4:$A$107,0))),IF(AND($H232&lt;&gt;"",$H232=INDEX(Partidos!$K$4:$K$107,MATCH($A232,Partidos!$A$4:$A$107,0))),Puntuacion!$B$9,Puntuacion!$B$12),IF(AND($E232=$F232,($E232-$F232)=(INDEX(Partidos!$F$4:$F$107,MATCH($A232,Partidos!$A$4:$A$107,0))-INDEX(Partidos!$G$4:$G$107,MATCH($A232,Partidos!$A$4:$A$107,0)))),IF(AND($H232&lt;&gt;"",$H232=INDEX(Partidos!$K$4:$K$107,MATCH($A232,Partidos!$A$4:$A$107,0))),Puntuacion!$B$13,Puntuacion!$B$14),IF(AND($H232&lt;&gt;"",$H232=INDEX(Partidos!$K$4:$K$107,MATCH($A232,Partidos!$A$4:$A$107,0))),Puntuacion!$B$11,0)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INDEX(Partidos!$F$4:$F$107,MATCH($A233,Partidos!$A$4:$A$107,0))=INDEX(Partidos!$G$4:$G$107,MATCH($A233,Partidos!$A$4:$A$107,0)),IF(AND($E233=INDEX(Partidos!$F$4:$F$107,MATCH($A233,Partidos!$A$4:$A$107,0)),$F233=INDEX(Partidos!$G$4:$G$107,MATCH($A233,Partidos!$A$4:$A$107,0))),IF(AND($H233&lt;&gt;"",$H233=INDEX(Partidos!$K$4:$K$107,MATCH($A233,Partidos!$A$4:$A$107,0))),Puntuacion!$B$9,Puntuacion!$B$12),IF(AND($E233=$F233,($E233-$F233)=(INDEX(Partidos!$F$4:$F$107,MATCH($A233,Partidos!$A$4:$A$107,0))-INDEX(Partidos!$G$4:$G$107,MATCH($A233,Partidos!$A$4:$A$107,0)))),IF(AND($H233&lt;&gt;"",$H233=INDEX(Partidos!$K$4:$K$107,MATCH($A233,Partidos!$A$4:$A$107,0))),Puntuacion!$B$13,Puntuacion!$B$14),IF(AND($H233&lt;&gt;"",$H233=INDEX(Partidos!$K$4:$K$107,MATCH($A233,Partidos!$A$4:$A$107,0))),Puntuacion!$B$11,0)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INDEX(Partidos!$F$4:$F$107,MATCH($A234,Partidos!$A$4:$A$107,0))=INDEX(Partidos!$G$4:$G$107,MATCH($A234,Partidos!$A$4:$A$107,0)),IF(AND($E234=INDEX(Partidos!$F$4:$F$107,MATCH($A234,Partidos!$A$4:$A$107,0)),$F234=INDEX(Partidos!$G$4:$G$107,MATCH($A234,Partidos!$A$4:$A$107,0))),IF(AND($H234&lt;&gt;"",$H234=INDEX(Partidos!$K$4:$K$107,MATCH($A234,Partidos!$A$4:$A$107,0))),Puntuacion!$B$9,Puntuacion!$B$12),IF(AND($E234=$F234,($E234-$F234)=(INDEX(Partidos!$F$4:$F$107,MATCH($A234,Partidos!$A$4:$A$107,0))-INDEX(Partidos!$G$4:$G$107,MATCH($A234,Partidos!$A$4:$A$107,0)))),IF(AND($H234&lt;&gt;"",$H234=INDEX(Partidos!$K$4:$K$107,MATCH($A234,Partidos!$A$4:$A$107,0))),Puntuacion!$B$13,Puntuacion!$B$14),IF(AND($H234&lt;&gt;"",$H234=INDEX(Partidos!$K$4:$K$107,MATCH($A234,Partidos!$A$4:$A$107,0))),Puntuacion!$B$11,0)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INDEX(Partidos!$F$4:$F$107,MATCH($A235,Partidos!$A$4:$A$107,0))=INDEX(Partidos!$G$4:$G$107,MATCH($A235,Partidos!$A$4:$A$107,0)),IF(AND($E235=INDEX(Partidos!$F$4:$F$107,MATCH($A235,Partidos!$A$4:$A$107,0)),$F235=INDEX(Partidos!$G$4:$G$107,MATCH($A235,Partidos!$A$4:$A$107,0))),IF(AND($H235&lt;&gt;"",$H235=INDEX(Partidos!$K$4:$K$107,MATCH($A235,Partidos!$A$4:$A$107,0))),Puntuacion!$B$9,Puntuacion!$B$12),IF(AND($E235=$F235,($E235-$F235)=(INDEX(Partidos!$F$4:$F$107,MATCH($A235,Partidos!$A$4:$A$107,0))-INDEX(Partidos!$G$4:$G$107,MATCH($A235,Partidos!$A$4:$A$107,0)))),IF(AND($H235&lt;&gt;"",$H235=INDEX(Partidos!$K$4:$K$107,MATCH($A235,Partidos!$A$4:$A$107,0))),Puntuacion!$B$13,Puntuacion!$B$14),IF(AND($H235&lt;&gt;"",$H235=INDEX(Partidos!$K$4:$K$107,MATCH($A235,Partidos!$A$4:$A$107,0))),Puntuacion!$B$11,0)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INDEX(Partidos!$F$4:$F$107,MATCH($A236,Partidos!$A$4:$A$107,0))=INDEX(Partidos!$G$4:$G$107,MATCH($A236,Partidos!$A$4:$A$107,0)),IF(AND($E236=INDEX(Partidos!$F$4:$F$107,MATCH($A236,Partidos!$A$4:$A$107,0)),$F236=INDEX(Partidos!$G$4:$G$107,MATCH($A236,Partidos!$A$4:$A$107,0))),IF(AND($H236&lt;&gt;"",$H236=INDEX(Partidos!$K$4:$K$107,MATCH($A236,Partidos!$A$4:$A$107,0))),Puntuacion!$B$9,Puntuacion!$B$12),IF(AND($E236=$F236,($E236-$F236)=(INDEX(Partidos!$F$4:$F$107,MATCH($A236,Partidos!$A$4:$A$107,0))-INDEX(Partidos!$G$4:$G$107,MATCH($A236,Partidos!$A$4:$A$107,0)))),IF(AND($H236&lt;&gt;"",$H236=INDEX(Partidos!$K$4:$K$107,MATCH($A236,Partidos!$A$4:$A$107,0))),Puntuacion!$B$13,Puntuacion!$B$14),IF(AND($H236&lt;&gt;"",$H236=INDEX(Partidos!$K$4:$K$107,MATCH($A236,Partidos!$A$4:$A$107,0))),Puntuacion!$B$11,0)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INDEX(Partidos!$F$4:$F$107,MATCH($A237,Partidos!$A$4:$A$107,0))=INDEX(Partidos!$G$4:$G$107,MATCH($A237,Partidos!$A$4:$A$107,0)),IF(AND($E237=INDEX(Partidos!$F$4:$F$107,MATCH($A237,Partidos!$A$4:$A$107,0)),$F237=INDEX(Partidos!$G$4:$G$107,MATCH($A237,Partidos!$A$4:$A$107,0))),IF(AND($H237&lt;&gt;"",$H237=INDEX(Partidos!$K$4:$K$107,MATCH($A237,Partidos!$A$4:$A$107,0))),Puntuacion!$B$9,Puntuacion!$B$12),IF(AND($E237=$F237,($E237-$F237)=(INDEX(Partidos!$F$4:$F$107,MATCH($A237,Partidos!$A$4:$A$107,0))-INDEX(Partidos!$G$4:$G$107,MATCH($A237,Partidos!$A$4:$A$107,0)))),IF(AND($H237&lt;&gt;"",$H237=INDEX(Partidos!$K$4:$K$107,MATCH($A237,Partidos!$A$4:$A$107,0))),Puntuacion!$B$13,Puntuacion!$B$14),IF(AND($H237&lt;&gt;"",$H237=INDEX(Partidos!$K$4:$K$107,MATCH($A237,Partidos!$A$4:$A$107,0))),Puntuacion!$B$11,0)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INDEX(Partidos!$F$4:$F$107,MATCH($A238,Partidos!$A$4:$A$107,0))=INDEX(Partidos!$G$4:$G$107,MATCH($A238,Partidos!$A$4:$A$107,0)),IF(AND($E238=INDEX(Partidos!$F$4:$F$107,MATCH($A238,Partidos!$A$4:$A$107,0)),$F238=INDEX(Partidos!$G$4:$G$107,MATCH($A238,Partidos!$A$4:$A$107,0))),IF(AND($H238&lt;&gt;"",$H238=INDEX(Partidos!$K$4:$K$107,MATCH($A238,Partidos!$A$4:$A$107,0))),Puntuacion!$B$9,Puntuacion!$B$12),IF(AND($E238=$F238,($E238-$F238)=(INDEX(Partidos!$F$4:$F$107,MATCH($A238,Partidos!$A$4:$A$107,0))-INDEX(Partidos!$G$4:$G$107,MATCH($A238,Partidos!$A$4:$A$107,0)))),IF(AND($H238&lt;&gt;"",$H238=INDEX(Partidos!$K$4:$K$107,MATCH($A238,Partidos!$A$4:$A$107,0))),Puntuacion!$B$13,Puntuacion!$B$14),IF(AND($H238&lt;&gt;"",$H238=INDEX(Partidos!$K$4:$K$107,MATCH($A238,Partidos!$A$4:$A$107,0))),Puntuacion!$B$11,0)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INDEX(Partidos!$F$4:$F$107,MATCH($A239,Partidos!$A$4:$A$107,0))=INDEX(Partidos!$G$4:$G$107,MATCH($A239,Partidos!$A$4:$A$107,0)),IF(AND($E239=INDEX(Partidos!$F$4:$F$107,MATCH($A239,Partidos!$A$4:$A$107,0)),$F239=INDEX(Partidos!$G$4:$G$107,MATCH($A239,Partidos!$A$4:$A$107,0))),IF(AND($H239&lt;&gt;"",$H239=INDEX(Partidos!$K$4:$K$107,MATCH($A239,Partidos!$A$4:$A$107,0))),Puntuacion!$B$9,Puntuacion!$B$12),IF(AND($E239=$F239,($E239-$F239)=(INDEX(Partidos!$F$4:$F$107,MATCH($A239,Partidos!$A$4:$A$107,0))-INDEX(Partidos!$G$4:$G$107,MATCH($A239,Partidos!$A$4:$A$107,0)))),IF(AND($H239&lt;&gt;"",$H239=INDEX(Partidos!$K$4:$K$107,MATCH($A239,Partidos!$A$4:$A$107,0))),Puntuacion!$B$13,Puntuacion!$B$14),IF(AND($H239&lt;&gt;"",$H239=INDEX(Partidos!$K$4:$K$107,MATCH($A239,Partidos!$A$4:$A$107,0))),Puntuacion!$B$11,0)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INDEX(Partidos!$F$4:$F$107,MATCH($A240,Partidos!$A$4:$A$107,0))=INDEX(Partidos!$G$4:$G$107,MATCH($A240,Partidos!$A$4:$A$107,0)),IF(AND($E240=INDEX(Partidos!$F$4:$F$107,MATCH($A240,Partidos!$A$4:$A$107,0)),$F240=INDEX(Partidos!$G$4:$G$107,MATCH($A240,Partidos!$A$4:$A$107,0))),IF(AND($H240&lt;&gt;"",$H240=INDEX(Partidos!$K$4:$K$107,MATCH($A240,Partidos!$A$4:$A$107,0))),Puntuacion!$B$9,Puntuacion!$B$12),IF(AND($E240=$F240,($E240-$F240)=(INDEX(Partidos!$F$4:$F$107,MATCH($A240,Partidos!$A$4:$A$107,0))-INDEX(Partidos!$G$4:$G$107,MATCH($A240,Partidos!$A$4:$A$107,0)))),IF(AND($H240&lt;&gt;"",$H240=INDEX(Partidos!$K$4:$K$107,MATCH($A240,Partidos!$A$4:$A$107,0))),Puntuacion!$B$13,Puntuacion!$B$14),IF(AND($H240&lt;&gt;"",$H240=INDEX(Partidos!$K$4:$K$107,MATCH($A240,Partidos!$A$4:$A$107,0))),Puntuacion!$B$11,0)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INDEX(Partidos!$F$4:$F$107,MATCH($A241,Partidos!$A$4:$A$107,0))=INDEX(Partidos!$G$4:$G$107,MATCH($A241,Partidos!$A$4:$A$107,0)),IF(AND($E241=INDEX(Partidos!$F$4:$F$107,MATCH($A241,Partidos!$A$4:$A$107,0)),$F241=INDEX(Partidos!$G$4:$G$107,MATCH($A241,Partidos!$A$4:$A$107,0))),IF(AND($H241&lt;&gt;"",$H241=INDEX(Partidos!$K$4:$K$107,MATCH($A241,Partidos!$A$4:$A$107,0))),Puntuacion!$B$9,Puntuacion!$B$12),IF(AND($E241=$F241,($E241-$F241)=(INDEX(Partidos!$F$4:$F$107,MATCH($A241,Partidos!$A$4:$A$107,0))-INDEX(Partidos!$G$4:$G$107,MATCH($A241,Partidos!$A$4:$A$107,0)))),IF(AND($H241&lt;&gt;"",$H241=INDEX(Partidos!$K$4:$K$107,MATCH($A241,Partidos!$A$4:$A$107,0))),Puntuacion!$B$13,Puntuacion!$B$14),IF(AND($H241&lt;&gt;"",$H241=INDEX(Partidos!$K$4:$K$107,MATCH($A241,Partidos!$A$4:$A$107,0))),Puntuacion!$B$11,0)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INDEX(Partidos!$F$4:$F$107,MATCH($A242,Partidos!$A$4:$A$107,0))=INDEX(Partidos!$G$4:$G$107,MATCH($A242,Partidos!$A$4:$A$107,0)),IF(AND($E242=INDEX(Partidos!$F$4:$F$107,MATCH($A242,Partidos!$A$4:$A$107,0)),$F242=INDEX(Partidos!$G$4:$G$107,MATCH($A242,Partidos!$A$4:$A$107,0))),IF(AND($H242&lt;&gt;"",$H242=INDEX(Partidos!$K$4:$K$107,MATCH($A242,Partidos!$A$4:$A$107,0))),Puntuacion!$B$9,Puntuacion!$B$12),IF(AND($E242=$F242,($E242-$F242)=(INDEX(Partidos!$F$4:$F$107,MATCH($A242,Partidos!$A$4:$A$107,0))-INDEX(Partidos!$G$4:$G$107,MATCH($A242,Partidos!$A$4:$A$107,0)))),IF(AND($H242&lt;&gt;"",$H242=INDEX(Partidos!$K$4:$K$107,MATCH($A242,Partidos!$A$4:$A$107,0))),Puntuacion!$B$13,Puntuacion!$B$14),IF(AND($H242&lt;&gt;"",$H242=INDEX(Partidos!$K$4:$K$107,MATCH($A242,Partidos!$A$4:$A$107,0))),Puntuacion!$B$11,0)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INDEX(Partidos!$F$4:$F$107,MATCH($A243,Partidos!$A$4:$A$107,0))=INDEX(Partidos!$G$4:$G$107,MATCH($A243,Partidos!$A$4:$A$107,0)),IF(AND($E243=INDEX(Partidos!$F$4:$F$107,MATCH($A243,Partidos!$A$4:$A$107,0)),$F243=INDEX(Partidos!$G$4:$G$107,MATCH($A243,Partidos!$A$4:$A$107,0))),IF(AND($H243&lt;&gt;"",$H243=INDEX(Partidos!$K$4:$K$107,MATCH($A243,Partidos!$A$4:$A$107,0))),Puntuacion!$B$9,Puntuacion!$B$12),IF(AND($E243=$F243,($E243-$F243)=(INDEX(Partidos!$F$4:$F$107,MATCH($A243,Partidos!$A$4:$A$107,0))-INDEX(Partidos!$G$4:$G$107,MATCH($A243,Partidos!$A$4:$A$107,0)))),IF(AND($H243&lt;&gt;"",$H243=INDEX(Partidos!$K$4:$K$107,MATCH($A243,Partidos!$A$4:$A$107,0))),Puntuacion!$B$13,Puntuacion!$B$14),IF(AND($H243&lt;&gt;"",$H243=INDEX(Partidos!$K$4:$K$107,MATCH($A243,Partidos!$A$4:$A$107,0))),Puntuacion!$B$11,0)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INDEX(Partidos!$F$4:$F$107,MATCH($A244,Partidos!$A$4:$A$107,0))=INDEX(Partidos!$G$4:$G$107,MATCH($A244,Partidos!$A$4:$A$107,0)),IF(AND($E244=INDEX(Partidos!$F$4:$F$107,MATCH($A244,Partidos!$A$4:$A$107,0)),$F244=INDEX(Partidos!$G$4:$G$107,MATCH($A244,Partidos!$A$4:$A$107,0))),IF(AND($H244&lt;&gt;"",$H244=INDEX(Partidos!$K$4:$K$107,MATCH($A244,Partidos!$A$4:$A$107,0))),Puntuacion!$B$9,Puntuacion!$B$12),IF(AND($E244=$F244,($E244-$F244)=(INDEX(Partidos!$F$4:$F$107,MATCH($A244,Partidos!$A$4:$A$107,0))-INDEX(Partidos!$G$4:$G$107,MATCH($A244,Partidos!$A$4:$A$107,0)))),IF(AND($H244&lt;&gt;"",$H244=INDEX(Partidos!$K$4:$K$107,MATCH($A244,Partidos!$A$4:$A$107,0))),Puntuacion!$B$13,Puntuacion!$B$14),IF(AND($H244&lt;&gt;"",$H244=INDEX(Partidos!$K$4:$K$107,MATCH($A244,Partidos!$A$4:$A$107,0))),Puntuacion!$B$11,0)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INDEX(Partidos!$F$4:$F$107,MATCH($A245,Partidos!$A$4:$A$107,0))=INDEX(Partidos!$G$4:$G$107,MATCH($A245,Partidos!$A$4:$A$107,0)),IF(AND($E245=INDEX(Partidos!$F$4:$F$107,MATCH($A245,Partidos!$A$4:$A$107,0)),$F245=INDEX(Partidos!$G$4:$G$107,MATCH($A245,Partidos!$A$4:$A$107,0))),IF(AND($H245&lt;&gt;"",$H245=INDEX(Partidos!$K$4:$K$107,MATCH($A245,Partidos!$A$4:$A$107,0))),Puntuacion!$B$9,Puntuacion!$B$12),IF(AND($E245=$F245,($E245-$F245)=(INDEX(Partidos!$F$4:$F$107,MATCH($A245,Partidos!$A$4:$A$107,0))-INDEX(Partidos!$G$4:$G$107,MATCH($A245,Partidos!$A$4:$A$107,0)))),IF(AND($H245&lt;&gt;"",$H245=INDEX(Partidos!$K$4:$K$107,MATCH($A245,Partidos!$A$4:$A$107,0))),Puntuacion!$B$13,Puntuacion!$B$14),IF(AND($H245&lt;&gt;"",$H245=INDEX(Partidos!$K$4:$K$107,MATCH($A245,Partidos!$A$4:$A$107,0))),Puntuacion!$B$11,0)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INDEX(Partidos!$F$4:$F$107,MATCH($A246,Partidos!$A$4:$A$107,0))=INDEX(Partidos!$G$4:$G$107,MATCH($A246,Partidos!$A$4:$A$107,0)),IF(AND($E246=INDEX(Partidos!$F$4:$F$107,MATCH($A246,Partidos!$A$4:$A$107,0)),$F246=INDEX(Partidos!$G$4:$G$107,MATCH($A246,Partidos!$A$4:$A$107,0))),IF(AND($H246&lt;&gt;"",$H246=INDEX(Partidos!$K$4:$K$107,MATCH($A246,Partidos!$A$4:$A$107,0))),Puntuacion!$B$9,Puntuacion!$B$12),IF(AND($E246=$F246,($E246-$F246)=(INDEX(Partidos!$F$4:$F$107,MATCH($A246,Partidos!$A$4:$A$107,0))-INDEX(Partidos!$G$4:$G$107,MATCH($A246,Partidos!$A$4:$A$107,0)))),IF(AND($H246&lt;&gt;"",$H246=INDEX(Partidos!$K$4:$K$107,MATCH($A246,Partidos!$A$4:$A$107,0))),Puntuacion!$B$13,Puntuacion!$B$14),IF(AND($H246&lt;&gt;"",$H246=INDEX(Partidos!$K$4:$K$107,MATCH($A246,Partidos!$A$4:$A$107,0))),Puntuacion!$B$11,0)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INDEX(Partidos!$F$4:$F$107,MATCH($A247,Partidos!$A$4:$A$107,0))=INDEX(Partidos!$G$4:$G$107,MATCH($A247,Partidos!$A$4:$A$107,0)),IF(AND($E247=INDEX(Partidos!$F$4:$F$107,MATCH($A247,Partidos!$A$4:$A$107,0)),$F247=INDEX(Partidos!$G$4:$G$107,MATCH($A247,Partidos!$A$4:$A$107,0))),IF(AND($H247&lt;&gt;"",$H247=INDEX(Partidos!$K$4:$K$107,MATCH($A247,Partidos!$A$4:$A$107,0))),Puntuacion!$B$9,Puntuacion!$B$12),IF(AND($E247=$F247,($E247-$F247)=(INDEX(Partidos!$F$4:$F$107,MATCH($A247,Partidos!$A$4:$A$107,0))-INDEX(Partidos!$G$4:$G$107,MATCH($A247,Partidos!$A$4:$A$107,0)))),IF(AND($H247&lt;&gt;"",$H247=INDEX(Partidos!$K$4:$K$107,MATCH($A247,Partidos!$A$4:$A$107,0))),Puntuacion!$B$13,Puntuacion!$B$14),IF(AND($H247&lt;&gt;"",$H247=INDEX(Partidos!$K$4:$K$107,MATCH($A247,Partidos!$A$4:$A$107,0))),Puntuacion!$B$11,0)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INDEX(Partidos!$F$4:$F$107,MATCH($A248,Partidos!$A$4:$A$107,0))=INDEX(Partidos!$G$4:$G$107,MATCH($A248,Partidos!$A$4:$A$107,0)),IF(AND($E248=INDEX(Partidos!$F$4:$F$107,MATCH($A248,Partidos!$A$4:$A$107,0)),$F248=INDEX(Partidos!$G$4:$G$107,MATCH($A248,Partidos!$A$4:$A$107,0))),IF(AND($H248&lt;&gt;"",$H248=INDEX(Partidos!$K$4:$K$107,MATCH($A248,Partidos!$A$4:$A$107,0))),Puntuacion!$B$9,Puntuacion!$B$12),IF(AND($E248=$F248,($E248-$F248)=(INDEX(Partidos!$F$4:$F$107,MATCH($A248,Partidos!$A$4:$A$107,0))-INDEX(Partidos!$G$4:$G$107,MATCH($A248,Partidos!$A$4:$A$107,0)))),IF(AND($H248&lt;&gt;"",$H248=INDEX(Partidos!$K$4:$K$107,MATCH($A248,Partidos!$A$4:$A$107,0))),Puntuacion!$B$13,Puntuacion!$B$14),IF(AND($H248&lt;&gt;"",$H248=INDEX(Partidos!$K$4:$K$107,MATCH($A248,Partidos!$A$4:$A$107,0))),Puntuacion!$B$11,0)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INDEX(Partidos!$F$4:$F$107,MATCH($A249,Partidos!$A$4:$A$107,0))=INDEX(Partidos!$G$4:$G$107,MATCH($A249,Partidos!$A$4:$A$107,0)),IF(AND($E249=INDEX(Partidos!$F$4:$F$107,MATCH($A249,Partidos!$A$4:$A$107,0)),$F249=INDEX(Partidos!$G$4:$G$107,MATCH($A249,Partidos!$A$4:$A$107,0))),IF(AND($H249&lt;&gt;"",$H249=INDEX(Partidos!$K$4:$K$107,MATCH($A249,Partidos!$A$4:$A$107,0))),Puntuacion!$B$9,Puntuacion!$B$12),IF(AND($E249=$F249,($E249-$F249)=(INDEX(Partidos!$F$4:$F$107,MATCH($A249,Partidos!$A$4:$A$107,0))-INDEX(Partidos!$G$4:$G$107,MATCH($A249,Partidos!$A$4:$A$107,0)))),IF(AND($H249&lt;&gt;"",$H249=INDEX(Partidos!$K$4:$K$107,MATCH($A249,Partidos!$A$4:$A$107,0))),Puntuacion!$B$13,Puntuacion!$B$14),IF(AND($H249&lt;&gt;"",$H249=INDEX(Partidos!$K$4:$K$107,MATCH($A249,Partidos!$A$4:$A$107,0))),Puntuacion!$B$11,0)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INDEX(Partidos!$F$4:$F$107,MATCH($A250,Partidos!$A$4:$A$107,0))=INDEX(Partidos!$G$4:$G$107,MATCH($A250,Partidos!$A$4:$A$107,0)),IF(AND($E250=INDEX(Partidos!$F$4:$F$107,MATCH($A250,Partidos!$A$4:$A$107,0)),$F250=INDEX(Partidos!$G$4:$G$107,MATCH($A250,Partidos!$A$4:$A$107,0))),IF(AND($H250&lt;&gt;"",$H250=INDEX(Partidos!$K$4:$K$107,MATCH($A250,Partidos!$A$4:$A$107,0))),Puntuacion!$B$9,Puntuacion!$B$12),IF(AND($E250=$F250,($E250-$F250)=(INDEX(Partidos!$F$4:$F$107,MATCH($A250,Partidos!$A$4:$A$107,0))-INDEX(Partidos!$G$4:$G$107,MATCH($A250,Partidos!$A$4:$A$107,0)))),IF(AND($H250&lt;&gt;"",$H250=INDEX(Partidos!$K$4:$K$107,MATCH($A250,Partidos!$A$4:$A$107,0))),Puntuacion!$B$13,Puntuacion!$B$14),IF(AND($H250&lt;&gt;"",$H250=INDEX(Partidos!$K$4:$K$107,MATCH($A250,Partidos!$A$4:$A$107,0))),Puntuacion!$B$11,0)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INDEX(Partidos!$F$4:$F$107,MATCH($A251,Partidos!$A$4:$A$107,0))=INDEX(Partidos!$G$4:$G$107,MATCH($A251,Partidos!$A$4:$A$107,0)),IF(AND($E251=INDEX(Partidos!$F$4:$F$107,MATCH($A251,Partidos!$A$4:$A$107,0)),$F251=INDEX(Partidos!$G$4:$G$107,MATCH($A251,Partidos!$A$4:$A$107,0))),IF(AND($H251&lt;&gt;"",$H251=INDEX(Partidos!$K$4:$K$107,MATCH($A251,Partidos!$A$4:$A$107,0))),Puntuacion!$B$9,Puntuacion!$B$12),IF(AND($E251=$F251,($E251-$F251)=(INDEX(Partidos!$F$4:$F$107,MATCH($A251,Partidos!$A$4:$A$107,0))-INDEX(Partidos!$G$4:$G$107,MATCH($A251,Partidos!$A$4:$A$107,0)))),IF(AND($H251&lt;&gt;"",$H251=INDEX(Partidos!$K$4:$K$107,MATCH($A251,Partidos!$A$4:$A$107,0))),Puntuacion!$B$13,Puntuacion!$B$14),IF(AND($H251&lt;&gt;"",$H251=INDEX(Partidos!$K$4:$K$107,MATCH($A251,Partidos!$A$4:$A$107,0))),Puntuacion!$B$11,0)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INDEX(Partidos!$F$4:$F$107,MATCH($A252,Partidos!$A$4:$A$107,0))=INDEX(Partidos!$G$4:$G$107,MATCH($A252,Partidos!$A$4:$A$107,0)),IF(AND($E252=INDEX(Partidos!$F$4:$F$107,MATCH($A252,Partidos!$A$4:$A$107,0)),$F252=INDEX(Partidos!$G$4:$G$107,MATCH($A252,Partidos!$A$4:$A$107,0))),IF(AND($H252&lt;&gt;"",$H252=INDEX(Partidos!$K$4:$K$107,MATCH($A252,Partidos!$A$4:$A$107,0))),Puntuacion!$B$9,Puntuacion!$B$12),IF(AND($E252=$F252,($E252-$F252)=(INDEX(Partidos!$F$4:$F$107,MATCH($A252,Partidos!$A$4:$A$107,0))-INDEX(Partidos!$G$4:$G$107,MATCH($A252,Partidos!$A$4:$A$107,0)))),IF(AND($H252&lt;&gt;"",$H252=INDEX(Partidos!$K$4:$K$107,MATCH($A252,Partidos!$A$4:$A$107,0))),Puntuacion!$B$13,Puntuacion!$B$14),IF(AND($H252&lt;&gt;"",$H252=INDEX(Partidos!$K$4:$K$107,MATCH($A252,Partidos!$A$4:$A$107,0))),Puntuacion!$B$11,0)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INDEX(Partidos!$F$4:$F$107,MATCH($A253,Partidos!$A$4:$A$107,0))=INDEX(Partidos!$G$4:$G$107,MATCH($A253,Partidos!$A$4:$A$107,0)),IF(AND($E253=INDEX(Partidos!$F$4:$F$107,MATCH($A253,Partidos!$A$4:$A$107,0)),$F253=INDEX(Partidos!$G$4:$G$107,MATCH($A253,Partidos!$A$4:$A$107,0))),IF(AND($H253&lt;&gt;"",$H253=INDEX(Partidos!$K$4:$K$107,MATCH($A253,Partidos!$A$4:$A$107,0))),Puntuacion!$B$9,Puntuacion!$B$12),IF(AND($E253=$F253,($E253-$F253)=(INDEX(Partidos!$F$4:$F$107,MATCH($A253,Partidos!$A$4:$A$107,0))-INDEX(Partidos!$G$4:$G$107,MATCH($A253,Partidos!$A$4:$A$107,0)))),IF(AND($H253&lt;&gt;"",$H253=INDEX(Partidos!$K$4:$K$107,MATCH($A253,Partidos!$A$4:$A$107,0))),Puntuacion!$B$13,Puntuacion!$B$14),IF(AND($H253&lt;&gt;"",$H253=INDEX(Partidos!$K$4:$K$107,MATCH($A253,Partidos!$A$4:$A$107,0))),Puntuacion!$B$11,0)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INDEX(Partidos!$F$4:$F$107,MATCH($A254,Partidos!$A$4:$A$107,0))=INDEX(Partidos!$G$4:$G$107,MATCH($A254,Partidos!$A$4:$A$107,0)),IF(AND($E254=INDEX(Partidos!$F$4:$F$107,MATCH($A254,Partidos!$A$4:$A$107,0)),$F254=INDEX(Partidos!$G$4:$G$107,MATCH($A254,Partidos!$A$4:$A$107,0))),IF(AND($H254&lt;&gt;"",$H254=INDEX(Partidos!$K$4:$K$107,MATCH($A254,Partidos!$A$4:$A$107,0))),Puntuacion!$B$9,Puntuacion!$B$12),IF(AND($E254=$F254,($E254-$F254)=(INDEX(Partidos!$F$4:$F$107,MATCH($A254,Partidos!$A$4:$A$107,0))-INDEX(Partidos!$G$4:$G$107,MATCH($A254,Partidos!$A$4:$A$107,0)))),IF(AND($H254&lt;&gt;"",$H254=INDEX(Partidos!$K$4:$K$107,MATCH($A254,Partidos!$A$4:$A$107,0))),Puntuacion!$B$13,Puntuacion!$B$14),IF(AND($H254&lt;&gt;"",$H254=INDEX(Partidos!$K$4:$K$107,MATCH($A254,Partidos!$A$4:$A$107,0))),Puntuacion!$B$11,0)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INDEX(Partidos!$F$4:$F$107,MATCH($A255,Partidos!$A$4:$A$107,0))=INDEX(Partidos!$G$4:$G$107,MATCH($A255,Partidos!$A$4:$A$107,0)),IF(AND($E255=INDEX(Partidos!$F$4:$F$107,MATCH($A255,Partidos!$A$4:$A$107,0)),$F255=INDEX(Partidos!$G$4:$G$107,MATCH($A255,Partidos!$A$4:$A$107,0))),IF(AND($H255&lt;&gt;"",$H255=INDEX(Partidos!$K$4:$K$107,MATCH($A255,Partidos!$A$4:$A$107,0))),Puntuacion!$B$9,Puntuacion!$B$12),IF(AND($E255=$F255,($E255-$F255)=(INDEX(Partidos!$F$4:$F$107,MATCH($A255,Partidos!$A$4:$A$107,0))-INDEX(Partidos!$G$4:$G$107,MATCH($A255,Partidos!$A$4:$A$107,0)))),IF(AND($H255&lt;&gt;"",$H255=INDEX(Partidos!$K$4:$K$107,MATCH($A255,Partidos!$A$4:$A$107,0))),Puntuacion!$B$13,Puntuacion!$B$14),IF(AND($H255&lt;&gt;"",$H255=INDEX(Partidos!$K$4:$K$107,MATCH($A255,Partidos!$A$4:$A$107,0))),Puntuacion!$B$11,0)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INDEX(Partidos!$F$4:$F$107,MATCH($A256,Partidos!$A$4:$A$107,0))=INDEX(Partidos!$G$4:$G$107,MATCH($A256,Partidos!$A$4:$A$107,0)),IF(AND($E256=INDEX(Partidos!$F$4:$F$107,MATCH($A256,Partidos!$A$4:$A$107,0)),$F256=INDEX(Partidos!$G$4:$G$107,MATCH($A256,Partidos!$A$4:$A$107,0))),IF(AND($H256&lt;&gt;"",$H256=INDEX(Partidos!$K$4:$K$107,MATCH($A256,Partidos!$A$4:$A$107,0))),Puntuacion!$B$9,Puntuacion!$B$12),IF(AND($E256=$F256,($E256-$F256)=(INDEX(Partidos!$F$4:$F$107,MATCH($A256,Partidos!$A$4:$A$107,0))-INDEX(Partidos!$G$4:$G$107,MATCH($A256,Partidos!$A$4:$A$107,0)))),IF(AND($H256&lt;&gt;"",$H256=INDEX(Partidos!$K$4:$K$107,MATCH($A256,Partidos!$A$4:$A$107,0))),Puntuacion!$B$13,Puntuacion!$B$14),IF(AND($H256&lt;&gt;"",$H256=INDEX(Partidos!$K$4:$K$107,MATCH($A256,Partidos!$A$4:$A$107,0))),Puntuacion!$B$11,0)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INDEX(Partidos!$F$4:$F$107,MATCH($A257,Partidos!$A$4:$A$107,0))=INDEX(Partidos!$G$4:$G$107,MATCH($A257,Partidos!$A$4:$A$107,0)),IF(AND($E257=INDEX(Partidos!$F$4:$F$107,MATCH($A257,Partidos!$A$4:$A$107,0)),$F257=INDEX(Partidos!$G$4:$G$107,MATCH($A257,Partidos!$A$4:$A$107,0))),IF(AND($H257&lt;&gt;"",$H257=INDEX(Partidos!$K$4:$K$107,MATCH($A257,Partidos!$A$4:$A$107,0))),Puntuacion!$B$9,Puntuacion!$B$12),IF(AND($E257=$F257,($E257-$F257)=(INDEX(Partidos!$F$4:$F$107,MATCH($A257,Partidos!$A$4:$A$107,0))-INDEX(Partidos!$G$4:$G$107,MATCH($A257,Partidos!$A$4:$A$107,0)))),IF(AND($H257&lt;&gt;"",$H257=INDEX(Partidos!$K$4:$K$107,MATCH($A257,Partidos!$A$4:$A$107,0))),Puntuacion!$B$13,Puntuacion!$B$14),IF(AND($H257&lt;&gt;"",$H257=INDEX(Partidos!$K$4:$K$107,MATCH($A257,Partidos!$A$4:$A$107,0))),Puntuacion!$B$11,0)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INDEX(Partidos!$F$4:$F$107,MATCH($A258,Partidos!$A$4:$A$107,0))=INDEX(Partidos!$G$4:$G$107,MATCH($A258,Partidos!$A$4:$A$107,0)),IF(AND($E258=INDEX(Partidos!$F$4:$F$107,MATCH($A258,Partidos!$A$4:$A$107,0)),$F258=INDEX(Partidos!$G$4:$G$107,MATCH($A258,Partidos!$A$4:$A$107,0))),IF(AND($H258&lt;&gt;"",$H258=INDEX(Partidos!$K$4:$K$107,MATCH($A258,Partidos!$A$4:$A$107,0))),Puntuacion!$B$9,Puntuacion!$B$12),IF(AND($E258=$F258,($E258-$F258)=(INDEX(Partidos!$F$4:$F$107,MATCH($A258,Partidos!$A$4:$A$107,0))-INDEX(Partidos!$G$4:$G$107,MATCH($A258,Partidos!$A$4:$A$107,0)))),IF(AND($H258&lt;&gt;"",$H258=INDEX(Partidos!$K$4:$K$107,MATCH($A258,Partidos!$A$4:$A$107,0))),Puntuacion!$B$13,Puntuacion!$B$14),IF(AND($H258&lt;&gt;"",$H258=INDEX(Partidos!$K$4:$K$107,MATCH($A258,Partidos!$A$4:$A$107,0))),Puntuacion!$B$11,0)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INDEX(Partidos!$F$4:$F$107,MATCH($A259,Partidos!$A$4:$A$107,0))=INDEX(Partidos!$G$4:$G$107,MATCH($A259,Partidos!$A$4:$A$107,0)),IF(AND($E259=INDEX(Partidos!$F$4:$F$107,MATCH($A259,Partidos!$A$4:$A$107,0)),$F259=INDEX(Partidos!$G$4:$G$107,MATCH($A259,Partidos!$A$4:$A$107,0))),IF(AND($H259&lt;&gt;"",$H259=INDEX(Partidos!$K$4:$K$107,MATCH($A259,Partidos!$A$4:$A$107,0))),Puntuacion!$B$9,Puntuacion!$B$12),IF(AND($E259=$F259,($E259-$F259)=(INDEX(Partidos!$F$4:$F$107,MATCH($A259,Partidos!$A$4:$A$107,0))-INDEX(Partidos!$G$4:$G$107,MATCH($A259,Partidos!$A$4:$A$107,0)))),IF(AND($H259&lt;&gt;"",$H259=INDEX(Partidos!$K$4:$K$107,MATCH($A259,Partidos!$A$4:$A$107,0))),Puntuacion!$B$13,Puntuacion!$B$14),IF(AND($H259&lt;&gt;"",$H259=INDEX(Partidos!$K$4:$K$107,MATCH($A259,Partidos!$A$4:$A$107,0))),Puntuacion!$B$11,0)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INDEX(Partidos!$F$4:$F$107,MATCH($A260,Partidos!$A$4:$A$107,0))=INDEX(Partidos!$G$4:$G$107,MATCH($A260,Partidos!$A$4:$A$107,0)),IF(AND($E260=INDEX(Partidos!$F$4:$F$107,MATCH($A260,Partidos!$A$4:$A$107,0)),$F260=INDEX(Partidos!$G$4:$G$107,MATCH($A260,Partidos!$A$4:$A$107,0))),IF(AND($H260&lt;&gt;"",$H260=INDEX(Partidos!$K$4:$K$107,MATCH($A260,Partidos!$A$4:$A$107,0))),Puntuacion!$B$9,Puntuacion!$B$12),IF(AND($E260=$F260,($E260-$F260)=(INDEX(Partidos!$F$4:$F$107,MATCH($A260,Partidos!$A$4:$A$107,0))-INDEX(Partidos!$G$4:$G$107,MATCH($A260,Partidos!$A$4:$A$107,0)))),IF(AND($H260&lt;&gt;"",$H260=INDEX(Partidos!$K$4:$K$107,MATCH($A260,Partidos!$A$4:$A$107,0))),Puntuacion!$B$13,Puntuacion!$B$14),IF(AND($H260&lt;&gt;"",$H260=INDEX(Partidos!$K$4:$K$107,MATCH($A260,Partidos!$A$4:$A$107,0))),Puntuacion!$B$11,0)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INDEX(Partidos!$F$4:$F$107,MATCH($A261,Partidos!$A$4:$A$107,0))=INDEX(Partidos!$G$4:$G$107,MATCH($A261,Partidos!$A$4:$A$107,0)),IF(AND($E261=INDEX(Partidos!$F$4:$F$107,MATCH($A261,Partidos!$A$4:$A$107,0)),$F261=INDEX(Partidos!$G$4:$G$107,MATCH($A261,Partidos!$A$4:$A$107,0))),IF(AND($H261&lt;&gt;"",$H261=INDEX(Partidos!$K$4:$K$107,MATCH($A261,Partidos!$A$4:$A$107,0))),Puntuacion!$B$9,Puntuacion!$B$12),IF(AND($E261=$F261,($E261-$F261)=(INDEX(Partidos!$F$4:$F$107,MATCH($A261,Partidos!$A$4:$A$107,0))-INDEX(Partidos!$G$4:$G$107,MATCH($A261,Partidos!$A$4:$A$107,0)))),IF(AND($H261&lt;&gt;"",$H261=INDEX(Partidos!$K$4:$K$107,MATCH($A261,Partidos!$A$4:$A$107,0))),Puntuacion!$B$13,Puntuacion!$B$14),IF(AND($H261&lt;&gt;"",$H261=INDEX(Partidos!$K$4:$K$107,MATCH($A261,Partidos!$A$4:$A$107,0))),Puntuacion!$B$11,0)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INDEX(Partidos!$F$4:$F$107,MATCH($A262,Partidos!$A$4:$A$107,0))=INDEX(Partidos!$G$4:$G$107,MATCH($A262,Partidos!$A$4:$A$107,0)),IF(AND($E262=INDEX(Partidos!$F$4:$F$107,MATCH($A262,Partidos!$A$4:$A$107,0)),$F262=INDEX(Partidos!$G$4:$G$107,MATCH($A262,Partidos!$A$4:$A$107,0))),IF(AND($H262&lt;&gt;"",$H262=INDEX(Partidos!$K$4:$K$107,MATCH($A262,Partidos!$A$4:$A$107,0))),Puntuacion!$B$9,Puntuacion!$B$12),IF(AND($E262=$F262,($E262-$F262)=(INDEX(Partidos!$F$4:$F$107,MATCH($A262,Partidos!$A$4:$A$107,0))-INDEX(Partidos!$G$4:$G$107,MATCH($A262,Partidos!$A$4:$A$107,0)))),IF(AND($H262&lt;&gt;"",$H262=INDEX(Partidos!$K$4:$K$107,MATCH($A262,Partidos!$A$4:$A$107,0))),Puntuacion!$B$13,Puntuacion!$B$14),IF(AND($H262&lt;&gt;"",$H262=INDEX(Partidos!$K$4:$K$107,MATCH($A262,Partidos!$A$4:$A$107,0))),Puntuacion!$B$11,0)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INDEX(Partidos!$F$4:$F$107,MATCH($A263,Partidos!$A$4:$A$107,0))=INDEX(Partidos!$G$4:$G$107,MATCH($A263,Partidos!$A$4:$A$107,0)),IF(AND($E263=INDEX(Partidos!$F$4:$F$107,MATCH($A263,Partidos!$A$4:$A$107,0)),$F263=INDEX(Partidos!$G$4:$G$107,MATCH($A263,Partidos!$A$4:$A$107,0))),IF(AND($H263&lt;&gt;"",$H263=INDEX(Partidos!$K$4:$K$107,MATCH($A263,Partidos!$A$4:$A$107,0))),Puntuacion!$B$9,Puntuacion!$B$12),IF(AND($E263=$F263,($E263-$F263)=(INDEX(Partidos!$F$4:$F$107,MATCH($A263,Partidos!$A$4:$A$107,0))-INDEX(Partidos!$G$4:$G$107,MATCH($A263,Partidos!$A$4:$A$107,0)))),IF(AND($H263&lt;&gt;"",$H263=INDEX(Partidos!$K$4:$K$107,MATCH($A263,Partidos!$A$4:$A$107,0))),Puntuacion!$B$13,Puntuacion!$B$14),IF(AND($H263&lt;&gt;"",$H263=INDEX(Partidos!$K$4:$K$107,MATCH($A263,Partidos!$A$4:$A$107,0))),Puntuacion!$B$11,0)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INDEX(Partidos!$F$4:$F$107,MATCH($A264,Partidos!$A$4:$A$107,0))=INDEX(Partidos!$G$4:$G$107,MATCH($A264,Partidos!$A$4:$A$107,0)),IF(AND($E264=INDEX(Partidos!$F$4:$F$107,MATCH($A264,Partidos!$A$4:$A$107,0)),$F264=INDEX(Partidos!$G$4:$G$107,MATCH($A264,Partidos!$A$4:$A$107,0))),IF(AND($H264&lt;&gt;"",$H264=INDEX(Partidos!$K$4:$K$107,MATCH($A264,Partidos!$A$4:$A$107,0))),Puntuacion!$B$9,Puntuacion!$B$12),IF(AND($E264=$F264,($E264-$F264)=(INDEX(Partidos!$F$4:$F$107,MATCH($A264,Partidos!$A$4:$A$107,0))-INDEX(Partidos!$G$4:$G$107,MATCH($A264,Partidos!$A$4:$A$107,0)))),IF(AND($H264&lt;&gt;"",$H264=INDEX(Partidos!$K$4:$K$107,MATCH($A264,Partidos!$A$4:$A$107,0))),Puntuacion!$B$13,Puntuacion!$B$14),IF(AND($H264&lt;&gt;"",$H264=INDEX(Partidos!$K$4:$K$107,MATCH($A264,Partidos!$A$4:$A$107,0))),Puntuacion!$B$11,0)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INDEX(Partidos!$F$4:$F$107,MATCH($A265,Partidos!$A$4:$A$107,0))=INDEX(Partidos!$G$4:$G$107,MATCH($A265,Partidos!$A$4:$A$107,0)),IF(AND($E265=INDEX(Partidos!$F$4:$F$107,MATCH($A265,Partidos!$A$4:$A$107,0)),$F265=INDEX(Partidos!$G$4:$G$107,MATCH($A265,Partidos!$A$4:$A$107,0))),IF(AND($H265&lt;&gt;"",$H265=INDEX(Partidos!$K$4:$K$107,MATCH($A265,Partidos!$A$4:$A$107,0))),Puntuacion!$B$9,Puntuacion!$B$12),IF(AND($E265=$F265,($E265-$F265)=(INDEX(Partidos!$F$4:$F$107,MATCH($A265,Partidos!$A$4:$A$107,0))-INDEX(Partidos!$G$4:$G$107,MATCH($A265,Partidos!$A$4:$A$107,0)))),IF(AND($H265&lt;&gt;"",$H265=INDEX(Partidos!$K$4:$K$107,MATCH($A265,Partidos!$A$4:$A$107,0))),Puntuacion!$B$13,Puntuacion!$B$14),IF(AND($H265&lt;&gt;"",$H265=INDEX(Partidos!$K$4:$K$107,MATCH($A265,Partidos!$A$4:$A$107,0))),Puntuacion!$B$11,0)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INDEX(Partidos!$F$4:$F$107,MATCH($A266,Partidos!$A$4:$A$107,0))=INDEX(Partidos!$G$4:$G$107,MATCH($A266,Partidos!$A$4:$A$107,0)),IF(AND($E266=INDEX(Partidos!$F$4:$F$107,MATCH($A266,Partidos!$A$4:$A$107,0)),$F266=INDEX(Partidos!$G$4:$G$107,MATCH($A266,Partidos!$A$4:$A$107,0))),IF(AND($H266&lt;&gt;"",$H266=INDEX(Partidos!$K$4:$K$107,MATCH($A266,Partidos!$A$4:$A$107,0))),Puntuacion!$B$9,Puntuacion!$B$12),IF(AND($E266=$F266,($E266-$F266)=(INDEX(Partidos!$F$4:$F$107,MATCH($A266,Partidos!$A$4:$A$107,0))-INDEX(Partidos!$G$4:$G$107,MATCH($A266,Partidos!$A$4:$A$107,0)))),IF(AND($H266&lt;&gt;"",$H266=INDEX(Partidos!$K$4:$K$107,MATCH($A266,Partidos!$A$4:$A$107,0))),Puntuacion!$B$13,Puntuacion!$B$14),IF(AND($H266&lt;&gt;"",$H266=INDEX(Partidos!$K$4:$K$107,MATCH($A266,Partidos!$A$4:$A$107,0))),Puntuacion!$B$11,0)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INDEX(Partidos!$F$4:$F$107,MATCH($A267,Partidos!$A$4:$A$107,0))=INDEX(Partidos!$G$4:$G$107,MATCH($A267,Partidos!$A$4:$A$107,0)),IF(AND($E267=INDEX(Partidos!$F$4:$F$107,MATCH($A267,Partidos!$A$4:$A$107,0)),$F267=INDEX(Partidos!$G$4:$G$107,MATCH($A267,Partidos!$A$4:$A$107,0))),IF(AND($H267&lt;&gt;"",$H267=INDEX(Partidos!$K$4:$K$107,MATCH($A267,Partidos!$A$4:$A$107,0))),Puntuacion!$B$9,Puntuacion!$B$12),IF(AND($E267=$F267,($E267-$F267)=(INDEX(Partidos!$F$4:$F$107,MATCH($A267,Partidos!$A$4:$A$107,0))-INDEX(Partidos!$G$4:$G$107,MATCH($A267,Partidos!$A$4:$A$107,0)))),IF(AND($H267&lt;&gt;"",$H267=INDEX(Partidos!$K$4:$K$107,MATCH($A267,Partidos!$A$4:$A$107,0))),Puntuacion!$B$13,Puntuacion!$B$14),IF(AND($H267&lt;&gt;"",$H267=INDEX(Partidos!$K$4:$K$107,MATCH($A267,Partidos!$A$4:$A$107,0))),Puntuacion!$B$11,0)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INDEX(Partidos!$F$4:$F$107,MATCH($A268,Partidos!$A$4:$A$107,0))=INDEX(Partidos!$G$4:$G$107,MATCH($A268,Partidos!$A$4:$A$107,0)),IF(AND($E268=INDEX(Partidos!$F$4:$F$107,MATCH($A268,Partidos!$A$4:$A$107,0)),$F268=INDEX(Partidos!$G$4:$G$107,MATCH($A268,Partidos!$A$4:$A$107,0))),IF(AND($H268&lt;&gt;"",$H268=INDEX(Partidos!$K$4:$K$107,MATCH($A268,Partidos!$A$4:$A$107,0))),Puntuacion!$B$9,Puntuacion!$B$12),IF(AND($E268=$F268,($E268-$F268)=(INDEX(Partidos!$F$4:$F$107,MATCH($A268,Partidos!$A$4:$A$107,0))-INDEX(Partidos!$G$4:$G$107,MATCH($A268,Partidos!$A$4:$A$107,0)))),IF(AND($H268&lt;&gt;"",$H268=INDEX(Partidos!$K$4:$K$107,MATCH($A268,Partidos!$A$4:$A$107,0))),Puntuacion!$B$13,Puntuacion!$B$14),IF(AND($H268&lt;&gt;"",$H268=INDEX(Partidos!$K$4:$K$107,MATCH($A268,Partidos!$A$4:$A$107,0))),Puntuacion!$B$11,0)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INDEX(Partidos!$F$4:$F$107,MATCH($A269,Partidos!$A$4:$A$107,0))=INDEX(Partidos!$G$4:$G$107,MATCH($A269,Partidos!$A$4:$A$107,0)),IF(AND($E269=INDEX(Partidos!$F$4:$F$107,MATCH($A269,Partidos!$A$4:$A$107,0)),$F269=INDEX(Partidos!$G$4:$G$107,MATCH($A269,Partidos!$A$4:$A$107,0))),IF(AND($H269&lt;&gt;"",$H269=INDEX(Partidos!$K$4:$K$107,MATCH($A269,Partidos!$A$4:$A$107,0))),Puntuacion!$B$9,Puntuacion!$B$12),IF(AND($E269=$F269,($E269-$F269)=(INDEX(Partidos!$F$4:$F$107,MATCH($A269,Partidos!$A$4:$A$107,0))-INDEX(Partidos!$G$4:$G$107,MATCH($A269,Partidos!$A$4:$A$107,0)))),IF(AND($H269&lt;&gt;"",$H269=INDEX(Partidos!$K$4:$K$107,MATCH($A269,Partidos!$A$4:$A$107,0))),Puntuacion!$B$13,Puntuacion!$B$14),IF(AND($H269&lt;&gt;"",$H269=INDEX(Partidos!$K$4:$K$107,MATCH($A269,Partidos!$A$4:$A$107,0))),Puntuacion!$B$11,0)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INDEX(Partidos!$F$4:$F$107,MATCH($A270,Partidos!$A$4:$A$107,0))=INDEX(Partidos!$G$4:$G$107,MATCH($A270,Partidos!$A$4:$A$107,0)),IF(AND($E270=INDEX(Partidos!$F$4:$F$107,MATCH($A270,Partidos!$A$4:$A$107,0)),$F270=INDEX(Partidos!$G$4:$G$107,MATCH($A270,Partidos!$A$4:$A$107,0))),IF(AND($H270&lt;&gt;"",$H270=INDEX(Partidos!$K$4:$K$107,MATCH($A270,Partidos!$A$4:$A$107,0))),Puntuacion!$B$9,Puntuacion!$B$12),IF(AND($E270=$F270,($E270-$F270)=(INDEX(Partidos!$F$4:$F$107,MATCH($A270,Partidos!$A$4:$A$107,0))-INDEX(Partidos!$G$4:$G$107,MATCH($A270,Partidos!$A$4:$A$107,0)))),IF(AND($H270&lt;&gt;"",$H270=INDEX(Partidos!$K$4:$K$107,MATCH($A270,Partidos!$A$4:$A$107,0))),Puntuacion!$B$13,Puntuacion!$B$14),IF(AND($H270&lt;&gt;"",$H270=INDEX(Partidos!$K$4:$K$107,MATCH($A270,Partidos!$A$4:$A$107,0))),Puntuacion!$B$11,0)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INDEX(Partidos!$F$4:$F$107,MATCH($A271,Partidos!$A$4:$A$107,0))=INDEX(Partidos!$G$4:$G$107,MATCH($A271,Partidos!$A$4:$A$107,0)),IF(AND($E271=INDEX(Partidos!$F$4:$F$107,MATCH($A271,Partidos!$A$4:$A$107,0)),$F271=INDEX(Partidos!$G$4:$G$107,MATCH($A271,Partidos!$A$4:$A$107,0))),IF(AND($H271&lt;&gt;"",$H271=INDEX(Partidos!$K$4:$K$107,MATCH($A271,Partidos!$A$4:$A$107,0))),Puntuacion!$B$9,Puntuacion!$B$12),IF(AND($E271=$F271,($E271-$F271)=(INDEX(Partidos!$F$4:$F$107,MATCH($A271,Partidos!$A$4:$A$107,0))-INDEX(Partidos!$G$4:$G$107,MATCH($A271,Partidos!$A$4:$A$107,0)))),IF(AND($H271&lt;&gt;"",$H271=INDEX(Partidos!$K$4:$K$107,MATCH($A271,Partidos!$A$4:$A$107,0))),Puntuacion!$B$13,Puntuacion!$B$14),IF(AND($H271&lt;&gt;"",$H271=INDEX(Partidos!$K$4:$K$107,MATCH($A271,Partidos!$A$4:$A$107,0))),Puntuacion!$B$11,0)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INDEX(Partidos!$F$4:$F$107,MATCH($A272,Partidos!$A$4:$A$107,0))=INDEX(Partidos!$G$4:$G$107,MATCH($A272,Partidos!$A$4:$A$107,0)),IF(AND($E272=INDEX(Partidos!$F$4:$F$107,MATCH($A272,Partidos!$A$4:$A$107,0)),$F272=INDEX(Partidos!$G$4:$G$107,MATCH($A272,Partidos!$A$4:$A$107,0))),IF(AND($H272&lt;&gt;"",$H272=INDEX(Partidos!$K$4:$K$107,MATCH($A272,Partidos!$A$4:$A$107,0))),Puntuacion!$B$9,Puntuacion!$B$12),IF(AND($E272=$F272,($E272-$F272)=(INDEX(Partidos!$F$4:$F$107,MATCH($A272,Partidos!$A$4:$A$107,0))-INDEX(Partidos!$G$4:$G$107,MATCH($A272,Partidos!$A$4:$A$107,0)))),IF(AND($H272&lt;&gt;"",$H272=INDEX(Partidos!$K$4:$K$107,MATCH($A272,Partidos!$A$4:$A$107,0))),Puntuacion!$B$13,Puntuacion!$B$14),IF(AND($H272&lt;&gt;"",$H272=INDEX(Partidos!$K$4:$K$107,MATCH($A272,Partidos!$A$4:$A$107,0))),Puntuacion!$B$11,0)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INDEX(Partidos!$F$4:$F$107,MATCH($A273,Partidos!$A$4:$A$107,0))=INDEX(Partidos!$G$4:$G$107,MATCH($A273,Partidos!$A$4:$A$107,0)),IF(AND($E273=INDEX(Partidos!$F$4:$F$107,MATCH($A273,Partidos!$A$4:$A$107,0)),$F273=INDEX(Partidos!$G$4:$G$107,MATCH($A273,Partidos!$A$4:$A$107,0))),IF(AND($H273&lt;&gt;"",$H273=INDEX(Partidos!$K$4:$K$107,MATCH($A273,Partidos!$A$4:$A$107,0))),Puntuacion!$B$9,Puntuacion!$B$12),IF(AND($E273=$F273,($E273-$F273)=(INDEX(Partidos!$F$4:$F$107,MATCH($A273,Partidos!$A$4:$A$107,0))-INDEX(Partidos!$G$4:$G$107,MATCH($A273,Partidos!$A$4:$A$107,0)))),IF(AND($H273&lt;&gt;"",$H273=INDEX(Partidos!$K$4:$K$107,MATCH($A273,Partidos!$A$4:$A$107,0))),Puntuacion!$B$13,Puntuacion!$B$14),IF(AND($H273&lt;&gt;"",$H273=INDEX(Partidos!$K$4:$K$107,MATCH($A273,Partidos!$A$4:$A$107,0))),Puntuacion!$B$11,0)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INDEX(Partidos!$F$4:$F$107,MATCH($A274,Partidos!$A$4:$A$107,0))=INDEX(Partidos!$G$4:$G$107,MATCH($A274,Partidos!$A$4:$A$107,0)),IF(AND($E274=INDEX(Partidos!$F$4:$F$107,MATCH($A274,Partidos!$A$4:$A$107,0)),$F274=INDEX(Partidos!$G$4:$G$107,MATCH($A274,Partidos!$A$4:$A$107,0))),IF(AND($H274&lt;&gt;"",$H274=INDEX(Partidos!$K$4:$K$107,MATCH($A274,Partidos!$A$4:$A$107,0))),Puntuacion!$B$9,Puntuacion!$B$12),IF(AND($E274=$F274,($E274-$F274)=(INDEX(Partidos!$F$4:$F$107,MATCH($A274,Partidos!$A$4:$A$107,0))-INDEX(Partidos!$G$4:$G$107,MATCH($A274,Partidos!$A$4:$A$107,0)))),IF(AND($H274&lt;&gt;"",$H274=INDEX(Partidos!$K$4:$K$107,MATCH($A274,Partidos!$A$4:$A$107,0))),Puntuacion!$B$13,Puntuacion!$B$14),IF(AND($H274&lt;&gt;"",$H274=INDEX(Partidos!$K$4:$K$107,MATCH($A274,Partidos!$A$4:$A$107,0))),Puntuacion!$B$11,0)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INDEX(Partidos!$F$4:$F$107,MATCH($A275,Partidos!$A$4:$A$107,0))=INDEX(Partidos!$G$4:$G$107,MATCH($A275,Partidos!$A$4:$A$107,0)),IF(AND($E275=INDEX(Partidos!$F$4:$F$107,MATCH($A275,Partidos!$A$4:$A$107,0)),$F275=INDEX(Partidos!$G$4:$G$107,MATCH($A275,Partidos!$A$4:$A$107,0))),IF(AND($H275&lt;&gt;"",$H275=INDEX(Partidos!$K$4:$K$107,MATCH($A275,Partidos!$A$4:$A$107,0))),Puntuacion!$B$9,Puntuacion!$B$12),IF(AND($E275=$F275,($E275-$F275)=(INDEX(Partidos!$F$4:$F$107,MATCH($A275,Partidos!$A$4:$A$107,0))-INDEX(Partidos!$G$4:$G$107,MATCH($A275,Partidos!$A$4:$A$107,0)))),IF(AND($H275&lt;&gt;"",$H275=INDEX(Partidos!$K$4:$K$107,MATCH($A275,Partidos!$A$4:$A$107,0))),Puntuacion!$B$13,Puntuacion!$B$14),IF(AND($H275&lt;&gt;"",$H275=INDEX(Partidos!$K$4:$K$107,MATCH($A275,Partidos!$A$4:$A$107,0))),Puntuacion!$B$11,0)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INDEX(Partidos!$F$4:$F$107,MATCH($A276,Partidos!$A$4:$A$107,0))=INDEX(Partidos!$G$4:$G$107,MATCH($A276,Partidos!$A$4:$A$107,0)),IF(AND($E276=INDEX(Partidos!$F$4:$F$107,MATCH($A276,Partidos!$A$4:$A$107,0)),$F276=INDEX(Partidos!$G$4:$G$107,MATCH($A276,Partidos!$A$4:$A$107,0))),IF(AND($H276&lt;&gt;"",$H276=INDEX(Partidos!$K$4:$K$107,MATCH($A276,Partidos!$A$4:$A$107,0))),Puntuacion!$B$9,Puntuacion!$B$12),IF(AND($E276=$F276,($E276-$F276)=(INDEX(Partidos!$F$4:$F$107,MATCH($A276,Partidos!$A$4:$A$107,0))-INDEX(Partidos!$G$4:$G$107,MATCH($A276,Partidos!$A$4:$A$107,0)))),IF(AND($H276&lt;&gt;"",$H276=INDEX(Partidos!$K$4:$K$107,MATCH($A276,Partidos!$A$4:$A$107,0))),Puntuacion!$B$13,Puntuacion!$B$14),IF(AND($H276&lt;&gt;"",$H276=INDEX(Partidos!$K$4:$K$107,MATCH($A276,Partidos!$A$4:$A$107,0))),Puntuacion!$B$11,0)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INDEX(Partidos!$F$4:$F$107,MATCH($A277,Partidos!$A$4:$A$107,0))=INDEX(Partidos!$G$4:$G$107,MATCH($A277,Partidos!$A$4:$A$107,0)),IF(AND($E277=INDEX(Partidos!$F$4:$F$107,MATCH($A277,Partidos!$A$4:$A$107,0)),$F277=INDEX(Partidos!$G$4:$G$107,MATCH($A277,Partidos!$A$4:$A$107,0))),IF(AND($H277&lt;&gt;"",$H277=INDEX(Partidos!$K$4:$K$107,MATCH($A277,Partidos!$A$4:$A$107,0))),Puntuacion!$B$9,Puntuacion!$B$12),IF(AND($E277=$F277,($E277-$F277)=(INDEX(Partidos!$F$4:$F$107,MATCH($A277,Partidos!$A$4:$A$107,0))-INDEX(Partidos!$G$4:$G$107,MATCH($A277,Partidos!$A$4:$A$107,0)))),IF(AND($H277&lt;&gt;"",$H277=INDEX(Partidos!$K$4:$K$107,MATCH($A277,Partidos!$A$4:$A$107,0))),Puntuacion!$B$13,Puntuacion!$B$14),IF(AND($H277&lt;&gt;"",$H277=INDEX(Partidos!$K$4:$K$107,MATCH($A277,Partidos!$A$4:$A$107,0))),Puntuacion!$B$11,0)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INDEX(Partidos!$F$4:$F$107,MATCH($A278,Partidos!$A$4:$A$107,0))=INDEX(Partidos!$G$4:$G$107,MATCH($A278,Partidos!$A$4:$A$107,0)),IF(AND($E278=INDEX(Partidos!$F$4:$F$107,MATCH($A278,Partidos!$A$4:$A$107,0)),$F278=INDEX(Partidos!$G$4:$G$107,MATCH($A278,Partidos!$A$4:$A$107,0))),IF(AND($H278&lt;&gt;"",$H278=INDEX(Partidos!$K$4:$K$107,MATCH($A278,Partidos!$A$4:$A$107,0))),Puntuacion!$B$9,Puntuacion!$B$12),IF(AND($E278=$F278,($E278-$F278)=(INDEX(Partidos!$F$4:$F$107,MATCH($A278,Partidos!$A$4:$A$107,0))-INDEX(Partidos!$G$4:$G$107,MATCH($A278,Partidos!$A$4:$A$107,0)))),IF(AND($H278&lt;&gt;"",$H278=INDEX(Partidos!$K$4:$K$107,MATCH($A278,Partidos!$A$4:$A$107,0))),Puntuacion!$B$13,Puntuacion!$B$14),IF(AND($H278&lt;&gt;"",$H278=INDEX(Partidos!$K$4:$K$107,MATCH($A278,Partidos!$A$4:$A$107,0))),Puntuacion!$B$11,0)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INDEX(Partidos!$F$4:$F$107,MATCH($A279,Partidos!$A$4:$A$107,0))=INDEX(Partidos!$G$4:$G$107,MATCH($A279,Partidos!$A$4:$A$107,0)),IF(AND($E279=INDEX(Partidos!$F$4:$F$107,MATCH($A279,Partidos!$A$4:$A$107,0)),$F279=INDEX(Partidos!$G$4:$G$107,MATCH($A279,Partidos!$A$4:$A$107,0))),IF(AND($H279&lt;&gt;"",$H279=INDEX(Partidos!$K$4:$K$107,MATCH($A279,Partidos!$A$4:$A$107,0))),Puntuacion!$B$9,Puntuacion!$B$12),IF(AND($E279=$F279,($E279-$F279)=(INDEX(Partidos!$F$4:$F$107,MATCH($A279,Partidos!$A$4:$A$107,0))-INDEX(Partidos!$G$4:$G$107,MATCH($A279,Partidos!$A$4:$A$107,0)))),IF(AND($H279&lt;&gt;"",$H279=INDEX(Partidos!$K$4:$K$107,MATCH($A279,Partidos!$A$4:$A$107,0))),Puntuacion!$B$13,Puntuacion!$B$14),IF(AND($H279&lt;&gt;"",$H279=INDEX(Partidos!$K$4:$K$107,MATCH($A279,Partidos!$A$4:$A$107,0))),Puntuacion!$B$11,0)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INDEX(Partidos!$F$4:$F$107,MATCH($A280,Partidos!$A$4:$A$107,0))=INDEX(Partidos!$G$4:$G$107,MATCH($A280,Partidos!$A$4:$A$107,0)),IF(AND($E280=INDEX(Partidos!$F$4:$F$107,MATCH($A280,Partidos!$A$4:$A$107,0)),$F280=INDEX(Partidos!$G$4:$G$107,MATCH($A280,Partidos!$A$4:$A$107,0))),IF(AND($H280&lt;&gt;"",$H280=INDEX(Partidos!$K$4:$K$107,MATCH($A280,Partidos!$A$4:$A$107,0))),Puntuacion!$B$9,Puntuacion!$B$12),IF(AND($E280=$F280,($E280-$F280)=(INDEX(Partidos!$F$4:$F$107,MATCH($A280,Partidos!$A$4:$A$107,0))-INDEX(Partidos!$G$4:$G$107,MATCH($A280,Partidos!$A$4:$A$107,0)))),IF(AND($H280&lt;&gt;"",$H280=INDEX(Partidos!$K$4:$K$107,MATCH($A280,Partidos!$A$4:$A$107,0))),Puntuacion!$B$13,Puntuacion!$B$14),IF(AND($H280&lt;&gt;"",$H280=INDEX(Partidos!$K$4:$K$107,MATCH($A280,Partidos!$A$4:$A$107,0))),Puntuacion!$B$11,0)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INDEX(Partidos!$F$4:$F$107,MATCH($A281,Partidos!$A$4:$A$107,0))=INDEX(Partidos!$G$4:$G$107,MATCH($A281,Partidos!$A$4:$A$107,0)),IF(AND($E281=INDEX(Partidos!$F$4:$F$107,MATCH($A281,Partidos!$A$4:$A$107,0)),$F281=INDEX(Partidos!$G$4:$G$107,MATCH($A281,Partidos!$A$4:$A$107,0))),IF(AND($H281&lt;&gt;"",$H281=INDEX(Partidos!$K$4:$K$107,MATCH($A281,Partidos!$A$4:$A$107,0))),Puntuacion!$B$9,Puntuacion!$B$12),IF(AND($E281=$F281,($E281-$F281)=(INDEX(Partidos!$F$4:$F$107,MATCH($A281,Partidos!$A$4:$A$107,0))-INDEX(Partidos!$G$4:$G$107,MATCH($A281,Partidos!$A$4:$A$107,0)))),IF(AND($H281&lt;&gt;"",$H281=INDEX(Partidos!$K$4:$K$107,MATCH($A281,Partidos!$A$4:$A$107,0))),Puntuacion!$B$13,Puntuacion!$B$14),IF(AND($H281&lt;&gt;"",$H281=INDEX(Partidos!$K$4:$K$107,MATCH($A281,Partidos!$A$4:$A$107,0))),Puntuacion!$B$11,0)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INDEX(Partidos!$F$4:$F$107,MATCH($A282,Partidos!$A$4:$A$107,0))=INDEX(Partidos!$G$4:$G$107,MATCH($A282,Partidos!$A$4:$A$107,0)),IF(AND($E282=INDEX(Partidos!$F$4:$F$107,MATCH($A282,Partidos!$A$4:$A$107,0)),$F282=INDEX(Partidos!$G$4:$G$107,MATCH($A282,Partidos!$A$4:$A$107,0))),IF(AND($H282&lt;&gt;"",$H282=INDEX(Partidos!$K$4:$K$107,MATCH($A282,Partidos!$A$4:$A$107,0))),Puntuacion!$B$9,Puntuacion!$B$12),IF(AND($E282=$F282,($E282-$F282)=(INDEX(Partidos!$F$4:$F$107,MATCH($A282,Partidos!$A$4:$A$107,0))-INDEX(Partidos!$G$4:$G$107,MATCH($A282,Partidos!$A$4:$A$107,0)))),IF(AND($H282&lt;&gt;"",$H282=INDEX(Partidos!$K$4:$K$107,MATCH($A282,Partidos!$A$4:$A$107,0))),Puntuacion!$B$13,Puntuacion!$B$14),IF(AND($H282&lt;&gt;"",$H282=INDEX(Partidos!$K$4:$K$107,MATCH($A282,Partidos!$A$4:$A$107,0))),Puntuacion!$B$11,0)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INDEX(Partidos!$F$4:$F$107,MATCH($A283,Partidos!$A$4:$A$107,0))=INDEX(Partidos!$G$4:$G$107,MATCH($A283,Partidos!$A$4:$A$107,0)),IF(AND($E283=INDEX(Partidos!$F$4:$F$107,MATCH($A283,Partidos!$A$4:$A$107,0)),$F283=INDEX(Partidos!$G$4:$G$107,MATCH($A283,Partidos!$A$4:$A$107,0))),IF(AND($H283&lt;&gt;"",$H283=INDEX(Partidos!$K$4:$K$107,MATCH($A283,Partidos!$A$4:$A$107,0))),Puntuacion!$B$9,Puntuacion!$B$12),IF(AND($E283=$F283,($E283-$F283)=(INDEX(Partidos!$F$4:$F$107,MATCH($A283,Partidos!$A$4:$A$107,0))-INDEX(Partidos!$G$4:$G$107,MATCH($A283,Partidos!$A$4:$A$107,0)))),IF(AND($H283&lt;&gt;"",$H283=INDEX(Partidos!$K$4:$K$107,MATCH($A283,Partidos!$A$4:$A$107,0))),Puntuacion!$B$13,Puntuacion!$B$14),IF(AND($H283&lt;&gt;"",$H283=INDEX(Partidos!$K$4:$K$107,MATCH($A283,Partidos!$A$4:$A$107,0))),Puntuacion!$B$11,0)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INDEX(Partidos!$F$4:$F$107,MATCH($A284,Partidos!$A$4:$A$107,0))=INDEX(Partidos!$G$4:$G$107,MATCH($A284,Partidos!$A$4:$A$107,0)),IF(AND($E284=INDEX(Partidos!$F$4:$F$107,MATCH($A284,Partidos!$A$4:$A$107,0)),$F284=INDEX(Partidos!$G$4:$G$107,MATCH($A284,Partidos!$A$4:$A$107,0))),IF(AND($H284&lt;&gt;"",$H284=INDEX(Partidos!$K$4:$K$107,MATCH($A284,Partidos!$A$4:$A$107,0))),Puntuacion!$B$9,Puntuacion!$B$12),IF(AND($E284=$F284,($E284-$F284)=(INDEX(Partidos!$F$4:$F$107,MATCH($A284,Partidos!$A$4:$A$107,0))-INDEX(Partidos!$G$4:$G$107,MATCH($A284,Partidos!$A$4:$A$107,0)))),IF(AND($H284&lt;&gt;"",$H284=INDEX(Partidos!$K$4:$K$107,MATCH($A284,Partidos!$A$4:$A$107,0))),Puntuacion!$B$13,Puntuacion!$B$14),IF(AND($H284&lt;&gt;"",$H284=INDEX(Partidos!$K$4:$K$107,MATCH($A284,Partidos!$A$4:$A$107,0))),Puntuacion!$B$11,0)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INDEX(Partidos!$F$4:$F$107,MATCH($A285,Partidos!$A$4:$A$107,0))=INDEX(Partidos!$G$4:$G$107,MATCH($A285,Partidos!$A$4:$A$107,0)),IF(AND($E285=INDEX(Partidos!$F$4:$F$107,MATCH($A285,Partidos!$A$4:$A$107,0)),$F285=INDEX(Partidos!$G$4:$G$107,MATCH($A285,Partidos!$A$4:$A$107,0))),IF(AND($H285&lt;&gt;"",$H285=INDEX(Partidos!$K$4:$K$107,MATCH($A285,Partidos!$A$4:$A$107,0))),Puntuacion!$B$9,Puntuacion!$B$12),IF(AND($E285=$F285,($E285-$F285)=(INDEX(Partidos!$F$4:$F$107,MATCH($A285,Partidos!$A$4:$A$107,0))-INDEX(Partidos!$G$4:$G$107,MATCH($A285,Partidos!$A$4:$A$107,0)))),IF(AND($H285&lt;&gt;"",$H285=INDEX(Partidos!$K$4:$K$107,MATCH($A285,Partidos!$A$4:$A$107,0))),Puntuacion!$B$13,Puntuacion!$B$14),IF(AND($H285&lt;&gt;"",$H285=INDEX(Partidos!$K$4:$K$107,MATCH($A285,Partidos!$A$4:$A$107,0))),Puntuacion!$B$11,0)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INDEX(Partidos!$F$4:$F$107,MATCH($A286,Partidos!$A$4:$A$107,0))=INDEX(Partidos!$G$4:$G$107,MATCH($A286,Partidos!$A$4:$A$107,0)),IF(AND($E286=INDEX(Partidos!$F$4:$F$107,MATCH($A286,Partidos!$A$4:$A$107,0)),$F286=INDEX(Partidos!$G$4:$G$107,MATCH($A286,Partidos!$A$4:$A$107,0))),IF(AND($H286&lt;&gt;"",$H286=INDEX(Partidos!$K$4:$K$107,MATCH($A286,Partidos!$A$4:$A$107,0))),Puntuacion!$B$9,Puntuacion!$B$12),IF(AND($E286=$F286,($E286-$F286)=(INDEX(Partidos!$F$4:$F$107,MATCH($A286,Partidos!$A$4:$A$107,0))-INDEX(Partidos!$G$4:$G$107,MATCH($A286,Partidos!$A$4:$A$107,0)))),IF(AND($H286&lt;&gt;"",$H286=INDEX(Partidos!$K$4:$K$107,MATCH($A286,Partidos!$A$4:$A$107,0))),Puntuacion!$B$13,Puntuacion!$B$14),IF(AND($H286&lt;&gt;"",$H286=INDEX(Partidos!$K$4:$K$107,MATCH($A286,Partidos!$A$4:$A$107,0))),Puntuacion!$B$11,0)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INDEX(Partidos!$F$4:$F$107,MATCH($A287,Partidos!$A$4:$A$107,0))=INDEX(Partidos!$G$4:$G$107,MATCH($A287,Partidos!$A$4:$A$107,0)),IF(AND($E287=INDEX(Partidos!$F$4:$F$107,MATCH($A287,Partidos!$A$4:$A$107,0)),$F287=INDEX(Partidos!$G$4:$G$107,MATCH($A287,Partidos!$A$4:$A$107,0))),IF(AND($H287&lt;&gt;"",$H287=INDEX(Partidos!$K$4:$K$107,MATCH($A287,Partidos!$A$4:$A$107,0))),Puntuacion!$B$9,Puntuacion!$B$12),IF(AND($E287=$F287,($E287-$F287)=(INDEX(Partidos!$F$4:$F$107,MATCH($A287,Partidos!$A$4:$A$107,0))-INDEX(Partidos!$G$4:$G$107,MATCH($A287,Partidos!$A$4:$A$107,0)))),IF(AND($H287&lt;&gt;"",$H287=INDEX(Partidos!$K$4:$K$107,MATCH($A287,Partidos!$A$4:$A$107,0))),Puntuacion!$B$13,Puntuacion!$B$14),IF(AND($H287&lt;&gt;"",$H287=INDEX(Partidos!$K$4:$K$107,MATCH($A287,Partidos!$A$4:$A$107,0))),Puntuacion!$B$11,0)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INDEX(Partidos!$F$4:$F$107,MATCH($A288,Partidos!$A$4:$A$107,0))=INDEX(Partidos!$G$4:$G$107,MATCH($A288,Partidos!$A$4:$A$107,0)),IF(AND($E288=INDEX(Partidos!$F$4:$F$107,MATCH($A288,Partidos!$A$4:$A$107,0)),$F288=INDEX(Partidos!$G$4:$G$107,MATCH($A288,Partidos!$A$4:$A$107,0))),IF(AND($H288&lt;&gt;"",$H288=INDEX(Partidos!$K$4:$K$107,MATCH($A288,Partidos!$A$4:$A$107,0))),Puntuacion!$B$9,Puntuacion!$B$12),IF(AND($E288=$F288,($E288-$F288)=(INDEX(Partidos!$F$4:$F$107,MATCH($A288,Partidos!$A$4:$A$107,0))-INDEX(Partidos!$G$4:$G$107,MATCH($A288,Partidos!$A$4:$A$107,0)))),IF(AND($H288&lt;&gt;"",$H288=INDEX(Partidos!$K$4:$K$107,MATCH($A288,Partidos!$A$4:$A$107,0))),Puntuacion!$B$13,Puntuacion!$B$14),IF(AND($H288&lt;&gt;"",$H288=INDEX(Partidos!$K$4:$K$107,MATCH($A288,Partidos!$A$4:$A$107,0))),Puntuacion!$B$11,0)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INDEX(Partidos!$F$4:$F$107,MATCH($A289,Partidos!$A$4:$A$107,0))=INDEX(Partidos!$G$4:$G$107,MATCH($A289,Partidos!$A$4:$A$107,0)),IF(AND($E289=INDEX(Partidos!$F$4:$F$107,MATCH($A289,Partidos!$A$4:$A$107,0)),$F289=INDEX(Partidos!$G$4:$G$107,MATCH($A289,Partidos!$A$4:$A$107,0))),IF(AND($H289&lt;&gt;"",$H289=INDEX(Partidos!$K$4:$K$107,MATCH($A289,Partidos!$A$4:$A$107,0))),Puntuacion!$B$9,Puntuacion!$B$12),IF(AND($E289=$F289,($E289-$F289)=(INDEX(Partidos!$F$4:$F$107,MATCH($A289,Partidos!$A$4:$A$107,0))-INDEX(Partidos!$G$4:$G$107,MATCH($A289,Partidos!$A$4:$A$107,0)))),IF(AND($H289&lt;&gt;"",$H289=INDEX(Partidos!$K$4:$K$107,MATCH($A289,Partidos!$A$4:$A$107,0))),Puntuacion!$B$13,Puntuacion!$B$14),IF(AND($H289&lt;&gt;"",$H289=INDEX(Partidos!$K$4:$K$107,MATCH($A289,Partidos!$A$4:$A$107,0))),Puntuacion!$B$11,0)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INDEX(Partidos!$F$4:$F$107,MATCH($A290,Partidos!$A$4:$A$107,0))=INDEX(Partidos!$G$4:$G$107,MATCH($A290,Partidos!$A$4:$A$107,0)),IF(AND($E290=INDEX(Partidos!$F$4:$F$107,MATCH($A290,Partidos!$A$4:$A$107,0)),$F290=INDEX(Partidos!$G$4:$G$107,MATCH($A290,Partidos!$A$4:$A$107,0))),IF(AND($H290&lt;&gt;"",$H290=INDEX(Partidos!$K$4:$K$107,MATCH($A290,Partidos!$A$4:$A$107,0))),Puntuacion!$B$9,Puntuacion!$B$12),IF(AND($E290=$F290,($E290-$F290)=(INDEX(Partidos!$F$4:$F$107,MATCH($A290,Partidos!$A$4:$A$107,0))-INDEX(Partidos!$G$4:$G$107,MATCH($A290,Partidos!$A$4:$A$107,0)))),IF(AND($H290&lt;&gt;"",$H290=INDEX(Partidos!$K$4:$K$107,MATCH($A290,Partidos!$A$4:$A$107,0))),Puntuacion!$B$13,Puntuacion!$B$14),IF(AND($H290&lt;&gt;"",$H290=INDEX(Partidos!$K$4:$K$107,MATCH($A290,Partidos!$A$4:$A$107,0))),Puntuacion!$B$11,0)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INDEX(Partidos!$F$4:$F$107,MATCH($A291,Partidos!$A$4:$A$107,0))=INDEX(Partidos!$G$4:$G$107,MATCH($A291,Partidos!$A$4:$A$107,0)),IF(AND($E291=INDEX(Partidos!$F$4:$F$107,MATCH($A291,Partidos!$A$4:$A$107,0)),$F291=INDEX(Partidos!$G$4:$G$107,MATCH($A291,Partidos!$A$4:$A$107,0))),IF(AND($H291&lt;&gt;"",$H291=INDEX(Partidos!$K$4:$K$107,MATCH($A291,Partidos!$A$4:$A$107,0))),Puntuacion!$B$9,Puntuacion!$B$12),IF(AND($E291=$F291,($E291-$F291)=(INDEX(Partidos!$F$4:$F$107,MATCH($A291,Partidos!$A$4:$A$107,0))-INDEX(Partidos!$G$4:$G$107,MATCH($A291,Partidos!$A$4:$A$107,0)))),IF(AND($H291&lt;&gt;"",$H291=INDEX(Partidos!$K$4:$K$107,MATCH($A291,Partidos!$A$4:$A$107,0))),Puntuacion!$B$13,Puntuacion!$B$14),IF(AND($H291&lt;&gt;"",$H291=INDEX(Partidos!$K$4:$K$107,MATCH($A291,Partidos!$A$4:$A$107,0))),Puntuacion!$B$11,0)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INDEX(Partidos!$F$4:$F$107,MATCH($A292,Partidos!$A$4:$A$107,0))=INDEX(Partidos!$G$4:$G$107,MATCH($A292,Partidos!$A$4:$A$107,0)),IF(AND($E292=INDEX(Partidos!$F$4:$F$107,MATCH($A292,Partidos!$A$4:$A$107,0)),$F292=INDEX(Partidos!$G$4:$G$107,MATCH($A292,Partidos!$A$4:$A$107,0))),IF(AND($H292&lt;&gt;"",$H292=INDEX(Partidos!$K$4:$K$107,MATCH($A292,Partidos!$A$4:$A$107,0))),Puntuacion!$B$9,Puntuacion!$B$12),IF(AND($E292=$F292,($E292-$F292)=(INDEX(Partidos!$F$4:$F$107,MATCH($A292,Partidos!$A$4:$A$107,0))-INDEX(Partidos!$G$4:$G$107,MATCH($A292,Partidos!$A$4:$A$107,0)))),IF(AND($H292&lt;&gt;"",$H292=INDEX(Partidos!$K$4:$K$107,MATCH($A292,Partidos!$A$4:$A$107,0))),Puntuacion!$B$13,Puntuacion!$B$14),IF(AND($H292&lt;&gt;"",$H292=INDEX(Partidos!$K$4:$K$107,MATCH($A292,Partidos!$A$4:$A$107,0))),Puntuacion!$B$11,0)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INDEX(Partidos!$F$4:$F$107,MATCH($A293,Partidos!$A$4:$A$107,0))=INDEX(Partidos!$G$4:$G$107,MATCH($A293,Partidos!$A$4:$A$107,0)),IF(AND($E293=INDEX(Partidos!$F$4:$F$107,MATCH($A293,Partidos!$A$4:$A$107,0)),$F293=INDEX(Partidos!$G$4:$G$107,MATCH($A293,Partidos!$A$4:$A$107,0))),IF(AND($H293&lt;&gt;"",$H293=INDEX(Partidos!$K$4:$K$107,MATCH($A293,Partidos!$A$4:$A$107,0))),Puntuacion!$B$9,Puntuacion!$B$12),IF(AND($E293=$F293,($E293-$F293)=(INDEX(Partidos!$F$4:$F$107,MATCH($A293,Partidos!$A$4:$A$107,0))-INDEX(Partidos!$G$4:$G$107,MATCH($A293,Partidos!$A$4:$A$107,0)))),IF(AND($H293&lt;&gt;"",$H293=INDEX(Partidos!$K$4:$K$107,MATCH($A293,Partidos!$A$4:$A$107,0))),Puntuacion!$B$13,Puntuacion!$B$14),IF(AND($H293&lt;&gt;"",$H293=INDEX(Partidos!$K$4:$K$107,MATCH($A293,Partidos!$A$4:$A$107,0))),Puntuacion!$B$11,0)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INDEX(Partidos!$F$4:$F$107,MATCH($A294,Partidos!$A$4:$A$107,0))=INDEX(Partidos!$G$4:$G$107,MATCH($A294,Partidos!$A$4:$A$107,0)),IF(AND($E294=INDEX(Partidos!$F$4:$F$107,MATCH($A294,Partidos!$A$4:$A$107,0)),$F294=INDEX(Partidos!$G$4:$G$107,MATCH($A294,Partidos!$A$4:$A$107,0))),IF(AND($H294&lt;&gt;"",$H294=INDEX(Partidos!$K$4:$K$107,MATCH($A294,Partidos!$A$4:$A$107,0))),Puntuacion!$B$9,Puntuacion!$B$12),IF(AND($E294=$F294,($E294-$F294)=(INDEX(Partidos!$F$4:$F$107,MATCH($A294,Partidos!$A$4:$A$107,0))-INDEX(Partidos!$G$4:$G$107,MATCH($A294,Partidos!$A$4:$A$107,0)))),IF(AND($H294&lt;&gt;"",$H294=INDEX(Partidos!$K$4:$K$107,MATCH($A294,Partidos!$A$4:$A$107,0))),Puntuacion!$B$13,Puntuacion!$B$14),IF(AND($H294&lt;&gt;"",$H294=INDEX(Partidos!$K$4:$K$107,MATCH($A294,Partidos!$A$4:$A$107,0))),Puntuacion!$B$11,0)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INDEX(Partidos!$F$4:$F$107,MATCH($A295,Partidos!$A$4:$A$107,0))=INDEX(Partidos!$G$4:$G$107,MATCH($A295,Partidos!$A$4:$A$107,0)),IF(AND($E295=INDEX(Partidos!$F$4:$F$107,MATCH($A295,Partidos!$A$4:$A$107,0)),$F295=INDEX(Partidos!$G$4:$G$107,MATCH($A295,Partidos!$A$4:$A$107,0))),IF(AND($H295&lt;&gt;"",$H295=INDEX(Partidos!$K$4:$K$107,MATCH($A295,Partidos!$A$4:$A$107,0))),Puntuacion!$B$9,Puntuacion!$B$12),IF(AND($E295=$F295,($E295-$F295)=(INDEX(Partidos!$F$4:$F$107,MATCH($A295,Partidos!$A$4:$A$107,0))-INDEX(Partidos!$G$4:$G$107,MATCH($A295,Partidos!$A$4:$A$107,0)))),IF(AND($H295&lt;&gt;"",$H295=INDEX(Partidos!$K$4:$K$107,MATCH($A295,Partidos!$A$4:$A$107,0))),Puntuacion!$B$13,Puntuacion!$B$14),IF(AND($H295&lt;&gt;"",$H295=INDEX(Partidos!$K$4:$K$107,MATCH($A295,Partidos!$A$4:$A$107,0))),Puntuacion!$B$11,0)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INDEX(Partidos!$F$4:$F$107,MATCH($A296,Partidos!$A$4:$A$107,0))=INDEX(Partidos!$G$4:$G$107,MATCH($A296,Partidos!$A$4:$A$107,0)),IF(AND($E296=INDEX(Partidos!$F$4:$F$107,MATCH($A296,Partidos!$A$4:$A$107,0)),$F296=INDEX(Partidos!$G$4:$G$107,MATCH($A296,Partidos!$A$4:$A$107,0))),IF(AND($H296&lt;&gt;"",$H296=INDEX(Partidos!$K$4:$K$107,MATCH($A296,Partidos!$A$4:$A$107,0))),Puntuacion!$B$9,Puntuacion!$B$12),IF(AND($E296=$F296,($E296-$F296)=(INDEX(Partidos!$F$4:$F$107,MATCH($A296,Partidos!$A$4:$A$107,0))-INDEX(Partidos!$G$4:$G$107,MATCH($A296,Partidos!$A$4:$A$107,0)))),IF(AND($H296&lt;&gt;"",$H296=INDEX(Partidos!$K$4:$K$107,MATCH($A296,Partidos!$A$4:$A$107,0))),Puntuacion!$B$13,Puntuacion!$B$14),IF(AND($H296&lt;&gt;"",$H296=INDEX(Partidos!$K$4:$K$107,MATCH($A296,Partidos!$A$4:$A$107,0))),Puntuacion!$B$11,0)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INDEX(Partidos!$F$4:$F$107,MATCH($A297,Partidos!$A$4:$A$107,0))=INDEX(Partidos!$G$4:$G$107,MATCH($A297,Partidos!$A$4:$A$107,0)),IF(AND($E297=INDEX(Partidos!$F$4:$F$107,MATCH($A297,Partidos!$A$4:$A$107,0)),$F297=INDEX(Partidos!$G$4:$G$107,MATCH($A297,Partidos!$A$4:$A$107,0))),IF(AND($H297&lt;&gt;"",$H297=INDEX(Partidos!$K$4:$K$107,MATCH($A297,Partidos!$A$4:$A$107,0))),Puntuacion!$B$9,Puntuacion!$B$12),IF(AND($E297=$F297,($E297-$F297)=(INDEX(Partidos!$F$4:$F$107,MATCH($A297,Partidos!$A$4:$A$107,0))-INDEX(Partidos!$G$4:$G$107,MATCH($A297,Partidos!$A$4:$A$107,0)))),IF(AND($H297&lt;&gt;"",$H297=INDEX(Partidos!$K$4:$K$107,MATCH($A297,Partidos!$A$4:$A$107,0))),Puntuacion!$B$13,Puntuacion!$B$14),IF(AND($H297&lt;&gt;"",$H297=INDEX(Partidos!$K$4:$K$107,MATCH($A297,Partidos!$A$4:$A$107,0))),Puntuacion!$B$11,0)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INDEX(Partidos!$F$4:$F$107,MATCH($A298,Partidos!$A$4:$A$107,0))=INDEX(Partidos!$G$4:$G$107,MATCH($A298,Partidos!$A$4:$A$107,0)),IF(AND($E298=INDEX(Partidos!$F$4:$F$107,MATCH($A298,Partidos!$A$4:$A$107,0)),$F298=INDEX(Partidos!$G$4:$G$107,MATCH($A298,Partidos!$A$4:$A$107,0))),IF(AND($H298&lt;&gt;"",$H298=INDEX(Partidos!$K$4:$K$107,MATCH($A298,Partidos!$A$4:$A$107,0))),Puntuacion!$B$9,Puntuacion!$B$12),IF(AND($E298=$F298,($E298-$F298)=(INDEX(Partidos!$F$4:$F$107,MATCH($A298,Partidos!$A$4:$A$107,0))-INDEX(Partidos!$G$4:$G$107,MATCH($A298,Partidos!$A$4:$A$107,0)))),IF(AND($H298&lt;&gt;"",$H298=INDEX(Partidos!$K$4:$K$107,MATCH($A298,Partidos!$A$4:$A$107,0))),Puntuacion!$B$13,Puntuacion!$B$14),IF(AND($H298&lt;&gt;"",$H298=INDEX(Partidos!$K$4:$K$107,MATCH($A298,Partidos!$A$4:$A$107,0))),Puntuacion!$B$11,0)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INDEX(Partidos!$F$4:$F$107,MATCH($A299,Partidos!$A$4:$A$107,0))=INDEX(Partidos!$G$4:$G$107,MATCH($A299,Partidos!$A$4:$A$107,0)),IF(AND($E299=INDEX(Partidos!$F$4:$F$107,MATCH($A299,Partidos!$A$4:$A$107,0)),$F299=INDEX(Partidos!$G$4:$G$107,MATCH($A299,Partidos!$A$4:$A$107,0))),IF(AND($H299&lt;&gt;"",$H299=INDEX(Partidos!$K$4:$K$107,MATCH($A299,Partidos!$A$4:$A$107,0))),Puntuacion!$B$9,Puntuacion!$B$12),IF(AND($E299=$F299,($E299-$F299)=(INDEX(Partidos!$F$4:$F$107,MATCH($A299,Partidos!$A$4:$A$107,0))-INDEX(Partidos!$G$4:$G$107,MATCH($A299,Partidos!$A$4:$A$107,0)))),IF(AND($H299&lt;&gt;"",$H299=INDEX(Partidos!$K$4:$K$107,MATCH($A299,Partidos!$A$4:$A$107,0))),Puntuacion!$B$13,Puntuacion!$B$14),IF(AND($H299&lt;&gt;"",$H299=INDEX(Partidos!$K$4:$K$107,MATCH($A299,Partidos!$A$4:$A$107,0))),Puntuacion!$B$11,0)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INDEX(Partidos!$F$4:$F$107,MATCH($A300,Partidos!$A$4:$A$107,0))=INDEX(Partidos!$G$4:$G$107,MATCH($A300,Partidos!$A$4:$A$107,0)),IF(AND($E300=INDEX(Partidos!$F$4:$F$107,MATCH($A300,Partidos!$A$4:$A$107,0)),$F300=INDEX(Partidos!$G$4:$G$107,MATCH($A300,Partidos!$A$4:$A$107,0))),IF(AND($H300&lt;&gt;"",$H300=INDEX(Partidos!$K$4:$K$107,MATCH($A300,Partidos!$A$4:$A$107,0))),Puntuacion!$B$9,Puntuacion!$B$12),IF(AND($E300=$F300,($E300-$F300)=(INDEX(Partidos!$F$4:$F$107,MATCH($A300,Partidos!$A$4:$A$107,0))-INDEX(Partidos!$G$4:$G$107,MATCH($A300,Partidos!$A$4:$A$107,0)))),IF(AND($H300&lt;&gt;"",$H300=INDEX(Partidos!$K$4:$K$107,MATCH($A300,Partidos!$A$4:$A$107,0))),Puntuacion!$B$13,Puntuacion!$B$14),IF(AND($H300&lt;&gt;"",$H300=INDEX(Partidos!$K$4:$K$107,MATCH($A300,Partidos!$A$4:$A$107,0))),Puntuacion!$B$11,0)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INDEX(Partidos!$F$4:$F$107,MATCH($A301,Partidos!$A$4:$A$107,0))=INDEX(Partidos!$G$4:$G$107,MATCH($A301,Partidos!$A$4:$A$107,0)),IF(AND($E301=INDEX(Partidos!$F$4:$F$107,MATCH($A301,Partidos!$A$4:$A$107,0)),$F301=INDEX(Partidos!$G$4:$G$107,MATCH($A301,Partidos!$A$4:$A$107,0))),IF(AND($H301&lt;&gt;"",$H301=INDEX(Partidos!$K$4:$K$107,MATCH($A301,Partidos!$A$4:$A$107,0))),Puntuacion!$B$9,Puntuacion!$B$12),IF(AND($E301=$F301,($E301-$F301)=(INDEX(Partidos!$F$4:$F$107,MATCH($A301,Partidos!$A$4:$A$107,0))-INDEX(Partidos!$G$4:$G$107,MATCH($A301,Partidos!$A$4:$A$107,0)))),IF(AND($H301&lt;&gt;"",$H301=INDEX(Partidos!$K$4:$K$107,MATCH($A301,Partidos!$A$4:$A$107,0))),Puntuacion!$B$13,Puntuacion!$B$14),IF(AND($H301&lt;&gt;"",$H301=INDEX(Partidos!$K$4:$K$107,MATCH($A301,Partidos!$A$4:$A$107,0))),Puntuacion!$B$11,0)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INDEX(Partidos!$F$4:$F$107,MATCH($A302,Partidos!$A$4:$A$107,0))=INDEX(Partidos!$G$4:$G$107,MATCH($A302,Partidos!$A$4:$A$107,0)),IF(AND($E302=INDEX(Partidos!$F$4:$F$107,MATCH($A302,Partidos!$A$4:$A$107,0)),$F302=INDEX(Partidos!$G$4:$G$107,MATCH($A302,Partidos!$A$4:$A$107,0))),IF(AND($H302&lt;&gt;"",$H302=INDEX(Partidos!$K$4:$K$107,MATCH($A302,Partidos!$A$4:$A$107,0))),Puntuacion!$B$9,Puntuacion!$B$12),IF(AND($E302=$F302,($E302-$F302)=(INDEX(Partidos!$F$4:$F$107,MATCH($A302,Partidos!$A$4:$A$107,0))-INDEX(Partidos!$G$4:$G$107,MATCH($A302,Partidos!$A$4:$A$107,0)))),IF(AND($H302&lt;&gt;"",$H302=INDEX(Partidos!$K$4:$K$107,MATCH($A302,Partidos!$A$4:$A$107,0))),Puntuacion!$B$13,Puntuacion!$B$14),IF(AND($H302&lt;&gt;"",$H302=INDEX(Partidos!$K$4:$K$107,MATCH($A302,Partidos!$A$4:$A$107,0))),Puntuacion!$B$11,0)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INDEX(Partidos!$F$4:$F$107,MATCH($A303,Partidos!$A$4:$A$107,0))=INDEX(Partidos!$G$4:$G$107,MATCH($A303,Partidos!$A$4:$A$107,0)),IF(AND($E303=INDEX(Partidos!$F$4:$F$107,MATCH($A303,Partidos!$A$4:$A$107,0)),$F303=INDEX(Partidos!$G$4:$G$107,MATCH($A303,Partidos!$A$4:$A$107,0))),IF(AND($H303&lt;&gt;"",$H303=INDEX(Partidos!$K$4:$K$107,MATCH($A303,Partidos!$A$4:$A$107,0))),Puntuacion!$B$9,Puntuacion!$B$12),IF(AND($E303=$F303,($E303-$F303)=(INDEX(Partidos!$F$4:$F$107,MATCH($A303,Partidos!$A$4:$A$107,0))-INDEX(Partidos!$G$4:$G$107,MATCH($A303,Partidos!$A$4:$A$107,0)))),IF(AND($H303&lt;&gt;"",$H303=INDEX(Partidos!$K$4:$K$107,MATCH($A303,Partidos!$A$4:$A$107,0))),Puntuacion!$B$13,Puntuacion!$B$14),IF(AND($H303&lt;&gt;"",$H303=INDEX(Partidos!$K$4:$K$107,MATCH($A303,Partidos!$A$4:$A$107,0))),Puntuacion!$B$11,0)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INDEX(Partidos!$F$4:$F$107,MATCH($A304,Partidos!$A$4:$A$107,0))=INDEX(Partidos!$G$4:$G$107,MATCH($A304,Partidos!$A$4:$A$107,0)),IF(AND($E304=INDEX(Partidos!$F$4:$F$107,MATCH($A304,Partidos!$A$4:$A$107,0)),$F304=INDEX(Partidos!$G$4:$G$107,MATCH($A304,Partidos!$A$4:$A$107,0))),IF(AND($H304&lt;&gt;"",$H304=INDEX(Partidos!$K$4:$K$107,MATCH($A304,Partidos!$A$4:$A$107,0))),Puntuacion!$B$9,Puntuacion!$B$12),IF(AND($E304=$F304,($E304-$F304)=(INDEX(Partidos!$F$4:$F$107,MATCH($A304,Partidos!$A$4:$A$107,0))-INDEX(Partidos!$G$4:$G$107,MATCH($A304,Partidos!$A$4:$A$107,0)))),IF(AND($H304&lt;&gt;"",$H304=INDEX(Partidos!$K$4:$K$107,MATCH($A304,Partidos!$A$4:$A$107,0))),Puntuacion!$B$13,Puntuacion!$B$14),IF(AND($H304&lt;&gt;"",$H304=INDEX(Partidos!$K$4:$K$107,MATCH($A304,Partidos!$A$4:$A$107,0))),Puntuacion!$B$11,0)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INDEX(Partidos!$F$4:$F$107,MATCH($A305,Partidos!$A$4:$A$107,0))=INDEX(Partidos!$G$4:$G$107,MATCH($A305,Partidos!$A$4:$A$107,0)),IF(AND($E305=INDEX(Partidos!$F$4:$F$107,MATCH($A305,Partidos!$A$4:$A$107,0)),$F305=INDEX(Partidos!$G$4:$G$107,MATCH($A305,Partidos!$A$4:$A$107,0))),IF(AND($H305&lt;&gt;"",$H305=INDEX(Partidos!$K$4:$K$107,MATCH($A305,Partidos!$A$4:$A$107,0))),Puntuacion!$B$9,Puntuacion!$B$12),IF(AND($E305=$F305,($E305-$F305)=(INDEX(Partidos!$F$4:$F$107,MATCH($A305,Partidos!$A$4:$A$107,0))-INDEX(Partidos!$G$4:$G$107,MATCH($A305,Partidos!$A$4:$A$107,0)))),IF(AND($H305&lt;&gt;"",$H305=INDEX(Partidos!$K$4:$K$107,MATCH($A305,Partidos!$A$4:$A$107,0))),Puntuacion!$B$13,Puntuacion!$B$14),IF(AND($H305&lt;&gt;"",$H305=INDEX(Partidos!$K$4:$K$107,MATCH($A305,Partidos!$A$4:$A$107,0))),Puntuacion!$B$11,0)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INDEX(Partidos!$F$4:$F$107,MATCH($A306,Partidos!$A$4:$A$107,0))=INDEX(Partidos!$G$4:$G$107,MATCH($A306,Partidos!$A$4:$A$107,0)),IF(AND($E306=INDEX(Partidos!$F$4:$F$107,MATCH($A306,Partidos!$A$4:$A$107,0)),$F306=INDEX(Partidos!$G$4:$G$107,MATCH($A306,Partidos!$A$4:$A$107,0))),IF(AND($H306&lt;&gt;"",$H306=INDEX(Partidos!$K$4:$K$107,MATCH($A306,Partidos!$A$4:$A$107,0))),Puntuacion!$B$9,Puntuacion!$B$12),IF(AND($E306=$F306,($E306-$F306)=(INDEX(Partidos!$F$4:$F$107,MATCH($A306,Partidos!$A$4:$A$107,0))-INDEX(Partidos!$G$4:$G$107,MATCH($A306,Partidos!$A$4:$A$107,0)))),IF(AND($H306&lt;&gt;"",$H306=INDEX(Partidos!$K$4:$K$107,MATCH($A306,Partidos!$A$4:$A$107,0))),Puntuacion!$B$13,Puntuacion!$B$14),IF(AND($H306&lt;&gt;"",$H306=INDEX(Partidos!$K$4:$K$107,MATCH($A306,Partidos!$A$4:$A$107,0))),Puntuacion!$B$11,0)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INDEX(Partidos!$F$4:$F$107,MATCH($A307,Partidos!$A$4:$A$107,0))=INDEX(Partidos!$G$4:$G$107,MATCH($A307,Partidos!$A$4:$A$107,0)),IF(AND($E307=INDEX(Partidos!$F$4:$F$107,MATCH($A307,Partidos!$A$4:$A$107,0)),$F307=INDEX(Partidos!$G$4:$G$107,MATCH($A307,Partidos!$A$4:$A$107,0))),IF(AND($H307&lt;&gt;"",$H307=INDEX(Partidos!$K$4:$K$107,MATCH($A307,Partidos!$A$4:$A$107,0))),Puntuacion!$B$9,Puntuacion!$B$12),IF(AND($E307=$F307,($E307-$F307)=(INDEX(Partidos!$F$4:$F$107,MATCH($A307,Partidos!$A$4:$A$107,0))-INDEX(Partidos!$G$4:$G$107,MATCH($A307,Partidos!$A$4:$A$107,0)))),IF(AND($H307&lt;&gt;"",$H307=INDEX(Partidos!$K$4:$K$107,MATCH($A307,Partidos!$A$4:$A$107,0))),Puntuacion!$B$13,Puntuacion!$B$14),IF(AND($H307&lt;&gt;"",$H307=INDEX(Partidos!$K$4:$K$107,MATCH($A307,Partidos!$A$4:$A$107,0))),Puntuacion!$B$11,0)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INDEX(Partidos!$F$4:$F$107,MATCH($A308,Partidos!$A$4:$A$107,0))=INDEX(Partidos!$G$4:$G$107,MATCH($A308,Partidos!$A$4:$A$107,0)),IF(AND($E308=INDEX(Partidos!$F$4:$F$107,MATCH($A308,Partidos!$A$4:$A$107,0)),$F308=INDEX(Partidos!$G$4:$G$107,MATCH($A308,Partidos!$A$4:$A$107,0))),IF(AND($H308&lt;&gt;"",$H308=INDEX(Partidos!$K$4:$K$107,MATCH($A308,Partidos!$A$4:$A$107,0))),Puntuacion!$B$9,Puntuacion!$B$12),IF(AND($E308=$F308,($E308-$F308)=(INDEX(Partidos!$F$4:$F$107,MATCH($A308,Partidos!$A$4:$A$107,0))-INDEX(Partidos!$G$4:$G$107,MATCH($A308,Partidos!$A$4:$A$107,0)))),IF(AND($H308&lt;&gt;"",$H308=INDEX(Partidos!$K$4:$K$107,MATCH($A308,Partidos!$A$4:$A$107,0))),Puntuacion!$B$13,Puntuacion!$B$14),IF(AND($H308&lt;&gt;"",$H308=INDEX(Partidos!$K$4:$K$107,MATCH($A308,Partidos!$A$4:$A$107,0))),Puntuacion!$B$11,0)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INDEX(Partidos!$F$4:$F$107,MATCH($A309,Partidos!$A$4:$A$107,0))=INDEX(Partidos!$G$4:$G$107,MATCH($A309,Partidos!$A$4:$A$107,0)),IF(AND($E309=INDEX(Partidos!$F$4:$F$107,MATCH($A309,Partidos!$A$4:$A$107,0)),$F309=INDEX(Partidos!$G$4:$G$107,MATCH($A309,Partidos!$A$4:$A$107,0))),IF(AND($H309&lt;&gt;"",$H309=INDEX(Partidos!$K$4:$K$107,MATCH($A309,Partidos!$A$4:$A$107,0))),Puntuacion!$B$9,Puntuacion!$B$12),IF(AND($E309=$F309,($E309-$F309)=(INDEX(Partidos!$F$4:$F$107,MATCH($A309,Partidos!$A$4:$A$107,0))-INDEX(Partidos!$G$4:$G$107,MATCH($A309,Partidos!$A$4:$A$107,0)))),IF(AND($H309&lt;&gt;"",$H309=INDEX(Partidos!$K$4:$K$107,MATCH($A309,Partidos!$A$4:$A$107,0))),Puntuacion!$B$13,Puntuacion!$B$14),IF(AND($H309&lt;&gt;"",$H309=INDEX(Partidos!$K$4:$K$107,MATCH($A309,Partidos!$A$4:$A$107,0))),Puntuacion!$B$11,0)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INDEX(Partidos!$F$4:$F$107,MATCH($A310,Partidos!$A$4:$A$107,0))=INDEX(Partidos!$G$4:$G$107,MATCH($A310,Partidos!$A$4:$A$107,0)),IF(AND($E310=INDEX(Partidos!$F$4:$F$107,MATCH($A310,Partidos!$A$4:$A$107,0)),$F310=INDEX(Partidos!$G$4:$G$107,MATCH($A310,Partidos!$A$4:$A$107,0))),IF(AND($H310&lt;&gt;"",$H310=INDEX(Partidos!$K$4:$K$107,MATCH($A310,Partidos!$A$4:$A$107,0))),Puntuacion!$B$9,Puntuacion!$B$12),IF(AND($E310=$F310,($E310-$F310)=(INDEX(Partidos!$F$4:$F$107,MATCH($A310,Partidos!$A$4:$A$107,0))-INDEX(Partidos!$G$4:$G$107,MATCH($A310,Partidos!$A$4:$A$107,0)))),IF(AND($H310&lt;&gt;"",$H310=INDEX(Partidos!$K$4:$K$107,MATCH($A310,Partidos!$A$4:$A$107,0))),Puntuacion!$B$13,Puntuacion!$B$14),IF(AND($H310&lt;&gt;"",$H310=INDEX(Partidos!$K$4:$K$107,MATCH($A310,Partidos!$A$4:$A$107,0))),Puntuacion!$B$11,0)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INDEX(Partidos!$F$4:$F$107,MATCH($A311,Partidos!$A$4:$A$107,0))=INDEX(Partidos!$G$4:$G$107,MATCH($A311,Partidos!$A$4:$A$107,0)),IF(AND($E311=INDEX(Partidos!$F$4:$F$107,MATCH($A311,Partidos!$A$4:$A$107,0)),$F311=INDEX(Partidos!$G$4:$G$107,MATCH($A311,Partidos!$A$4:$A$107,0))),IF(AND($H311&lt;&gt;"",$H311=INDEX(Partidos!$K$4:$K$107,MATCH($A311,Partidos!$A$4:$A$107,0))),Puntuacion!$B$9,Puntuacion!$B$12),IF(AND($E311=$F311,($E311-$F311)=(INDEX(Partidos!$F$4:$F$107,MATCH($A311,Partidos!$A$4:$A$107,0))-INDEX(Partidos!$G$4:$G$107,MATCH($A311,Partidos!$A$4:$A$107,0)))),IF(AND($H311&lt;&gt;"",$H311=INDEX(Partidos!$K$4:$K$107,MATCH($A311,Partidos!$A$4:$A$107,0))),Puntuacion!$B$13,Puntuacion!$B$14),IF(AND($H311&lt;&gt;"",$H311=INDEX(Partidos!$K$4:$K$107,MATCH($A311,Partidos!$A$4:$A$107,0))),Puntuacion!$B$11,0)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INDEX(Partidos!$F$4:$F$107,MATCH($A312,Partidos!$A$4:$A$107,0))=INDEX(Partidos!$G$4:$G$107,MATCH($A312,Partidos!$A$4:$A$107,0)),IF(AND($E312=INDEX(Partidos!$F$4:$F$107,MATCH($A312,Partidos!$A$4:$A$107,0)),$F312=INDEX(Partidos!$G$4:$G$107,MATCH($A312,Partidos!$A$4:$A$107,0))),IF(AND($H312&lt;&gt;"",$H312=INDEX(Partidos!$K$4:$K$107,MATCH($A312,Partidos!$A$4:$A$107,0))),Puntuacion!$B$9,Puntuacion!$B$12),IF(AND($E312=$F312,($E312-$F312)=(INDEX(Partidos!$F$4:$F$107,MATCH($A312,Partidos!$A$4:$A$107,0))-INDEX(Partidos!$G$4:$G$107,MATCH($A312,Partidos!$A$4:$A$107,0)))),IF(AND($H312&lt;&gt;"",$H312=INDEX(Partidos!$K$4:$K$107,MATCH($A312,Partidos!$A$4:$A$107,0))),Puntuacion!$B$13,Puntuacion!$B$14),IF(AND($H312&lt;&gt;"",$H312=INDEX(Partidos!$K$4:$K$107,MATCH($A312,Partidos!$A$4:$A$107,0))),Puntuacion!$B$11,0)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INDEX(Partidos!$F$4:$F$107,MATCH($A313,Partidos!$A$4:$A$107,0))=INDEX(Partidos!$G$4:$G$107,MATCH($A313,Partidos!$A$4:$A$107,0)),IF(AND($E313=INDEX(Partidos!$F$4:$F$107,MATCH($A313,Partidos!$A$4:$A$107,0)),$F313=INDEX(Partidos!$G$4:$G$107,MATCH($A313,Partidos!$A$4:$A$107,0))),IF(AND($H313&lt;&gt;"",$H313=INDEX(Partidos!$K$4:$K$107,MATCH($A313,Partidos!$A$4:$A$107,0))),Puntuacion!$B$9,Puntuacion!$B$12),IF(AND($E313=$F313,($E313-$F313)=(INDEX(Partidos!$F$4:$F$107,MATCH($A313,Partidos!$A$4:$A$107,0))-INDEX(Partidos!$G$4:$G$107,MATCH($A313,Partidos!$A$4:$A$107,0)))),IF(AND($H313&lt;&gt;"",$H313=INDEX(Partidos!$K$4:$K$107,MATCH($A313,Partidos!$A$4:$A$107,0))),Puntuacion!$B$13,Puntuacion!$B$14),IF(AND($H313&lt;&gt;"",$H313=INDEX(Partidos!$K$4:$K$107,MATCH($A313,Partidos!$A$4:$A$107,0))),Puntuacion!$B$11,0)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INDEX(Partidos!$F$4:$F$107,MATCH($A314,Partidos!$A$4:$A$107,0))=INDEX(Partidos!$G$4:$G$107,MATCH($A314,Partidos!$A$4:$A$107,0)),IF(AND($E314=INDEX(Partidos!$F$4:$F$107,MATCH($A314,Partidos!$A$4:$A$107,0)),$F314=INDEX(Partidos!$G$4:$G$107,MATCH($A314,Partidos!$A$4:$A$107,0))),IF(AND($H314&lt;&gt;"",$H314=INDEX(Partidos!$K$4:$K$107,MATCH($A314,Partidos!$A$4:$A$107,0))),Puntuacion!$B$9,Puntuacion!$B$12),IF(AND($E314=$F314,($E314-$F314)=(INDEX(Partidos!$F$4:$F$107,MATCH($A314,Partidos!$A$4:$A$107,0))-INDEX(Partidos!$G$4:$G$107,MATCH($A314,Partidos!$A$4:$A$107,0)))),IF(AND($H314&lt;&gt;"",$H314=INDEX(Partidos!$K$4:$K$107,MATCH($A314,Partidos!$A$4:$A$107,0))),Puntuacion!$B$13,Puntuacion!$B$14),IF(AND($H314&lt;&gt;"",$H314=INDEX(Partidos!$K$4:$K$107,MATCH($A314,Partidos!$A$4:$A$107,0))),Puntuacion!$B$11,0)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INDEX(Partidos!$F$4:$F$107,MATCH($A315,Partidos!$A$4:$A$107,0))=INDEX(Partidos!$G$4:$G$107,MATCH($A315,Partidos!$A$4:$A$107,0)),IF(AND($E315=INDEX(Partidos!$F$4:$F$107,MATCH($A315,Partidos!$A$4:$A$107,0)),$F315=INDEX(Partidos!$G$4:$G$107,MATCH($A315,Partidos!$A$4:$A$107,0))),IF(AND($H315&lt;&gt;"",$H315=INDEX(Partidos!$K$4:$K$107,MATCH($A315,Partidos!$A$4:$A$107,0))),Puntuacion!$B$9,Puntuacion!$B$12),IF(AND($E315=$F315,($E315-$F315)=(INDEX(Partidos!$F$4:$F$107,MATCH($A315,Partidos!$A$4:$A$107,0))-INDEX(Partidos!$G$4:$G$107,MATCH($A315,Partidos!$A$4:$A$107,0)))),IF(AND($H315&lt;&gt;"",$H315=INDEX(Partidos!$K$4:$K$107,MATCH($A315,Partidos!$A$4:$A$107,0))),Puntuacion!$B$13,Puntuacion!$B$14),IF(AND($H315&lt;&gt;"",$H315=INDEX(Partidos!$K$4:$K$107,MATCH($A315,Partidos!$A$4:$A$107,0))),Puntuacion!$B$11,0)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74" activePane="bottomLeft" state="frozen"/>
      <selection pane="bottomLeft" activeCell="E76" sqref="E76"/>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0</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2</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1</v>
      </c>
      <c r="G80" s="27" t="n">
        <v>1</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2</v>
      </c>
      <c r="G81" s="27" t="n">
        <v>0</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0</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2</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2</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1</v>
      </c>
      <c r="H87" s="27" t="inlineStr">
        <is>
          <t>Local</t>
        </is>
      </c>
    </row>
    <row r="88">
      <c r="A88" s="26" t="n">
        <v>85</v>
      </c>
      <c r="B88" s="26" t="inlineStr">
        <is>
          <t>02/07/2026</t>
        </is>
      </c>
      <c r="C88" s="19" t="inlineStr">
        <is>
          <t>Dieciseisavos</t>
        </is>
      </c>
      <c r="D88" s="19">
        <f>IFERROR(INDEX(Partidos!$D$4:$D$107,MATCH($A88,Partidos!$A$4:$A$107,0)),"")</f>
        <v/>
      </c>
      <c r="E88" s="19">
        <f>IFERROR(INDEX(Partidos!$E$4:$E$107,MATCH($A88,Partidos!$A$4:$A$107,0)),"")</f>
        <v/>
      </c>
      <c r="F88" s="27" t="n">
        <v>1</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1</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3</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3</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2</v>
      </c>
      <c r="G79" s="27" t="n">
        <v>3</v>
      </c>
      <c r="H79" s="27" t="inlineStr">
        <is>
          <t>Visitante</t>
        </is>
      </c>
    </row>
    <row r="80">
      <c r="A80" s="26" t="n">
        <v>77</v>
      </c>
      <c r="B80" s="26" t="inlineStr">
        <is>
          <t>30/06/2026</t>
        </is>
      </c>
      <c r="C80" s="19" t="inlineStr">
        <is>
          <t>Dieciseisavos</t>
        </is>
      </c>
      <c r="D80" s="19">
        <f>IFERROR(INDEX(Partidos!$D$4:$D$107,MATCH($A80,Partidos!$A$4:$A$107,0)),"")</f>
        <v/>
      </c>
      <c r="E80" s="19">
        <f>IFERROR(INDEX(Partidos!$E$4:$E$107,MATCH($A80,Partidos!$A$4:$A$107,0)),"")</f>
        <v/>
      </c>
      <c r="F80" s="27" t="n">
        <v>0</v>
      </c>
      <c r="G80" s="27" t="n">
        <v>2</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1</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0</v>
      </c>
      <c r="G84" s="27" t="n">
        <v>0</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1</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3</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0</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0</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3</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2</v>
      </c>
      <c r="G91" s="27" t="n">
        <v>2</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2</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4</v>
      </c>
      <c r="G78" s="27" t="n">
        <v>1</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2</v>
      </c>
      <c r="G80" s="27" t="n">
        <v>1</v>
      </c>
      <c r="H80" s="27" t="inlineStr">
        <is>
          <t>Local</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1</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Visitante</t>
        </is>
      </c>
    </row>
    <row r="85">
      <c r="A85" s="24" t="n">
        <v>82</v>
      </c>
      <c r="B85" s="24" t="inlineStr">
        <is>
          <t>01/07/2026</t>
        </is>
      </c>
      <c r="C85" s="19" t="inlineStr">
        <is>
          <t>Dieciseisavos</t>
        </is>
      </c>
      <c r="D85" s="19">
        <f>IFERROR(INDEX(Partidos!$D$4:$D$107,MATCH($A85,Partidos!$A$4:$A$107,0)),"")</f>
        <v/>
      </c>
      <c r="E85" s="19">
        <f>IFERROR(INDEX(Partidos!$E$4:$E$107,MATCH($A85,Partidos!$A$4:$A$107,0)),"")</f>
        <v/>
      </c>
      <c r="F85" s="27" t="n">
        <v>3</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1</v>
      </c>
      <c r="G86" s="27" t="n">
        <v>1</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2</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8</v>
      </c>
      <c r="C9" t="inlineStr">
        <is>
          <t>pts</t>
        </is>
      </c>
    </row>
    <row r="10">
      <c r="A10" t="inlineStr">
        <is>
          <t>Diferencia de goles (90 min)</t>
        </is>
      </c>
      <c r="B10" s="32" t="n">
        <v>4</v>
      </c>
      <c r="C10" t="inlineStr">
        <is>
          <t>pts</t>
        </is>
      </c>
    </row>
    <row r="11">
      <c r="A11" t="inlineStr">
        <is>
          <t>Clasificado correcto</t>
        </is>
      </c>
      <c r="B11" s="32"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1" t="inlineStr">
        <is>
          <t>BONUS RONDA PERFECTA</t>
        </is>
      </c>
    </row>
    <row r="16">
      <c r="A16" t="inlineStr">
        <is>
          <t>Octavos (8 clasificados)</t>
        </is>
      </c>
      <c r="B16" s="32" t="n">
        <v>15</v>
      </c>
      <c r="C16" t="inlineStr">
        <is>
          <t>pts</t>
        </is>
      </c>
    </row>
    <row r="17">
      <c r="A17" t="inlineStr">
        <is>
          <t>Cuartos (4 clasificados)</t>
        </is>
      </c>
      <c r="B17" s="32" t="n">
        <v>15</v>
      </c>
      <c r="C17" t="inlineStr">
        <is>
          <t>pts</t>
        </is>
      </c>
    </row>
    <row r="18">
      <c r="A18" t="inlineStr">
        <is>
          <t>Semifinales (2 clasificados)</t>
        </is>
      </c>
      <c r="B18" s="32" t="n">
        <v>15</v>
      </c>
      <c r="C18" t="inlineStr">
        <is>
          <t>pts</t>
        </is>
      </c>
    </row>
    <row r="20">
      <c r="A20" s="21" t="inlineStr">
        <is>
          <t>APUESTAS ESPECIALES</t>
        </is>
      </c>
    </row>
    <row r="21">
      <c r="A21" t="inlineStr">
        <is>
          <t>Cada acierto</t>
        </is>
      </c>
      <c r="B21" s="32" t="n">
        <v>10</v>
      </c>
      <c r="C21"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IF(AND(COUNTIFS(Partidos!$J$4:$J$107,"Octavos",Partidos!$H$4:$H$107,"Finalizado")=8,COUNTIFS(Partidos!$J$4:$J$107,"Octavos",Partidos!$H$4:$H$107,"Finalizado")&gt;0,SUMIFS(Pronosticos!$J$4:$J$315,Pronosticos!$D$4:$D$315,A2,Pronosticos!$I$4:$I$315,"Octavos")=8),Puntuacion!$B$17,0)</f>
        <v/>
      </c>
      <c r="L2">
        <f>IF(AND(COUNTIFS(Partidos!$J$4:$J$107,"Cuartos",Partidos!$H$4:$H$107,"Finalizado")=4,COUNTIFS(Partidos!$J$4:$J$107,"Cuartos",Partidos!$H$4:$H$107,"Finalizado")&gt;0,SUMIFS(Pronosticos!$J$4:$J$315,Pronosticos!$D$4:$D$315,A2,Pronosticos!$I$4:$I$315,"Cuartos")=4),Puntuacion!$B$18,0)</f>
        <v/>
      </c>
      <c r="M2">
        <f>IF(AND(COUNTIFS(Partidos!$J$4:$J$107,"Semifinal",Partidos!$H$4:$H$107,"Finalizado")=2,COUNTIFS(Partidos!$J$4:$J$107,"Semifinal",Partidos!$H$4:$H$107,"Finalizado")&gt;0,SUMIFS(Pronosticos!$J$4:$J$315,Pronosticos!$D$4:$D$315,A2,Pronosticos!$I$4:$I$315,"Semifinal")=2),Puntuacion!$B$19,0)</f>
        <v/>
      </c>
    </row>
    <row r="3">
      <c r="A3" t="inlineStr">
        <is>
          <t>Papá</t>
        </is>
      </c>
      <c r="B3">
        <f>SUMIFS(Pronosticos!$G$4:$G$315,Pronosticos!$D$4:$D$315,A3)</f>
        <v/>
      </c>
      <c r="C3">
        <f>K3+L3+M3</f>
        <v/>
      </c>
      <c r="D3">
        <f>IF(AND(Resumen!$B$34&lt;&gt;"",Papá!$B$111&lt;&gt;"",Papá!$B$111=Resumen!$B$34),Puntuacion!$B$22,0)+IF(AND(Resumen!$B$35&lt;&gt;"",Papá!$B$112&lt;&gt;"",Papá!$B$112=Resumen!$B$35),Puntuacion!$B$22,0)+IF(AND(Resumen!$B$36&lt;&gt;"",Papá!$B$113&lt;&gt;"",Papá!$B$113=Resumen!$B$36),Puntuacion!$B$22,0)+IF(AND(Resumen!$B$37&lt;&gt;"",Papá!$B$114&lt;&gt;"",Papá!$B$114=Resumen!$B$37),Puntuacion!$B$22,0)+IF(AND(Resumen!$B$38&lt;&gt;"",Papá!$B$115&lt;&gt;"",Papá!$B$115=Resumen!$B$38),Puntuacion!$B$22,0)+IF(AND(Resumen!$B$39&lt;&gt;"",Papá!$B$116&lt;&gt;"",Papá!$B$116=Resumen!$B$39),Puntuacion!$B$22,0)+IF(AND(Resumen!$B$40&lt;&gt;"",Papá!$B$117&lt;&gt;"",Papá!$B$117=Resumen!$B$40),Puntuacion!$B$22,0)+IF(AND(Resumen!$B$41&lt;&gt;"",Papá!$B$118&lt;&gt;"",Papá!$B$118=Resumen!$B$41),Puntuacion!$B$22,0)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IF(AND(COUNTIFS(Partidos!$J$4:$J$107,"Octavos",Partidos!$H$4:$H$107,"Finalizado")=8,COUNTIFS(Partidos!$J$4:$J$107,"Octavos",Partidos!$H$4:$H$107,"Finalizado")&gt;0,SUMIFS(Pronosticos!$J$4:$J$315,Pronosticos!$D$4:$D$315,A3,Pronosticos!$I$4:$I$315,"Octavos")=8),Puntuacion!$B$17,0)</f>
        <v/>
      </c>
      <c r="L3">
        <f>IF(AND(COUNTIFS(Partidos!$J$4:$J$107,"Cuartos",Partidos!$H$4:$H$107,"Finalizado")=4,COUNTIFS(Partidos!$J$4:$J$107,"Cuartos",Partidos!$H$4:$H$107,"Finalizado")&gt;0,SUMIFS(Pronosticos!$J$4:$J$315,Pronosticos!$D$4:$D$315,A3,Pronosticos!$I$4:$I$315,"Cuartos")=4),Puntuacion!$B$18,0)</f>
        <v/>
      </c>
      <c r="M3">
        <f>IF(AND(COUNTIFS(Partidos!$J$4:$J$107,"Semifinal",Partidos!$H$4:$H$107,"Finalizado")=2,COUNTIFS(Partidos!$J$4:$J$107,"Semifinal",Partidos!$H$4:$H$107,"Finalizado")&gt;0,SUMIFS(Pronosticos!$J$4:$J$315,Pronosticos!$D$4:$D$315,A3,Pronosticos!$I$4:$I$315,"Semifinal")=2),Puntuacion!$B$19,0)</f>
        <v/>
      </c>
    </row>
    <row r="4">
      <c r="A4" t="inlineStr">
        <is>
          <t>Diego</t>
        </is>
      </c>
      <c r="B4">
        <f>SUMIFS(Pronosticos!$G$4:$G$315,Pronosticos!$D$4:$D$315,A4)</f>
        <v/>
      </c>
      <c r="C4">
        <f>K4+L4+M4</f>
        <v/>
      </c>
      <c r="D4">
        <f>IF(AND(Resumen!$B$34&lt;&gt;"",Diego!$B$111&lt;&gt;"",Diego!$B$111=Resumen!$B$34),Puntuacion!$B$22,0)+IF(AND(Resumen!$B$35&lt;&gt;"",Diego!$B$112&lt;&gt;"",Diego!$B$112=Resumen!$B$35),Puntuacion!$B$22,0)+IF(AND(Resumen!$B$36&lt;&gt;"",Diego!$B$113&lt;&gt;"",Diego!$B$113=Resumen!$B$36),Puntuacion!$B$22,0)+IF(AND(Resumen!$B$37&lt;&gt;"",Diego!$B$114&lt;&gt;"",Diego!$B$114=Resumen!$B$37),Puntuacion!$B$22,0)+IF(AND(Resumen!$B$38&lt;&gt;"",Diego!$B$115&lt;&gt;"",Diego!$B$115=Resumen!$B$38),Puntuacion!$B$22,0)+IF(AND(Resumen!$B$39&lt;&gt;"",Diego!$B$116&lt;&gt;"",Diego!$B$116=Resumen!$B$39),Puntuacion!$B$22,0)+IF(AND(Resumen!$B$40&lt;&gt;"",Diego!$B$117&lt;&gt;"",Diego!$B$117=Resumen!$B$40),Puntuacion!$B$22,0)+IF(AND(Resumen!$B$41&lt;&gt;"",Diego!$B$118&lt;&gt;"",Diego!$B$118=Resumen!$B$41),Puntuacion!$B$22,0)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IF(AND(COUNTIFS(Partidos!$J$4:$J$107,"Octavos",Partidos!$H$4:$H$107,"Finalizado")=8,COUNTIFS(Partidos!$J$4:$J$107,"Octavos",Partidos!$H$4:$H$107,"Finalizado")&gt;0,SUMIFS(Pronosticos!$J$4:$J$315,Pronosticos!$D$4:$D$315,A4,Pronosticos!$I$4:$I$315,"Octavos")=8),Puntuacion!$B$17,0)</f>
        <v/>
      </c>
      <c r="L4">
        <f>IF(AND(COUNTIFS(Partidos!$J$4:$J$107,"Cuartos",Partidos!$H$4:$H$107,"Finalizado")=4,COUNTIFS(Partidos!$J$4:$J$107,"Cuartos",Partidos!$H$4:$H$107,"Finalizado")&gt;0,SUMIFS(Pronosticos!$J$4:$J$315,Pronosticos!$D$4:$D$315,A4,Pronosticos!$I$4:$I$315,"Cuartos")=4),Puntuacion!$B$18,0)</f>
        <v/>
      </c>
      <c r="M4">
        <f>IF(AND(COUNTIFS(Partidos!$J$4:$J$107,"Semifinal",Partidos!$H$4:$H$107,"Finalizado")=2,COUNTIFS(Partidos!$J$4:$J$107,"Semifinal",Partidos!$H$4:$H$107,"Finalizado")&gt;0,SUMIFS(Pronosticos!$J$4:$J$315,Pronosticos!$D$4:$D$315,A4,Pronosticos!$I$4:$I$315,"Semifinal")=2),Puntuacion!$B$19,0)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2026-07-02T21:48:20Z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