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Diego</v>
                </pt>
                <pt idx="1">
                  <v>Álvaro</v>
                </pt>
                <pt idx="2">
                  <v>Álvaro</v>
                </pt>
              </strCache>
            </strRef>
          </cat>
          <val>
            <numRef>
              <f>_Helpers!$B$48:$B$50</f>
              <numCache>
                <formatCode>General</formatCode>
                <ptCount val="3"/>
                <pt idx="0">
                  <v>12</v>
                </pt>
                <pt idx="1">
                  <v>11</v>
                </pt>
                <pt idx="2">
                  <v>11</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11</v>
                </pt>
                <pt idx="1">
                  <v>11</v>
                </pt>
                <pt idx="2">
                  <v>12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Diego</v>
                </pt>
              </strCache>
            </strRef>
          </tx>
          <spPr>
            <a:ln w="28000">
              <a:solidFill>
                <a:srgbClr val="C5A028"/>
              </a:solidFill>
              <a:prstDash val="solid"/>
            </a:ln>
          </spPr>
          <marker>
            <symbol val="none"/>
            <spPr>
              <a:ln>
                <a:prstDash val="solid"/>
              </a:ln>
            </spPr>
          </marker>
          <val>
            <numRef>
              <f>_Helpers!$B$53:$B$67</f>
              <numCache>
                <formatCode>General</formatCode>
                <ptCount val="15"/>
                <pt idx="0">
                  <v>5</v>
                </pt>
                <pt idx="1">
                  <v>5</v>
                </pt>
                <pt idx="2">
                  <v>5</v>
                </pt>
                <pt idx="3">
                  <v>5</v>
                </pt>
                <pt idx="4">
                  <v>5</v>
                </pt>
                <pt idx="5">
                  <v>8</v>
                </pt>
                <pt idx="6">
                  <v>10</v>
                </pt>
                <pt idx="7">
                  <v>10</v>
                </pt>
                <pt idx="8">
                  <v>12</v>
                </pt>
                <pt idx="9">
                  <v>12</v>
                </pt>
                <pt idx="10">
                  <v>12</v>
                </pt>
                <pt idx="11">
                  <v>12</v>
                </pt>
                <pt idx="12">
                  <v>12</v>
                </pt>
                <pt idx="13">
                  <v>12</v>
                </pt>
                <pt idx="14">
                  <v>12</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_Helpers!$D$52</f>
              <strCache>
                <ptCount val="1"/>
                <pt idx="0">
                  <v>Álvaro</v>
                </pt>
              </strCache>
            </strRef>
          </tx>
          <spPr>
            <a:ln w="28000">
              <a:solidFill>
                <a:srgbClr val="2E7D32"/>
              </a:solidFill>
              <a:prstDash val="solid"/>
            </a:ln>
          </spPr>
          <marker>
            <symbol val="none"/>
            <spPr>
              <a:ln>
                <a:prstDash val="solid"/>
              </a:ln>
            </spPr>
          </marker>
          <val>
            <numRef>
              <f>_Helpers!$D$53:$D$67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v>
                </pt>
                <pt idx="1">
                  <v>1</v>
                </pt>
                <pt idx="2">
                  <v>1</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v>
                </pt>
                <pt idx="1">
                  <v>3</v>
                </pt>
                <pt idx="2">
                  <v>3</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5</v>
                </pt>
                <pt idx="1">
                  <v>5</v>
                </pt>
                <pt idx="2">
                  <v>5</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IF(Puntuacion!$B$19=0,0,G34/Puntuacion!$B$19)</f>
        <v/>
      </c>
      <c r="I34" s="17">
        <f>Puntuacion!$B$19</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IF(Puntuacion!$B$19=0,0,G35/Puntuacion!$B$19)</f>
        <v/>
      </c>
      <c r="I35" s="17">
        <f>Puntuacion!$B$19</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IF(Puntuacion!$B$19=0,0,G36/Puntuacion!$B$19)</f>
        <v/>
      </c>
      <c r="I36" s="17">
        <f>Puntuacion!$B$19</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c r="G28" s="27" t="n"/>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c r="G29" s="27" t="n"/>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c r="G30" s="27" t="n"/>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c r="G31" s="27" t="n"/>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c r="G32" s="27" t="n"/>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c r="G33" s="27" t="n"/>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c r="G34" s="27" t="n"/>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c r="G35" s="27" t="n"/>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c r="G36" s="27" t="n"/>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c r="G37" s="27" t="n"/>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c r="G38" s="27" t="n"/>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c r="G39" s="27" t="n"/>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c r="G40" s="27" t="n"/>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c r="G41" s="27" t="n"/>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c r="G42" s="27" t="n"/>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c r="G43" s="27" t="n"/>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c r="G44" s="27" t="n"/>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c r="G45" s="27" t="n"/>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c r="G46" s="27" t="n"/>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c r="G47" s="27" t="n"/>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c r="G48" s="27" t="n"/>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c r="G49" s="27" t="n"/>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c r="G50" s="27" t="n"/>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c r="G51" s="27" t="n"/>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c r="G52" s="27" t="n"/>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c r="G53" s="27" t="n"/>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c r="G54" s="27" t="n"/>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c r="G55" s="27" t="n"/>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c r="G56" s="27" t="n"/>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c r="G57" s="27" t="n"/>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c r="G58" s="27" t="n"/>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c r="G59" s="27" t="n"/>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c r="G60" s="27" t="n"/>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c r="G61" s="27" t="n"/>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c r="G62" s="27" t="n"/>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c r="G63" s="27" t="n"/>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c r="G64" s="27" t="n"/>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c r="G65" s="27" t="n"/>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c r="G66" s="27" t="n"/>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c r="G67" s="27" t="n"/>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c r="G68" s="27" t="n"/>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c r="G69" s="27" t="n"/>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c r="G70" s="27" t="n"/>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c r="G71" s="27" t="n"/>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c r="G72" s="27" t="n"/>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c r="G73" s="27" t="n"/>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c r="G74" s="27" t="n"/>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c r="G75" s="27" t="n"/>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Ganador 1A</t>
        </is>
      </c>
      <c r="E76" s="19" t="inlineStr">
        <is>
          <t>Ganador 2B</t>
        </is>
      </c>
      <c r="F76" s="27" t="n"/>
      <c r="G76" s="27" t="n"/>
      <c r="H76" s="16">
        <f>IF(AND(ISNUMBER(F76),ISNUMBER(G76)),"Finalizado","Pendiente")</f>
        <v/>
      </c>
      <c r="I76" s="19" t="n">
        <v>13</v>
      </c>
      <c r="J76" s="19" t="inlineStr">
        <is>
          <t>Dieciseisavos</t>
        </is>
      </c>
      <c r="K76" s="27" t="n"/>
    </row>
    <row r="77">
      <c r="A77" s="24" t="n">
        <v>74</v>
      </c>
      <c r="B77" s="24" t="inlineStr">
        <is>
          <t>29/06/2026</t>
        </is>
      </c>
      <c r="C77" s="24" t="inlineStr">
        <is>
          <t>16:30</t>
        </is>
      </c>
      <c r="D77" s="19" t="inlineStr">
        <is>
          <t>Ganador 1C</t>
        </is>
      </c>
      <c r="E77" s="19" t="inlineStr">
        <is>
          <t>Ganador 2D</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19:00</t>
        </is>
      </c>
      <c r="D78" s="19" t="inlineStr">
        <is>
          <t>Ganador 1E</t>
        </is>
      </c>
      <c r="E78" s="19" t="inlineStr">
        <is>
          <t>Ganador 2F</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12:00</t>
        </is>
      </c>
      <c r="D79" s="19" t="inlineStr">
        <is>
          <t>Ganador 1G</t>
        </is>
      </c>
      <c r="E79" s="19" t="inlineStr">
        <is>
          <t>Ganador 2H</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17:00</t>
        </is>
      </c>
      <c r="D80" s="19" t="inlineStr">
        <is>
          <t>Ganador 1I</t>
        </is>
      </c>
      <c r="E80" s="19" t="inlineStr">
        <is>
          <t>Ganador 2J</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12:00</t>
        </is>
      </c>
      <c r="D81" s="19" t="inlineStr">
        <is>
          <t>Ganador 1K</t>
        </is>
      </c>
      <c r="E81" s="19" t="inlineStr">
        <is>
          <t>Ganador 2L</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Ganador 1B</t>
        </is>
      </c>
      <c r="E82" s="19" t="inlineStr">
        <is>
          <t>Ganador 2A</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Ganador 1D</t>
        </is>
      </c>
      <c r="E83" s="19" t="inlineStr">
        <is>
          <t>Ganador 2C</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17:00</t>
        </is>
      </c>
      <c r="D84" s="19" t="inlineStr">
        <is>
          <t>Ganador 1F</t>
        </is>
      </c>
      <c r="E84" s="19" t="inlineStr">
        <is>
          <t>Ganador 2E</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13:00</t>
        </is>
      </c>
      <c r="D85" s="19" t="inlineStr">
        <is>
          <t>Ganador 1H</t>
        </is>
      </c>
      <c r="E85" s="19" t="inlineStr">
        <is>
          <t>Ganador 2G</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19:00</t>
        </is>
      </c>
      <c r="D86" s="19" t="inlineStr">
        <is>
          <t>Ganador 1J</t>
        </is>
      </c>
      <c r="E86" s="19" t="inlineStr">
        <is>
          <t>Ganador 2I</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12:00</t>
        </is>
      </c>
      <c r="D87" s="19" t="inlineStr">
        <is>
          <t>Ganador 1L</t>
        </is>
      </c>
      <c r="E87" s="19" t="inlineStr">
        <is>
          <t>Ganador 2K</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Ganador 3A</t>
        </is>
      </c>
      <c r="E88" s="19" t="inlineStr">
        <is>
          <t>Ganador 3B</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18:00</t>
        </is>
      </c>
      <c r="D89" s="19" t="inlineStr">
        <is>
          <t>Ganador 3C</t>
        </is>
      </c>
      <c r="E89" s="19" t="inlineStr">
        <is>
          <t>Ganador 3D</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20:30</t>
        </is>
      </c>
      <c r="D90" s="19" t="inlineStr">
        <is>
          <t>Ganador 3E</t>
        </is>
      </c>
      <c r="E90" s="19" t="inlineStr">
        <is>
          <t>Ganador 3F</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13:00</t>
        </is>
      </c>
      <c r="D91" s="19" t="inlineStr">
        <is>
          <t>Ganador 3G</t>
        </is>
      </c>
      <c r="E91" s="19" t="inlineStr">
        <is>
          <t>Ganador 3H</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8" sqref="B118"/>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10</v>
      </c>
      <c r="C9" t="inlineStr">
        <is>
          <t>pts</t>
        </is>
      </c>
    </row>
    <row r="10">
      <c r="A10" t="inlineStr">
        <is>
          <t>Diferencia de goles (90 min)</t>
        </is>
      </c>
      <c r="B10" s="32" t="n">
        <v>6</v>
      </c>
      <c r="C10" t="inlineStr">
        <is>
          <t>pts</t>
        </is>
      </c>
    </row>
    <row r="11">
      <c r="A11" t="inlineStr">
        <is>
          <t>Clasificado correcto</t>
        </is>
      </c>
      <c r="B11" s="32" t="n">
        <v>4</v>
      </c>
      <c r="C11" t="inlineStr">
        <is>
          <t>pts</t>
        </is>
      </c>
    </row>
    <row r="13">
      <c r="A13" s="21" t="inlineStr">
        <is>
          <t>BONUS RONDA PERFECTA</t>
        </is>
      </c>
    </row>
    <row r="14">
      <c r="A14" t="inlineStr">
        <is>
          <t>Octavos (8 clasificados)</t>
        </is>
      </c>
      <c r="B14" s="32" t="n">
        <v>15</v>
      </c>
      <c r="C14" t="inlineStr">
        <is>
          <t>pts</t>
        </is>
      </c>
    </row>
    <row r="15">
      <c r="A15" t="inlineStr">
        <is>
          <t>Cuartos (4 clasificados)</t>
        </is>
      </c>
      <c r="B15" s="32" t="n">
        <v>15</v>
      </c>
      <c r="C15" t="inlineStr">
        <is>
          <t>pts</t>
        </is>
      </c>
    </row>
    <row r="16">
      <c r="A16" t="inlineStr">
        <is>
          <t>Semifinales (2 clasificados)</t>
        </is>
      </c>
      <c r="B16" s="32" t="n">
        <v>15</v>
      </c>
      <c r="C16" t="inlineStr">
        <is>
          <t>pts</t>
        </is>
      </c>
    </row>
    <row r="18">
      <c r="A18" s="21" t="inlineStr">
        <is>
          <t>APUESTAS ESPECIALES</t>
        </is>
      </c>
    </row>
    <row r="19">
      <c r="A19" t="inlineStr">
        <is>
          <t>Cada acierto</t>
        </is>
      </c>
      <c r="B19" s="32" t="n">
        <v>10</v>
      </c>
      <c r="C19"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IF(AND(COUNTIFS(Partidos!$J$4:$J$107,"Octavos",Partidos!$H$4:$H$107,"Finalizado")=8,COUNTIFS(Partidos!$J$4:$J$107,"Octavos",Partidos!$H$4:$H$107,"Finalizado")&gt;0,SUMIFS(Pronosticos!$J$4:$J$315,Pronosticos!$D$4:$D$315,A2,Pronosticos!$I$4:$I$315,"Octavos")=8),Puntuacion!$B$14,0)</f>
        <v/>
      </c>
      <c r="L2">
        <f>IF(AND(COUNTIFS(Partidos!$J$4:$J$107,"Cuartos",Partidos!$H$4:$H$107,"Finalizado")=4,COUNTIFS(Partidos!$J$4:$J$107,"Cuartos",Partidos!$H$4:$H$107,"Finalizado")&gt;0,SUMIFS(Pronosticos!$J$4:$J$315,Pronosticos!$D$4:$D$315,A2,Pronosticos!$I$4:$I$315,"Cuartos")=4),Puntuacion!$B$15,0)</f>
        <v/>
      </c>
      <c r="M2">
        <f>IF(AND(COUNTIFS(Partidos!$J$4:$J$107,"Semifinal",Partidos!$H$4:$H$107,"Finalizado")=2,COUNTIFS(Partidos!$J$4:$J$107,"Semifinal",Partidos!$H$4:$H$107,"Finalizado")&gt;0,SUMIFS(Pronosticos!$J$4:$J$315,Pronosticos!$D$4:$D$315,A2,Pronosticos!$I$4:$I$315,"Semifinal")=2),Puntuacion!$B$16,0)</f>
        <v/>
      </c>
    </row>
    <row r="3">
      <c r="A3" t="inlineStr">
        <is>
          <t>Papá</t>
        </is>
      </c>
      <c r="B3">
        <f>SUMIFS(Pronosticos!$G$4:$G$315,Pronosticos!$D$4:$D$315,A3)</f>
        <v/>
      </c>
      <c r="C3">
        <f>K3+L3+M3</f>
        <v/>
      </c>
      <c r="D3">
        <f>IF(AND(Resumen!$B$34&lt;&gt;"",Papá!$B$111&lt;&gt;"",Papá!$B$111=Resumen!$B$34),Puntuacion!$B$19,0)+IF(AND(Resumen!$B$35&lt;&gt;"",Papá!$B$112&lt;&gt;"",Papá!$B$112=Resumen!$B$35),Puntuacion!$B$19,0)+IF(AND(Resumen!$B$36&lt;&gt;"",Papá!$B$113&lt;&gt;"",Papá!$B$113=Resumen!$B$36),Puntuacion!$B$19,0)+IF(AND(Resumen!$B$37&lt;&gt;"",Papá!$B$114&lt;&gt;"",Papá!$B$114=Resumen!$B$37),Puntuacion!$B$19,0)+IF(AND(Resumen!$B$38&lt;&gt;"",Papá!$B$115&lt;&gt;"",Papá!$B$115=Resumen!$B$38),Puntuacion!$B$19,0)+IF(AND(Resumen!$B$39&lt;&gt;"",Papá!$B$116&lt;&gt;"",Papá!$B$116=Resumen!$B$39),Puntuacion!$B$19,0)+IF(AND(Resumen!$B$40&lt;&gt;"",Papá!$B$117&lt;&gt;"",Papá!$B$117=Resumen!$B$40),Puntuacion!$B$19,0)+IF(AND(Resumen!$B$41&lt;&gt;"",Papá!$B$118&lt;&gt;"",Papá!$B$118=Resumen!$B$41),Puntuacion!$B$19,0)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IF(AND(COUNTIFS(Partidos!$J$4:$J$107,"Octavos",Partidos!$H$4:$H$107,"Finalizado")=8,COUNTIFS(Partidos!$J$4:$J$107,"Octavos",Partidos!$H$4:$H$107,"Finalizado")&gt;0,SUMIFS(Pronosticos!$J$4:$J$315,Pronosticos!$D$4:$D$315,A3,Pronosticos!$I$4:$I$315,"Octavos")=8),Puntuacion!$B$14,0)</f>
        <v/>
      </c>
      <c r="L3">
        <f>IF(AND(COUNTIFS(Partidos!$J$4:$J$107,"Cuartos",Partidos!$H$4:$H$107,"Finalizado")=4,COUNTIFS(Partidos!$J$4:$J$107,"Cuartos",Partidos!$H$4:$H$107,"Finalizado")&gt;0,SUMIFS(Pronosticos!$J$4:$J$315,Pronosticos!$D$4:$D$315,A3,Pronosticos!$I$4:$I$315,"Cuartos")=4),Puntuacion!$B$15,0)</f>
        <v/>
      </c>
      <c r="M3">
        <f>IF(AND(COUNTIFS(Partidos!$J$4:$J$107,"Semifinal",Partidos!$H$4:$H$107,"Finalizado")=2,COUNTIFS(Partidos!$J$4:$J$107,"Semifinal",Partidos!$H$4:$H$107,"Finalizado")&gt;0,SUMIFS(Pronosticos!$J$4:$J$315,Pronosticos!$D$4:$D$315,A3,Pronosticos!$I$4:$I$315,"Semifinal")=2),Puntuacion!$B$16,0)</f>
        <v/>
      </c>
    </row>
    <row r="4">
      <c r="A4" t="inlineStr">
        <is>
          <t>Diego</t>
        </is>
      </c>
      <c r="B4">
        <f>SUMIFS(Pronosticos!$G$4:$G$315,Pronosticos!$D$4:$D$315,A4)</f>
        <v/>
      </c>
      <c r="C4">
        <f>K4+L4+M4</f>
        <v/>
      </c>
      <c r="D4">
        <f>IF(AND(Resumen!$B$34&lt;&gt;"",Diego!$B$111&lt;&gt;"",Diego!$B$111=Resumen!$B$34),Puntuacion!$B$19,0)+IF(AND(Resumen!$B$35&lt;&gt;"",Diego!$B$112&lt;&gt;"",Diego!$B$112=Resumen!$B$35),Puntuacion!$B$19,0)+IF(AND(Resumen!$B$36&lt;&gt;"",Diego!$B$113&lt;&gt;"",Diego!$B$113=Resumen!$B$36),Puntuacion!$B$19,0)+IF(AND(Resumen!$B$37&lt;&gt;"",Diego!$B$114&lt;&gt;"",Diego!$B$114=Resumen!$B$37),Puntuacion!$B$19,0)+IF(AND(Resumen!$B$38&lt;&gt;"",Diego!$B$115&lt;&gt;"",Diego!$B$115=Resumen!$B$38),Puntuacion!$B$19,0)+IF(AND(Resumen!$B$39&lt;&gt;"",Diego!$B$116&lt;&gt;"",Diego!$B$116=Resumen!$B$39),Puntuacion!$B$19,0)+IF(AND(Resumen!$B$40&lt;&gt;"",Diego!$B$117&lt;&gt;"",Diego!$B$117=Resumen!$B$40),Puntuacion!$B$19,0)+IF(AND(Resumen!$B$41&lt;&gt;"",Diego!$B$118&lt;&gt;"",Diego!$B$118=Resumen!$B$41),Puntuacion!$B$19,0)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IF(AND(COUNTIFS(Partidos!$J$4:$J$107,"Octavos",Partidos!$H$4:$H$107,"Finalizado")=8,COUNTIFS(Partidos!$J$4:$J$107,"Octavos",Partidos!$H$4:$H$107,"Finalizado")&gt;0,SUMIFS(Pronosticos!$J$4:$J$315,Pronosticos!$D$4:$D$315,A4,Pronosticos!$I$4:$I$315,"Octavos")=8),Puntuacion!$B$14,0)</f>
        <v/>
      </c>
      <c r="L4">
        <f>IF(AND(COUNTIFS(Partidos!$J$4:$J$107,"Cuartos",Partidos!$H$4:$H$107,"Finalizado")=4,COUNTIFS(Partidos!$J$4:$J$107,"Cuartos",Partidos!$H$4:$H$107,"Finalizado")&gt;0,SUMIFS(Pronosticos!$J$4:$J$315,Pronosticos!$D$4:$D$315,A4,Pronosticos!$I$4:$I$315,"Cuartos")=4),Puntuacion!$B$15,0)</f>
        <v/>
      </c>
      <c r="M4">
        <f>IF(AND(COUNTIFS(Partidos!$J$4:$J$107,"Semifinal",Partidos!$H$4:$H$107,"Finalizado")=2,COUNTIFS(Partidos!$J$4:$J$107,"Semifinal",Partidos!$H$4:$H$107,"Finalizado")&gt;0,SUMIFS(Pronosticos!$J$4:$J$315,Pronosticos!$D$4:$D$315,A4,Pronosticos!$I$4:$I$315,"Semifinal")=2),Puntuacion!$B$16,0)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2026-06-18T07:23:05Z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