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862585f1b4a79d03/Desktop/Data Science/Excel/"/>
    </mc:Choice>
  </mc:AlternateContent>
  <xr:revisionPtr revIDLastSave="18" documentId="11_12F808120F9D7AD1ADB3D353A39B583FF74AD77E" xr6:coauthVersionLast="47" xr6:coauthVersionMax="47" xr10:uidLastSave="{4EFE7633-2114-4FB4-99CC-55471C30B456}"/>
  <bookViews>
    <workbookView xWindow="-38510" yWindow="-8100" windowWidth="38620" windowHeight="21100" activeTab="3" xr2:uid="{00000000-000D-0000-FFFF-FFFF00000000}"/>
  </bookViews>
  <sheets>
    <sheet name="Pivot Tables" sheetId="7" r:id="rId1"/>
    <sheet name="Data" sheetId="1" r:id="rId2"/>
    <sheet name="Images" sheetId="2" r:id="rId3"/>
    <sheet name="Dashboard" sheetId="8" r:id="rId4"/>
    <sheet name="Background 1" sheetId="3" r:id="rId5"/>
    <sheet name="Background 2" sheetId="4" r:id="rId6"/>
    <sheet name="Background 3" sheetId="5" r:id="rId7"/>
    <sheet name="Background 4" sheetId="6" r:id="rId8"/>
  </sheets>
  <definedNames>
    <definedName name="_xlchart.v1.0" hidden="1">'Pivot Tables'!$E$44:$E$52</definedName>
    <definedName name="_xlchart.v1.1" hidden="1">'Pivot Tables'!$F$43</definedName>
    <definedName name="_xlchart.v1.2" hidden="1">'Pivot Tables'!$F$44:$F$52</definedName>
    <definedName name="_xlchart.v1.6" hidden="1">'Pivot Tables'!$E$44:$E$52</definedName>
    <definedName name="_xlchart.v1.7" hidden="1">'Pivot Tables'!$F$43</definedName>
    <definedName name="_xlchart.v1.8" hidden="1">'Pivot Tables'!$F$44:$F$52</definedName>
    <definedName name="_xlchart.v2.10" hidden="1">'Pivot Tables'!$F$98</definedName>
    <definedName name="_xlchart.v2.11" hidden="1">'Pivot Tables'!$F$99:$F$101</definedName>
    <definedName name="_xlchart.v2.3" hidden="1">'Pivot Tables'!$E$99:$E$101</definedName>
    <definedName name="_xlchart.v2.4" hidden="1">'Pivot Tables'!$F$98</definedName>
    <definedName name="_xlchart.v2.5" hidden="1">'Pivot Tables'!$F$99:$F$101</definedName>
    <definedName name="_xlchart.v2.9" hidden="1">'Pivot Tables'!$E$99:$E$101</definedName>
    <definedName name="Slicer_Department">#N/A</definedName>
    <definedName name="Slicer_Education_Field">#N/A</definedName>
    <definedName name="Slicer_Gende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3" roundtripDataChecksum="0W7NtiAel2xy0cZdwUBcRsMoEuXg6pzXui43o1bypBA="/>
    </ext>
  </extLst>
</workbook>
</file>

<file path=xl/calcChain.xml><?xml version="1.0" encoding="utf-8"?>
<calcChain xmlns="http://schemas.openxmlformats.org/spreadsheetml/2006/main">
  <c r="F47" i="7" l="1"/>
  <c r="B7" i="7"/>
  <c r="F99" i="7"/>
  <c r="F49" i="7"/>
  <c r="F132" i="7"/>
  <c r="F45" i="7"/>
  <c r="F100" i="7"/>
  <c r="F44" i="7"/>
  <c r="C155" i="7"/>
  <c r="F51" i="7"/>
  <c r="F50" i="7"/>
  <c r="F46" i="7"/>
  <c r="F120" i="7"/>
  <c r="C154" i="7"/>
  <c r="C7" i="7"/>
  <c r="F101" i="7"/>
  <c r="F48" i="7"/>
  <c r="F52" i="7"/>
  <c r="D7" i="7"/>
  <c r="E7" i="7" l="1"/>
  <c r="F7" i="7"/>
  <c r="D154" i="7"/>
  <c r="D155" i="7"/>
  <c r="F133" i="7"/>
  <c r="G133" i="7" s="1"/>
  <c r="G132" i="7"/>
  <c r="G120" i="7"/>
  <c r="F121" i="7"/>
  <c r="G121" i="7" s="1"/>
</calcChain>
</file>

<file path=xl/sharedStrings.xml><?xml version="1.0" encoding="utf-8"?>
<sst xmlns="http://schemas.openxmlformats.org/spreadsheetml/2006/main" count="19237" uniqueCount="1571">
  <si>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</si>
  <si>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</si>
  <si>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</si>
  <si>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</si>
  <si>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</si>
  <si>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</si>
  <si>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</si>
  <si>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</si>
  <si>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</si>
  <si>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</si>
  <si>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</si>
  <si>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</si>
  <si>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</si>
  <si>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</si>
  <si>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</si>
  <si>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</si>
  <si>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</si>
  <si>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</si>
  <si>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</si>
  <si>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</si>
  <si>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</si>
  <si>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</si>
  <si>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</si>
  <si>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</si>
  <si>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</si>
  <si>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</si>
  <si>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</si>
  <si>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</si>
  <si>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</si>
  <si>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</si>
  <si>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</si>
  <si>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</si>
  <si>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</si>
  <si>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</si>
  <si>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</si>
  <si>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</si>
  <si>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</si>
  <si>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</si>
  <si>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</si>
  <si>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</si>
  <si>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</si>
  <si>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</si>
  <si>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</si>
  <si>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</si>
  <si>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</si>
  <si>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</si>
  <si>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</si>
  <si>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</si>
  <si>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</si>
  <si>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</si>
  <si>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</si>
  <si>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</si>
  <si>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</si>
  <si>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</si>
  <si>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</si>
  <si>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</si>
  <si>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</si>
  <si>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</si>
  <si>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</si>
  <si>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</si>
  <si>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</si>
  <si>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</si>
  <si>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</si>
  <si>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</si>
  <si>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</si>
  <si>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</si>
  <si>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</si>
  <si>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</si>
  <si>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</si>
  <si>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</si>
  <si>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</si>
  <si>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</si>
  <si>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</si>
  <si>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</si>
  <si>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</si>
  <si>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</si>
  <si>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</si>
  <si>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</si>
  <si>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</si>
  <si>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</si>
  <si>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</si>
  <si>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</si>
  <si>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</si>
  <si>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</si>
  <si>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</si>
  <si>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</si>
  <si>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</si>
  <si>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</si>
  <si>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</si>
  <si>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</si>
  <si>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</si>
  <si>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</si>
  <si>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</si>
  <si>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</si>
  <si>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</si>
  <si>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</si>
  <si>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</si>
  <si>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</si>
  <si>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</si>
  <si>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</si>
  <si>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</si>
  <si>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</si>
  <si>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</si>
  <si>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</si>
  <si>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</si>
  <si>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</si>
  <si>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</si>
  <si>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</si>
  <si>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</si>
  <si>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</si>
  <si>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</si>
  <si>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</si>
  <si>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</si>
  <si>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</si>
  <si>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</si>
  <si>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</si>
  <si>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</si>
  <si>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</si>
  <si>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</si>
  <si>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</si>
  <si>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</si>
  <si>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</si>
  <si>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</si>
  <si>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</si>
  <si>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</si>
  <si>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</si>
  <si>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</si>
  <si>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</si>
  <si>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</si>
  <si>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</si>
  <si>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</si>
  <si>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</si>
  <si>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</si>
  <si>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</si>
  <si>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</si>
  <si>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</si>
  <si>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</si>
  <si>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</si>
  <si>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</si>
  <si>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</si>
  <si>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</si>
  <si>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</si>
  <si>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</si>
  <si>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</si>
  <si>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</si>
  <si>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</si>
  <si>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</si>
  <si>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</si>
  <si>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</si>
  <si>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</si>
  <si>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</si>
  <si>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</si>
  <si>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</si>
  <si>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</si>
  <si>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</si>
  <si>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</si>
  <si>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</si>
  <si>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</si>
  <si>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</si>
  <si>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</si>
  <si>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</si>
  <si>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</si>
  <si>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</si>
  <si>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</si>
  <si>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</si>
  <si>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</si>
  <si>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</si>
  <si>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</si>
  <si>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</si>
  <si>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</si>
  <si>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</si>
  <si>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</si>
  <si>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</si>
  <si>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</si>
  <si>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</si>
  <si>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</si>
  <si>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</si>
  <si>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</si>
  <si>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</si>
  <si>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</si>
  <si>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</si>
  <si>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</si>
  <si>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</si>
  <si>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</si>
  <si>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</si>
  <si>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</si>
  <si>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</si>
  <si>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</si>
  <si>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</si>
  <si>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</si>
  <si>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</si>
  <si>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</si>
  <si>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</si>
  <si>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</si>
  <si>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</si>
  <si>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</si>
  <si>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</si>
  <si>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</si>
  <si>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</si>
  <si>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</si>
  <si>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</si>
  <si>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</si>
  <si>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</si>
  <si>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</si>
  <si>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</si>
  <si>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</si>
  <si>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</si>
  <si>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</si>
  <si>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</si>
  <si>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</si>
  <si>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</si>
  <si>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</si>
  <si>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</si>
  <si>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</si>
  <si>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</si>
  <si>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</si>
  <si>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</si>
  <si>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</si>
  <si>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</si>
  <si>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</si>
  <si>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</si>
  <si>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</si>
  <si>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</si>
  <si>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</si>
  <si>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</si>
  <si>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</si>
  <si>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</si>
  <si>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</si>
  <si>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</si>
  <si>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</si>
  <si>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</si>
  <si>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</si>
  <si>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</si>
  <si>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</si>
  <si>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</si>
  <si>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</si>
  <si>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</si>
  <si>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</si>
  <si>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</si>
  <si>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</si>
  <si>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</si>
  <si>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</si>
  <si>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</si>
  <si>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</si>
  <si>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</si>
  <si>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</si>
  <si>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</si>
  <si>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</si>
  <si>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</si>
  <si>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</si>
  <si>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</si>
  <si>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</si>
  <si>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</si>
  <si>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</si>
  <si>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</si>
  <si>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</si>
  <si>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</si>
  <si>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</si>
  <si>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</si>
  <si>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</si>
  <si>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</si>
  <si>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</si>
  <si>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</si>
  <si>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</si>
  <si>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</si>
  <si>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</si>
  <si>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</si>
  <si>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</si>
  <si>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</si>
  <si>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</si>
  <si>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</si>
  <si>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</si>
  <si>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</si>
  <si>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</si>
  <si>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</si>
  <si>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</si>
  <si>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</si>
  <si>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</si>
  <si>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</si>
  <si>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</si>
  <si>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</si>
  <si>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</si>
  <si>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</si>
  <si>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</si>
  <si>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</si>
  <si>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</si>
  <si>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</si>
  <si>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</si>
  <si>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</si>
  <si>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</si>
  <si>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</si>
  <si>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</si>
  <si>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</si>
  <si>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</si>
  <si>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</si>
  <si>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</si>
  <si>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</si>
  <si>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</si>
  <si>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</si>
  <si>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</si>
  <si>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</si>
  <si>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</si>
  <si>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</si>
  <si>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</si>
  <si>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</si>
  <si>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</si>
  <si>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</si>
  <si>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</si>
  <si>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</si>
  <si>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</si>
  <si>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</si>
  <si>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</si>
  <si>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</si>
  <si>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</si>
  <si>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</si>
  <si>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</si>
  <si>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</si>
  <si>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</si>
  <si>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</si>
  <si>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</si>
  <si>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</si>
  <si>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</si>
  <si>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</si>
  <si>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</si>
  <si>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</si>
  <si>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</si>
  <si>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</si>
  <si>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</si>
  <si>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</si>
  <si>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</si>
  <si>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</si>
  <si>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</si>
  <si>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</si>
  <si>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</si>
  <si>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</si>
  <si>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</si>
  <si>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</si>
  <si>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</si>
  <si>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</si>
  <si>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</si>
  <si>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</si>
  <si>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</si>
  <si>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</si>
  <si>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</si>
  <si>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</si>
  <si>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</si>
  <si>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</si>
  <si>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</si>
  <si>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</si>
  <si>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</si>
  <si>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</si>
  <si>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</si>
  <si>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</si>
  <si>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</si>
  <si>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</si>
  <si>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</si>
  <si>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</si>
  <si>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</si>
  <si>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</si>
  <si>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</si>
  <si>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</si>
  <si>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</si>
  <si>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</si>
  <si>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</si>
  <si>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</si>
  <si>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</si>
  <si>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</si>
  <si>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</si>
  <si>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</si>
  <si>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</si>
  <si>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</si>
  <si>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</si>
  <si>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</si>
  <si>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</si>
  <si>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</si>
  <si>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</si>
  <si>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</si>
  <si>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</si>
  <si>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</si>
  <si>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</si>
  <si>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</si>
  <si>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</si>
  <si>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</si>
  <si>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</si>
  <si>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</si>
  <si>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</si>
  <si>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</si>
  <si>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</si>
  <si>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</si>
  <si>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</si>
  <si>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</si>
  <si>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</si>
  <si>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</si>
  <si>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</si>
  <si>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</si>
  <si>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</si>
  <si>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</si>
  <si>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</si>
  <si>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</si>
  <si>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</si>
  <si>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</si>
  <si>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</si>
  <si>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</si>
  <si>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</si>
  <si>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</si>
  <si>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</si>
  <si>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</si>
  <si>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</si>
  <si>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</si>
  <si>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</si>
  <si>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</si>
  <si>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</si>
  <si>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</si>
  <si>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</si>
  <si>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</si>
  <si>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</si>
  <si>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</si>
  <si>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</si>
  <si>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</si>
  <si>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</si>
  <si>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</si>
  <si>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</si>
  <si>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</si>
  <si>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</si>
  <si>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</si>
  <si>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</si>
  <si>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</si>
  <si>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</si>
  <si>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</si>
  <si>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</si>
  <si>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</si>
  <si>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</si>
  <si>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</si>
  <si>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</si>
  <si>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</si>
  <si>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</si>
  <si>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</si>
  <si>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</si>
  <si>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</si>
  <si>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</si>
  <si>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</si>
  <si>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</si>
  <si>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</si>
  <si>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</si>
  <si>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</si>
  <si>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</si>
  <si>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</si>
  <si>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</si>
  <si>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</si>
  <si>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</si>
  <si>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</si>
  <si>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</si>
  <si>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</si>
  <si>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</si>
  <si>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</si>
  <si>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</si>
  <si>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</si>
  <si>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</si>
  <si>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</si>
  <si>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</si>
  <si>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</si>
  <si>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</si>
  <si>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</si>
  <si>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</si>
  <si>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</si>
  <si>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</si>
  <si>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</si>
  <si>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</si>
  <si>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</si>
  <si>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</si>
  <si>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</si>
  <si>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</si>
  <si>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</si>
  <si>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</si>
  <si>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</si>
  <si>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</si>
  <si>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</si>
  <si>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</si>
  <si>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</si>
  <si>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</si>
  <si>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</si>
  <si>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</si>
  <si>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</si>
  <si>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</si>
  <si>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</si>
  <si>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</si>
  <si>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</si>
  <si>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</si>
  <si>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</si>
  <si>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</si>
  <si>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</si>
  <si>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</si>
  <si>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</si>
  <si>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</si>
  <si>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</si>
  <si>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</si>
  <si>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</si>
  <si>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</si>
  <si>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</si>
  <si>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</si>
  <si>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</si>
  <si>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</si>
  <si>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</si>
  <si>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</si>
  <si>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</si>
  <si>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</si>
  <si>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</si>
  <si>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</si>
  <si>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</si>
  <si>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</si>
  <si>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</si>
  <si>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</si>
  <si>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</si>
  <si>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</si>
  <si>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</si>
  <si>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</si>
  <si>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</si>
  <si>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</si>
  <si>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</si>
  <si>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</si>
  <si>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</si>
  <si>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</si>
  <si>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</si>
  <si>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</si>
  <si>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</si>
  <si>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</si>
  <si>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</si>
  <si>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</si>
  <si>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</si>
  <si>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</si>
  <si>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</si>
  <si>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</si>
  <si>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</si>
  <si>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</si>
  <si>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</si>
  <si>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</si>
  <si>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</si>
  <si>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</si>
  <si>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</si>
  <si>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</si>
  <si>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</si>
  <si>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</si>
  <si>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</si>
  <si>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</si>
  <si>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</si>
  <si>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</si>
  <si>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</si>
  <si>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</si>
  <si>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</si>
  <si>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</si>
  <si>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</si>
  <si>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</si>
  <si>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</si>
  <si>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</si>
  <si>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</si>
  <si>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</si>
  <si>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</si>
  <si>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</si>
  <si>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</si>
  <si>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</si>
  <si>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</si>
  <si>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</si>
  <si>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</si>
  <si>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</si>
  <si>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</si>
  <si>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</si>
  <si>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</si>
  <si>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</si>
  <si>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</si>
  <si>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</si>
  <si>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</si>
  <si>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</si>
  <si>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</si>
  <si>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</si>
  <si>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</si>
  <si>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</si>
  <si>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</si>
  <si>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</si>
  <si>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</si>
  <si>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</si>
  <si>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</si>
  <si>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</si>
  <si>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</si>
  <si>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</si>
  <si>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</si>
  <si>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</si>
  <si>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</si>
  <si>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</si>
  <si>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</si>
  <si>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</si>
  <si>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</si>
  <si>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</si>
  <si>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</si>
  <si>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</si>
  <si>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</si>
  <si>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</si>
  <si>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</si>
  <si>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</si>
  <si>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</si>
  <si>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</si>
  <si>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</si>
  <si>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</si>
  <si>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</si>
  <si>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</si>
  <si>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</si>
  <si>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</si>
  <si>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</si>
  <si>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</si>
  <si>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</si>
  <si>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</si>
  <si>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</si>
  <si>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</si>
  <si>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</si>
  <si>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</si>
  <si>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</si>
  <si>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</si>
  <si>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</si>
  <si>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</si>
  <si>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</si>
  <si>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</si>
  <si>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</si>
  <si>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</si>
  <si>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</si>
  <si>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</si>
  <si>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</si>
  <si>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</si>
  <si>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</si>
  <si>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</si>
  <si>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</si>
  <si>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</si>
  <si>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</si>
  <si>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</si>
  <si>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</si>
  <si>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</si>
  <si>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</si>
  <si>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</si>
  <si>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</si>
  <si>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</si>
  <si>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</si>
  <si>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</si>
  <si>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</si>
  <si>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</si>
  <si>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</si>
  <si>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</si>
  <si>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</si>
  <si>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</si>
  <si>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</si>
  <si>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</si>
  <si>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</si>
  <si>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</si>
  <si>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</si>
  <si>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</si>
  <si>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</si>
  <si>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</si>
  <si>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</si>
  <si>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</si>
  <si>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</si>
  <si>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</si>
  <si>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</si>
  <si>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</si>
  <si>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</si>
  <si>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</si>
  <si>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</si>
  <si>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</si>
  <si>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</si>
  <si>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</si>
  <si>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</si>
  <si>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</si>
  <si>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</si>
  <si>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</si>
  <si>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</si>
  <si>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</si>
  <si>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</si>
  <si>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</si>
  <si>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</si>
  <si>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</si>
  <si>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</si>
  <si>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</si>
  <si>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</si>
  <si>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</si>
  <si>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</si>
  <si>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</si>
  <si>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</si>
  <si>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</si>
  <si>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</si>
  <si>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</si>
  <si>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</si>
  <si>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</si>
  <si>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</si>
  <si>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</si>
  <si>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</si>
  <si>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</si>
  <si>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</si>
  <si>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</si>
  <si>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</si>
  <si>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</si>
  <si>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</si>
  <si>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</si>
  <si>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</si>
  <si>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</si>
  <si>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</si>
  <si>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</si>
  <si>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</si>
  <si>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</si>
  <si>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</si>
  <si>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</si>
  <si>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</si>
  <si>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</si>
  <si>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</si>
  <si>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</si>
  <si>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</si>
  <si>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</si>
  <si>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</si>
  <si>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</si>
  <si>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</si>
  <si>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</si>
  <si>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</si>
  <si>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</si>
  <si>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</si>
  <si>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</si>
  <si>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</si>
  <si>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</si>
  <si>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</si>
  <si>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</si>
  <si>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</si>
  <si>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</si>
  <si>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</si>
  <si>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</si>
  <si>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</si>
  <si>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</si>
  <si>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</si>
  <si>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</si>
  <si>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</si>
  <si>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</si>
  <si>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</si>
  <si>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</si>
  <si>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</si>
  <si>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</si>
  <si>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</si>
  <si>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</si>
  <si>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</si>
  <si>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</si>
  <si>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</si>
  <si>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</si>
  <si>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</si>
  <si>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</si>
  <si>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</si>
  <si>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</si>
  <si>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</si>
  <si>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</si>
  <si>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</si>
  <si>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</si>
  <si>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</si>
  <si>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</si>
  <si>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</si>
  <si>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</si>
  <si>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</si>
  <si>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</si>
  <si>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</si>
  <si>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</si>
  <si>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</si>
  <si>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</si>
  <si>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</si>
  <si>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</si>
  <si>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</si>
  <si>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</si>
  <si>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</si>
  <si>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</si>
  <si>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</si>
  <si>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</si>
  <si>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</si>
  <si>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</si>
  <si>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</si>
  <si>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</si>
  <si>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</si>
  <si>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</si>
  <si>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</si>
  <si>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</si>
  <si>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</si>
  <si>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</si>
  <si>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</si>
  <si>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</si>
  <si>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</si>
  <si>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</si>
  <si>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</si>
  <si>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</si>
  <si>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</si>
  <si>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</si>
  <si>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</si>
  <si>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</si>
  <si>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</si>
  <si>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</si>
  <si>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</si>
  <si>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</si>
  <si>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</si>
  <si>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</si>
  <si>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</si>
  <si>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</si>
  <si>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</si>
  <si>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</si>
  <si>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</si>
  <si>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</si>
  <si>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</si>
  <si>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</si>
  <si>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</si>
  <si>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</si>
  <si>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</si>
  <si>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</si>
  <si>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</si>
  <si>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</si>
  <si>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</si>
  <si>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</si>
  <si>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</si>
  <si>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</si>
  <si>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</si>
  <si>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</si>
  <si>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</si>
  <si>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</si>
  <si>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</si>
  <si>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</si>
  <si>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</si>
  <si>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</si>
  <si>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</si>
  <si>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</si>
  <si>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</si>
  <si>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</si>
  <si>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</si>
  <si>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</si>
  <si>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</si>
  <si>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</si>
  <si>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</si>
  <si>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</si>
  <si>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</si>
  <si>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</si>
  <si>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</si>
  <si>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</si>
  <si>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</si>
  <si>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</si>
  <si>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</si>
  <si>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</si>
  <si>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</si>
  <si>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</si>
  <si>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</si>
  <si>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</si>
  <si>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</si>
  <si>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</si>
  <si>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</si>
  <si>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</si>
  <si>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</si>
  <si>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</si>
  <si>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</si>
  <si>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</si>
  <si>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</si>
  <si>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</si>
  <si>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</si>
  <si>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</si>
  <si>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</si>
  <si>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</si>
  <si>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</si>
  <si>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</si>
  <si>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</si>
  <si>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</si>
  <si>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</si>
  <si>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</si>
  <si>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</si>
  <si>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</si>
  <si>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</si>
  <si>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</si>
  <si>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</si>
  <si>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</si>
  <si>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</si>
  <si>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</si>
  <si>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</si>
  <si>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</si>
  <si>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</si>
  <si>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</si>
  <si>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</si>
  <si>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</si>
  <si>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</si>
  <si>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</si>
  <si>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</si>
  <si>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</si>
  <si>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</si>
  <si>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</si>
  <si>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</si>
  <si>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</si>
  <si>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</si>
  <si>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</si>
  <si>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</si>
  <si>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</si>
  <si>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</si>
  <si>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</si>
  <si>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</si>
  <si>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</si>
  <si>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</si>
  <si>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</si>
  <si>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</si>
  <si>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</si>
  <si>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</si>
  <si>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</si>
  <si>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</si>
  <si>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</si>
  <si>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</si>
  <si>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</si>
  <si>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</si>
  <si>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</si>
  <si>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</si>
  <si>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</si>
  <si>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</si>
  <si>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</si>
  <si>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</si>
  <si>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</si>
  <si>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</si>
  <si>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</si>
  <si>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</si>
  <si>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</si>
  <si>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</si>
  <si>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</si>
  <si>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</si>
  <si>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</si>
  <si>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</si>
  <si>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</si>
  <si>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</si>
  <si>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</si>
  <si>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</si>
  <si>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</si>
  <si>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</si>
  <si>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</si>
  <si>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</si>
  <si>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</si>
  <si>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</si>
  <si>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</si>
  <si>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</si>
  <si>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</si>
  <si>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</si>
  <si>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</si>
  <si>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</si>
  <si>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</si>
  <si>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</si>
  <si>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</si>
  <si>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</si>
  <si>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</si>
  <si>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</si>
  <si>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</si>
  <si>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</si>
  <si>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</si>
  <si>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</si>
  <si>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</si>
  <si>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</si>
  <si>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</si>
  <si>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</si>
  <si>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</si>
  <si>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</si>
  <si>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</si>
  <si>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</si>
  <si>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</si>
  <si>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</si>
  <si>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</si>
  <si>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</si>
  <si>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</si>
  <si>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</si>
  <si>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</si>
  <si>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</si>
  <si>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</si>
  <si>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</si>
  <si>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</si>
  <si>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</si>
  <si>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</si>
  <si>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</si>
  <si>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</si>
  <si>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</si>
  <si>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</si>
  <si>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</si>
  <si>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</si>
  <si>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</si>
  <si>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</si>
  <si>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</si>
  <si>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</si>
  <si>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</si>
  <si>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</si>
  <si>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</si>
  <si>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</si>
  <si>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</si>
  <si>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</si>
  <si>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</si>
  <si>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</si>
  <si>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</si>
  <si>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</si>
  <si>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</si>
  <si>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</si>
  <si>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</si>
  <si>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</si>
  <si>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</si>
  <si>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</si>
  <si>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</si>
  <si>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</si>
  <si>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</si>
  <si>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</si>
  <si>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</si>
  <si>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</si>
  <si>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</si>
  <si>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</si>
  <si>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</si>
  <si>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</si>
  <si>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</si>
  <si>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</si>
  <si>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</si>
  <si>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</si>
  <si>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</si>
  <si>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</si>
  <si>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</si>
  <si>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</si>
  <si>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</si>
  <si>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</si>
  <si>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</si>
  <si>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</si>
  <si>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</si>
  <si>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</si>
  <si>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</si>
  <si>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</si>
  <si>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</si>
  <si>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</si>
  <si>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</si>
  <si>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</si>
  <si>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</si>
  <si>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</si>
  <si>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</si>
  <si>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</si>
  <si>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</si>
  <si>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</si>
  <si>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</si>
  <si>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</si>
  <si>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</si>
  <si>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</si>
  <si>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</si>
  <si>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</si>
  <si>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</si>
  <si>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</si>
  <si>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</si>
  <si>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</si>
  <si>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</si>
  <si>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</si>
  <si>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</si>
  <si>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</si>
  <si>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</si>
  <si>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</si>
  <si>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</si>
  <si>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</si>
  <si>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</si>
  <si>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</si>
  <si>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</si>
  <si>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</si>
  <si>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</si>
  <si>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</si>
  <si>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</si>
  <si>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</si>
  <si>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</si>
  <si>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</si>
  <si>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</si>
  <si>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</si>
  <si>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</si>
  <si>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</si>
  <si>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</si>
  <si>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</si>
  <si>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</si>
  <si>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</si>
  <si>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</si>
  <si>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</si>
  <si>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</si>
  <si>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</si>
  <si>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</si>
  <si>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</si>
  <si>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</si>
  <si>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</si>
  <si>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</si>
  <si>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</si>
  <si>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</si>
  <si>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</si>
  <si>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</si>
  <si>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</si>
  <si>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</si>
  <si>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</si>
  <si>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</si>
  <si>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</si>
  <si>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</si>
  <si>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</si>
  <si>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</si>
  <si>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</si>
  <si>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</si>
  <si>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</si>
  <si>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</si>
  <si>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</si>
  <si>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</si>
  <si>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</si>
  <si>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</si>
  <si>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</si>
  <si>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</si>
  <si>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</si>
  <si>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</si>
  <si>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</si>
  <si>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</si>
  <si>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</si>
  <si>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</si>
  <si>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</si>
  <si>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</si>
  <si>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</si>
  <si>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</si>
  <si>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</si>
  <si>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</si>
  <si>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</si>
  <si>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</si>
  <si>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</si>
  <si>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</si>
  <si>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</si>
  <si>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</si>
  <si>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</si>
  <si>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</si>
  <si>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</si>
  <si>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</si>
  <si>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</si>
  <si>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</si>
  <si>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</si>
  <si>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</si>
  <si>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</si>
  <si>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</si>
  <si>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</si>
  <si>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</si>
  <si>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</si>
  <si>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</si>
  <si>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</si>
  <si>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</si>
  <si>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</si>
  <si>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</si>
  <si>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</si>
  <si>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</si>
  <si>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</si>
  <si>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</si>
  <si>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</si>
  <si>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</si>
  <si>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</si>
  <si>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</si>
  <si>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</si>
  <si>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</si>
  <si>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</si>
  <si>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</si>
  <si>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</si>
  <si>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</si>
  <si>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</si>
  <si>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</si>
  <si>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</si>
  <si>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</si>
  <si>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</si>
  <si>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</si>
  <si>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</si>
  <si>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</si>
  <si>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</si>
  <si>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</si>
  <si>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</si>
  <si>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</si>
  <si>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</si>
  <si>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</si>
  <si>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</si>
  <si>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</si>
  <si>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</si>
  <si>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</si>
  <si>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</si>
  <si>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</si>
  <si>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</si>
  <si>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</si>
  <si>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</si>
  <si>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</si>
  <si>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</si>
  <si>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</si>
  <si>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</si>
  <si>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</si>
  <si>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</si>
  <si>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</si>
  <si>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</si>
  <si>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</si>
  <si>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</si>
  <si>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</si>
  <si>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</si>
  <si>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</si>
  <si>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</si>
  <si>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</si>
  <si>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</si>
  <si>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</si>
  <si>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</si>
  <si>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</si>
  <si>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</si>
  <si>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</si>
  <si>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</si>
  <si>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</si>
  <si>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</si>
  <si>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</si>
  <si>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</si>
  <si>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</si>
  <si>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</si>
  <si>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</si>
  <si>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</si>
  <si>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</si>
  <si>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</si>
  <si>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</si>
  <si>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</si>
  <si>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</si>
  <si>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</si>
  <si>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</si>
  <si>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</si>
  <si>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</si>
  <si>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</si>
  <si>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</si>
  <si>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</si>
  <si>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</si>
  <si>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</si>
  <si>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</si>
  <si>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</si>
  <si>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</si>
  <si>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</si>
  <si>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</si>
  <si>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</si>
  <si>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</si>
  <si>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</si>
  <si>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</si>
  <si>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</si>
  <si>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</si>
  <si>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</si>
  <si>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</si>
  <si>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</si>
  <si>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</si>
  <si>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</si>
  <si>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</si>
  <si>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</si>
  <si>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</si>
  <si>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</si>
  <si>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</si>
  <si>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</si>
  <si>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</si>
  <si>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</si>
  <si>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</si>
  <si>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</si>
  <si>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</si>
  <si>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</si>
  <si>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</si>
  <si>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</si>
  <si>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</si>
  <si>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</si>
  <si>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</si>
  <si>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</si>
  <si>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</si>
  <si>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</si>
  <si>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</si>
  <si>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</si>
  <si>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</si>
  <si>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</si>
  <si>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</si>
  <si>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</si>
  <si>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</si>
  <si>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</si>
  <si>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</si>
  <si>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</si>
  <si>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</si>
  <si>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</si>
  <si>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</si>
  <si>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</si>
  <si>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</si>
  <si>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</si>
  <si>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</si>
  <si>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</si>
  <si>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</si>
  <si>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</si>
  <si>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</si>
  <si>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</si>
  <si>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</si>
  <si>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</si>
  <si>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</si>
  <si>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</si>
  <si>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</si>
  <si>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</si>
  <si>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</si>
  <si>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</si>
  <si>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</si>
  <si>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</si>
  <si>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</si>
  <si>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</si>
  <si>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</si>
  <si>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</si>
  <si>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</si>
  <si>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</si>
  <si>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</si>
  <si>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</si>
  <si>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</si>
  <si>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</si>
  <si>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</si>
  <si>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</si>
  <si>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</si>
  <si>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</si>
  <si>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</si>
  <si>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</si>
  <si>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</si>
  <si>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</si>
  <si>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</si>
  <si>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</si>
  <si>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</si>
  <si>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</si>
  <si>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</si>
  <si>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</si>
  <si>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</si>
  <si>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</si>
  <si>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</si>
  <si>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</si>
  <si>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</si>
  <si>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</si>
  <si>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</si>
  <si>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</si>
  <si>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</si>
  <si>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</si>
  <si>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</si>
  <si>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</si>
  <si>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</si>
  <si>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</si>
  <si>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</si>
  <si>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</si>
  <si>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</si>
  <si>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</si>
  <si>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</si>
  <si>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</si>
  <si>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</si>
  <si>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</si>
  <si>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</si>
  <si>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</si>
  <si>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</si>
  <si>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</si>
  <si>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</si>
  <si>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</si>
  <si>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</si>
  <si>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</si>
  <si>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</si>
  <si>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</si>
  <si>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</si>
  <si>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</si>
  <si>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</si>
  <si>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</si>
  <si>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</si>
  <si>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</si>
  <si>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</si>
  <si>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</si>
  <si>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</si>
  <si>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</si>
  <si>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</si>
  <si>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</si>
  <si>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</si>
  <si>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</si>
  <si>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</si>
  <si>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</si>
  <si>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</si>
  <si>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</si>
  <si>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</si>
  <si>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</si>
  <si>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</si>
  <si>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</si>
  <si>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</si>
  <si>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</si>
  <si>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</si>
  <si>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</si>
  <si>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</si>
  <si>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</si>
  <si>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</si>
  <si>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</si>
  <si>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</si>
  <si>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</si>
  <si>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</si>
  <si>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</si>
  <si>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</si>
  <si>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</si>
  <si>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</si>
  <si>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</si>
  <si>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</si>
  <si>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</si>
  <si>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</si>
  <si>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</si>
  <si>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</si>
  <si>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</si>
  <si>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</si>
  <si>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</si>
  <si>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</si>
  <si>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</si>
  <si>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</si>
  <si>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</si>
  <si>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</si>
  <si>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</si>
  <si>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</si>
  <si>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</si>
  <si>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</si>
  <si>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</si>
  <si>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</si>
  <si>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</si>
  <si>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</si>
  <si>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</si>
  <si>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</si>
  <si>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</si>
  <si>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</si>
  <si>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</si>
  <si>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</si>
  <si>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</si>
  <si>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</si>
  <si>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</si>
  <si>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</si>
  <si>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</si>
  <si>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</si>
  <si>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</si>
  <si>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</si>
  <si>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</si>
  <si>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</si>
  <si>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</si>
  <si>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</si>
  <si>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</si>
  <si>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</si>
  <si>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</si>
  <si>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</si>
  <si>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</si>
  <si>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</si>
  <si>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</si>
  <si>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</si>
  <si>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</si>
  <si>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</si>
  <si>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</si>
  <si>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</si>
  <si>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</si>
  <si>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</si>
  <si>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</si>
  <si>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</si>
  <si>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</si>
  <si>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</si>
  <si>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</si>
  <si>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</si>
  <si>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</si>
  <si>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</si>
  <si>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</si>
  <si>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</si>
  <si>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</si>
  <si>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</si>
  <si>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</si>
  <si>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</si>
  <si>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</si>
  <si>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</si>
  <si>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</si>
  <si>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</si>
  <si>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</si>
  <si>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</si>
  <si>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</si>
  <si>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</si>
  <si>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</si>
  <si>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</si>
  <si>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</si>
  <si>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</si>
  <si>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</si>
  <si>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</si>
  <si>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</si>
  <si>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</si>
  <si>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</si>
  <si>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</si>
  <si>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</si>
  <si>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</si>
  <si>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</si>
  <si>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</si>
  <si>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</si>
  <si>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</si>
  <si>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</si>
  <si>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</si>
  <si>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</si>
  <si>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</si>
  <si>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</si>
  <si>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</si>
  <si>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</si>
  <si>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</si>
  <si>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</si>
  <si>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</si>
  <si>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</si>
  <si>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</si>
  <si>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</si>
  <si>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</si>
  <si>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</si>
  <si>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</si>
  <si>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</si>
  <si>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</si>
  <si>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</si>
  <si>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</si>
  <si>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</si>
  <si>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</si>
  <si>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</si>
  <si>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</si>
  <si>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</si>
  <si>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</si>
  <si>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</si>
  <si>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</si>
  <si>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</si>
  <si>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</si>
  <si>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</si>
  <si>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</si>
  <si>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</si>
  <si>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</si>
  <si>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</si>
  <si>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</si>
  <si>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</si>
  <si>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</si>
  <si>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</si>
  <si>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</si>
  <si>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</si>
  <si>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</si>
  <si>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</si>
  <si>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</si>
  <si>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</si>
  <si>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</si>
  <si>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</si>
  <si>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</si>
  <si>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</si>
  <si>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</si>
  <si>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</si>
  <si>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</si>
  <si>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</si>
  <si>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</si>
  <si>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</si>
  <si>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</si>
  <si>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</si>
  <si>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</si>
  <si>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</si>
  <si>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</si>
  <si>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</si>
  <si>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</si>
  <si>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</si>
  <si>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</si>
  <si>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</si>
  <si>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</si>
  <si>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</si>
  <si>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</si>
  <si>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</si>
  <si>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</si>
  <si>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</si>
  <si>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</si>
  <si>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</si>
  <si>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</si>
  <si>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</si>
  <si>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</si>
  <si>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</si>
  <si>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</si>
  <si>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</si>
  <si>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</si>
  <si>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</si>
  <si>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</si>
  <si>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</si>
  <si>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</si>
  <si>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</si>
  <si>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</si>
  <si>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</si>
  <si>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</si>
  <si>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Row Labels</t>
  </si>
  <si>
    <t>Grand Total</t>
  </si>
  <si>
    <t>Count of Attrition</t>
  </si>
  <si>
    <t>Sum of CF_attrition counts</t>
  </si>
  <si>
    <t>Average of Age</t>
  </si>
  <si>
    <t>Total Employees</t>
  </si>
  <si>
    <t>Attrition Count</t>
  </si>
  <si>
    <t>Active Employees</t>
  </si>
  <si>
    <t>Attrition Rate</t>
  </si>
  <si>
    <t>Average Age</t>
  </si>
  <si>
    <t xml:space="preserve"> </t>
  </si>
  <si>
    <t>Sum of Employee Count</t>
  </si>
  <si>
    <t>Sum of CF_attrition count</t>
  </si>
  <si>
    <t>Average of Job Satisfaction</t>
  </si>
  <si>
    <t>Rating</t>
  </si>
  <si>
    <t>Balance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</si>
</sst>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2" fillId="0" borderId="0" applyFont="0" applyFill="0" applyBorder="0" applyAlignment="0" applyProtection="0"/>
  </cellStyleXfs>
  <cellXfs count="32">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5" xfId="0" applyNumberFormat="1" applyFont="1" applyBorder="1" applyAlignment="1"/>
    <xf numFmtId="0" fontId="0" fillId="0" borderId="6" xfId="0" applyFont="1" applyBorder="1" applyAlignment="1">
      <alignment horizontal="left"/>
    </xf>
    <xf numFmtId="0" fontId="0" fillId="0" borderId="7" xfId="0" applyFont="1" applyBorder="1" applyAlignment="1"/>
    <xf numFmtId="0" fontId="0" fillId="0" borderId="6" xfId="0" applyNumberFormat="1" applyFont="1" applyBorder="1" applyAlignment="1"/>
    <xf numFmtId="0" fontId="0" fillId="0" borderId="8" xfId="0" applyNumberFormat="1" applyFont="1" applyBorder="1" applyAlignment="1"/>
    <xf numFmtId="0" fontId="0" fillId="0" borderId="9" xfId="0" applyFont="1" applyBorder="1" applyAlignment="1"/>
    <xf numFmtId="0" fontId="0" fillId="0" borderId="10" xfId="0" applyNumberFormat="1" applyFont="1" applyBorder="1" applyAlignment="1"/>
    <xf numFmtId="10" fontId="0" fillId="0" borderId="0" xfId="1" applyNumberFormat="1" applyFont="1" applyAlignment="1"/>
    <xf numFmtId="1" fontId="0" fillId="0" borderId="0" xfId="0" applyNumberFormat="1" applyFont="1" applyAlignment="1"/>
    <xf numFmtId="10" fontId="0" fillId="0" borderId="3" xfId="0" applyNumberFormat="1" applyFont="1" applyBorder="1" applyAlignment="1"/>
    <xf numFmtId="10" fontId="0" fillId="0" borderId="5" xfId="0" applyNumberFormat="1" applyFont="1" applyBorder="1" applyAlignment="1"/>
    <xf numFmtId="10" fontId="0" fillId="0" borderId="4" xfId="0" applyNumberFormat="1" applyFont="1" applyBorder="1" applyAlignment="1"/>
    <xf numFmtId="9" fontId="0" fillId="0" borderId="3" xfId="0" applyNumberFormat="1" applyFont="1" applyBorder="1" applyAlignment="1"/>
    <xf numFmtId="9" fontId="0" fillId="0" borderId="5" xfId="0" applyNumberFormat="1" applyFont="1" applyBorder="1" applyAlignment="1"/>
    <xf numFmtId="9" fontId="0" fillId="0" borderId="4" xfId="0" applyNumberFormat="1" applyFont="1" applyBorder="1" applyAlignment="1"/>
    <xf numFmtId="164" fontId="0" fillId="0" borderId="4" xfId="0" applyNumberFormat="1" applyFont="1" applyBorder="1" applyAlignment="1"/>
    <xf numFmtId="0" fontId="1" fillId="0" borderId="0" xfId="0" applyFont="1" applyAlignment="1"/>
    <xf numFmtId="164" fontId="0" fillId="0" borderId="0" xfId="0" applyNumberFormat="1" applyFont="1" applyAlignment="1"/>
    <xf numFmtId="1" fontId="0" fillId="0" borderId="3" xfId="0" applyNumberFormat="1" applyFont="1" applyBorder="1" applyAlignment="1"/>
    <xf numFmtId="1" fontId="0" fillId="0" borderId="5" xfId="0" applyNumberFormat="1" applyFont="1" applyBorder="1" applyAlignment="1"/>
    <xf numFmtId="1" fontId="0" fillId="0" borderId="4" xfId="0" applyNumberFormat="1" applyFont="1" applyBorder="1" applyAlignment="1"/>
    <xf numFmtId="0" fontId="0" fillId="0" borderId="0" xfId="0" applyFont="1" applyFill="1" applyBorder="1" applyAlignment="1">
      <alignment horizontal="left"/>
    </xf>
    <xf numFmtId="9" fontId="0" fillId="0" borderId="0" xfId="1" applyFont="1" applyAlignment="1"/>
  </cellXfs>
  <cellStyles count="2">
    <cellStyle name="Normal" xfId="0" builtinId="0"/>
    <cellStyle name="Percent" xfId="1" builtinId="5"/>
  </cellStyles>
  <dxfs count="21">
    <dxf>
      <numFmt numFmtId="164" formatCode="0.0"/>
    </dxf>
    <dxf>
      <numFmt numFmtId="165" formatCode="0.000%"/>
    </dxf>
    <dxf>
      <numFmt numFmtId="13" formatCode="0%"/>
    </dxf>
    <dxf>
      <numFmt numFmtId="1" formatCode="0"/>
    </dxf>
    <dxf>
      <numFmt numFmtId="164" formatCode="0.0"/>
    </dxf>
    <dxf>
      <numFmt numFmtId="165" formatCode="0.000%"/>
    </dxf>
    <dxf>
      <numFmt numFmtId="13" formatCode="0%"/>
    </dxf>
    <dxf>
      <numFmt numFmtId="1" formatCode="0"/>
    </dxf>
    <dxf>
      <numFmt numFmtId="164" formatCode="0.0"/>
    </dxf>
    <dxf>
      <numFmt numFmtId="165" formatCode="0.000%"/>
    </dxf>
    <dxf>
      <numFmt numFmtId="13" formatCode="0%"/>
    </dxf>
    <dxf>
      <numFmt numFmtId="1" formatCode="0"/>
    </dxf>
    <dxf>
      <numFmt numFmtId="1" formatCode="0"/>
    </dxf>
    <dxf>
      <numFmt numFmtId="164" formatCode="0.0"/>
    </dxf>
    <dxf>
      <numFmt numFmtId="13" formatCode="0%"/>
    </dxf>
    <dxf>
      <numFmt numFmtId="165" formatCode="0.000%"/>
    </dxf>
    <dxf>
      <fill>
        <patternFill>
          <fgColor theme="5" tint="0.59996337778862885"/>
          <bgColor theme="5" tint="0.59996337778862885"/>
        </patternFill>
      </fill>
    </dxf>
    <dxf>
      <font>
        <b/>
        <i val="0"/>
        <sz val="12"/>
        <color theme="4" tint="-0.499984740745262"/>
        <name val="Calibri"/>
        <family val="2"/>
        <scheme val="minor"/>
      </font>
      <fill>
        <patternFill patternType="solid">
          <fgColor theme="5" tint="0.59996337778862885"/>
          <bgColor auto="1"/>
        </patternFill>
      </fill>
      <border diagonalUp="0" diagonalDown="0">
        <left/>
        <right/>
        <top/>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20"/>
      <tableStyleElement type="firstRowStripe" dxfId="19"/>
      <tableStyleElement type="secondRowStripe" dxfId="18"/>
    </tableStyle>
    <tableStyle name="Slicer Style 1" pivot="0" table="0" count="10" xr9:uid="{6D4CDBD3-F2A1-43FE-B097-2A414C2C83FB}">
      <tableStyleElement type="wholeTable" dxfId="17"/>
      <tableStyleElement type="headerRow" dxfId="16"/>
    </tableStyle>
  </tableStyles>
  <colors>
    <mruColors>
      <color rgb="FF192E3F"/>
      <color rgb="FF9933FF"/>
      <color rgb="FFFF0066"/>
      <color rgb="FFFFCCCC"/>
      <color rgb="FFFF5050"/>
    </mruColors>
  </colors>
  <extLst>
    <ext xmlns:x14="http://schemas.microsoft.com/office/spreadsheetml/2009/9/main" uri="{46F421CA-312F-682f-3DD2-61675219B42D}">
      <x14:dxfs count="8">
        <dxf>
          <fill>
            <gradientFill degree="90">
              <stop position="0">
                <color theme="5" tint="0.59999389629810485"/>
              </stop>
              <stop position="1">
                <color theme="5" tint="0.59999389629810485"/>
              </stop>
            </gradientFill>
          </fill>
        </dxf>
        <dxf>
          <fill>
            <patternFill>
              <fgColor theme="5" tint="0.59996337778862885"/>
              <bgColor theme="5" tint="0.59996337778862885"/>
            </patternFill>
          </fill>
        </dxf>
        <dxf>
          <fill>
            <patternFill>
              <bgColor theme="4" tint="-0.499984740745262"/>
            </patternFill>
          </fill>
        </dxf>
        <dxf>
          <fill>
            <patternFill>
              <fgColor theme="5" tint="0.59996337778862885"/>
              <bgColor theme="5" tint="0.59996337778862885"/>
            </patternFill>
          </fill>
        </dxf>
        <dxf>
          <fill>
            <patternFill>
              <fgColor theme="5" tint="0.59996337778862885"/>
            </patternFill>
          </fill>
        </dxf>
        <dxf>
          <fill>
            <patternFill>
              <fgColor theme="5" tint="0.59996337778862885"/>
              <bgColor theme="5" tint="0.59996337778862885"/>
            </patternFill>
          </fill>
        </dxf>
        <dxf>
          <fill>
            <patternFill>
              <fgColor theme="5" tint="0.59996337778862885"/>
              <bgColor theme="5" tint="0.59996337778862885"/>
            </patternFill>
          </fill>
        </dxf>
        <dxf>
          <fill>
            <patternFill>
              <fgColor theme="5"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DATA_Excel.xlsx]Pivot Tables!PivotTable2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Tables'!$C$11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B3-4CE9-A3CB-6655C9301E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B3-4CE9-A3CB-6655C9301E58}"/>
              </c:ext>
            </c:extLst>
          </c:dPt>
          <c:cat>
            <c:strRef>
              <c:f>'Pivot Tables'!$B$12:$B$14</c:f>
              <c:strCache>
                <c:ptCount val="2"/>
                <c:pt idx="0">
                  <c:v>Female</c:v>
                </c:pt>
                <c:pt idx="1">
                  <c:v>Male</c:v>
                </c:pt>
              </c:strCache>
            </c:strRef>
          </c:cat>
          <c:val>
            <c:numRef>
              <c:f>'Pivot Tables'!$C$12:$C$14</c:f>
              <c:numCache>
                <c:formatCode>0%</c:formatCode>
                <c:ptCount val="2"/>
                <c:pt idx="0">
                  <c:v>0.4</c:v>
                </c:pt>
                <c:pt idx="1">
                  <c:v>0.6</c:v>
                </c:pt>
              </c:numCache>
            </c:numRef>
          </c:val>
          <c:extLst>
            <c:ext xmlns:c16="http://schemas.microsoft.com/office/drawing/2014/chart" uri="{C3380CC4-5D6E-409C-BE32-E72D297353CC}">
              <c16:uniqueId val="{00000000-DEDA-41EC-AF82-B7E7FEA636C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DATA_Excel.xlsx]Pivot Tables!PivotTable3</c:name>
    <c:fmtId val="0"/>
  </c:pivotSource>
  <c:chart>
    <c:autoTitleDeleted val="1"/>
    <c:pivotFmts>
      <c:pivotFmt>
        <c:idx val="0"/>
        <c:spPr>
          <a:gradFill>
            <a:gsLst>
              <a:gs pos="0">
                <a:srgbClr val="FF5050"/>
              </a:gs>
              <a:gs pos="74000">
                <a:schemeClr val="accent1">
                  <a:lumMod val="45000"/>
                  <a:lumOff val="55000"/>
                </a:schemeClr>
              </a:gs>
              <a:gs pos="83000">
                <a:schemeClr val="accent1">
                  <a:lumMod val="45000"/>
                  <a:lumOff val="55000"/>
                </a:schemeClr>
              </a:gs>
              <a:gs pos="100000">
                <a:srgbClr val="FFCCC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Tables'!$C$27</c:f>
              <c:strCache>
                <c:ptCount val="1"/>
                <c:pt idx="0">
                  <c:v>Total</c:v>
                </c:pt>
              </c:strCache>
            </c:strRef>
          </c:tx>
          <c:spPr>
            <a:gradFill>
              <a:gsLst>
                <a:gs pos="0">
                  <a:srgbClr val="FF5050"/>
                </a:gs>
                <a:gs pos="74000">
                  <a:schemeClr val="accent1">
                    <a:lumMod val="45000"/>
                    <a:lumOff val="55000"/>
                  </a:schemeClr>
                </a:gs>
                <a:gs pos="83000">
                  <a:schemeClr val="accent1">
                    <a:lumMod val="45000"/>
                    <a:lumOff val="55000"/>
                  </a:schemeClr>
                </a:gs>
                <a:gs pos="100000">
                  <a:srgbClr val="FFCCCC"/>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Tables'!$B$28:$B$33</c:f>
              <c:strCache>
                <c:ptCount val="5"/>
                <c:pt idx="0">
                  <c:v>Doctoral Degree</c:v>
                </c:pt>
                <c:pt idx="1">
                  <c:v>High School</c:v>
                </c:pt>
                <c:pt idx="2">
                  <c:v>Associates Degree</c:v>
                </c:pt>
                <c:pt idx="3">
                  <c:v>Master's Degree</c:v>
                </c:pt>
                <c:pt idx="4">
                  <c:v>Bachelor's Degree</c:v>
                </c:pt>
              </c:strCache>
            </c:strRef>
          </c:cat>
          <c:val>
            <c:numRef>
              <c:f>'Pivot Tables'!$C$28:$C$33</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B6C-4E03-87FC-69C4C3B8DCDC}"/>
            </c:ext>
          </c:extLst>
        </c:ser>
        <c:dLbls>
          <c:dLblPos val="outEnd"/>
          <c:showLegendKey val="0"/>
          <c:showVal val="1"/>
          <c:showCatName val="0"/>
          <c:showSerName val="0"/>
          <c:showPercent val="0"/>
          <c:showBubbleSize val="0"/>
        </c:dLbls>
        <c:gapWidth val="50"/>
        <c:axId val="1400347856"/>
        <c:axId val="1400352848"/>
      </c:barChart>
      <c:catAx>
        <c:axId val="14003478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1400352848"/>
        <c:crosses val="autoZero"/>
        <c:auto val="1"/>
        <c:lblAlgn val="ctr"/>
        <c:lblOffset val="100"/>
        <c:noMultiLvlLbl val="0"/>
      </c:catAx>
      <c:valAx>
        <c:axId val="1400352848"/>
        <c:scaling>
          <c:orientation val="minMax"/>
        </c:scaling>
        <c:delete val="1"/>
        <c:axPos val="b"/>
        <c:numFmt formatCode="General" sourceLinked="1"/>
        <c:majorTickMark val="out"/>
        <c:minorTickMark val="none"/>
        <c:tickLblPos val="nextTo"/>
        <c:crossAx val="140034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DATA_Excel.xlsx]Pivot Tables!PivotTable7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FF5050"/>
              </a:gs>
              <a:gs pos="84000">
                <a:srgbClr val="FFCCCC"/>
              </a:gs>
              <a:gs pos="83000">
                <a:srgbClr val="FFCCCC"/>
              </a:gs>
            </a:gsLst>
            <a:lin ang="5400000" scaled="1"/>
          </a:gradFill>
          <a:ln w="19050">
            <a:solidFill>
              <a:schemeClr val="lt1"/>
            </a:solidFill>
          </a:ln>
          <a:effectLst/>
        </c:spPr>
      </c:pivotFmt>
      <c:pivotFmt>
        <c:idx val="2"/>
        <c:spPr>
          <a:gradFill>
            <a:gsLst>
              <a:gs pos="98000">
                <a:schemeClr val="accent1">
                  <a:lumMod val="20000"/>
                  <a:lumOff val="80000"/>
                </a:schemeClr>
              </a:gs>
              <a:gs pos="3000">
                <a:schemeClr val="accent1">
                  <a:lumMod val="50000"/>
                </a:schemeClr>
              </a:gs>
            </a:gsLst>
            <a:lin ang="5400000" scaled="1"/>
          </a:gradFill>
          <a:ln w="19050">
            <a:solidFill>
              <a:schemeClr val="lt1"/>
            </a:solidFill>
          </a:ln>
          <a:effectLst/>
        </c:spPr>
      </c:pivotFmt>
      <c:pivotFmt>
        <c:idx val="3"/>
        <c:spPr>
          <a:gradFill>
            <a:gsLst>
              <a:gs pos="98000">
                <a:schemeClr val="accent2">
                  <a:lumMod val="20000"/>
                  <a:lumOff val="80000"/>
                </a:schemeClr>
              </a:gs>
              <a:gs pos="3000">
                <a:schemeClr val="accent2">
                  <a:lumMod val="75000"/>
                </a:schemeClr>
              </a:gs>
            </a:gsLst>
            <a:lin ang="5400000" scaled="1"/>
          </a:gradFill>
          <a:ln w="19050">
            <a:solidFill>
              <a:schemeClr val="lt1"/>
            </a:solidFill>
          </a:ln>
          <a:effectLst/>
        </c:spPr>
      </c:pivotFmt>
    </c:pivotFmts>
    <c:plotArea>
      <c:layout/>
      <c:pieChart>
        <c:varyColors val="1"/>
        <c:ser>
          <c:idx val="0"/>
          <c:order val="0"/>
          <c:tx>
            <c:strRef>
              <c:f>'Pivot Tables'!$C$63</c:f>
              <c:strCache>
                <c:ptCount val="1"/>
                <c:pt idx="0">
                  <c:v>Total</c:v>
                </c:pt>
              </c:strCache>
            </c:strRef>
          </c:tx>
          <c:dPt>
            <c:idx val="0"/>
            <c:bubble3D val="0"/>
            <c:spPr>
              <a:gradFill>
                <a:gsLst>
                  <a:gs pos="98000">
                    <a:schemeClr val="accent1">
                      <a:lumMod val="20000"/>
                      <a:lumOff val="80000"/>
                    </a:schemeClr>
                  </a:gs>
                  <a:gs pos="3000">
                    <a:schemeClr val="accent1">
                      <a:lumMod val="50000"/>
                    </a:schemeClr>
                  </a:gs>
                </a:gsLst>
                <a:lin ang="5400000" scaled="1"/>
              </a:gradFill>
              <a:ln w="19050">
                <a:solidFill>
                  <a:schemeClr val="lt1"/>
                </a:solidFill>
              </a:ln>
              <a:effectLst/>
            </c:spPr>
            <c:extLst>
              <c:ext xmlns:c16="http://schemas.microsoft.com/office/drawing/2014/chart" uri="{C3380CC4-5D6E-409C-BE32-E72D297353CC}">
                <c16:uniqueId val="{00000003-A409-4005-B3B8-A22C7431D78B}"/>
              </c:ext>
            </c:extLst>
          </c:dPt>
          <c:dPt>
            <c:idx val="1"/>
            <c:bubble3D val="0"/>
            <c:spPr>
              <a:gradFill>
                <a:gsLst>
                  <a:gs pos="0">
                    <a:srgbClr val="FF5050"/>
                  </a:gs>
                  <a:gs pos="84000">
                    <a:srgbClr val="FFCCCC"/>
                  </a:gs>
                  <a:gs pos="83000">
                    <a:srgbClr val="FFCCCC"/>
                  </a:gs>
                </a:gsLst>
                <a:lin ang="5400000" scaled="1"/>
              </a:gradFill>
              <a:ln w="19050">
                <a:solidFill>
                  <a:schemeClr val="lt1"/>
                </a:solidFill>
              </a:ln>
              <a:effectLst/>
            </c:spPr>
            <c:extLst>
              <c:ext xmlns:c16="http://schemas.microsoft.com/office/drawing/2014/chart" uri="{C3380CC4-5D6E-409C-BE32-E72D297353CC}">
                <c16:uniqueId val="{00000002-A409-4005-B3B8-A22C7431D78B}"/>
              </c:ext>
            </c:extLst>
          </c:dPt>
          <c:dPt>
            <c:idx val="2"/>
            <c:bubble3D val="0"/>
            <c:spPr>
              <a:gradFill>
                <a:gsLst>
                  <a:gs pos="98000">
                    <a:schemeClr val="accent2">
                      <a:lumMod val="20000"/>
                      <a:lumOff val="80000"/>
                    </a:schemeClr>
                  </a:gs>
                  <a:gs pos="3000">
                    <a:schemeClr val="accent2">
                      <a:lumMod val="75000"/>
                    </a:schemeClr>
                  </a:gs>
                </a:gsLst>
                <a:lin ang="5400000" scaled="1"/>
              </a:gradFill>
              <a:ln w="19050">
                <a:solidFill>
                  <a:schemeClr val="lt1"/>
                </a:solidFill>
              </a:ln>
              <a:effectLst/>
            </c:spPr>
            <c:extLst>
              <c:ext xmlns:c16="http://schemas.microsoft.com/office/drawing/2014/chart" uri="{C3380CC4-5D6E-409C-BE32-E72D297353CC}">
                <c16:uniqueId val="{00000005-A409-4005-B3B8-A22C7431D78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Tables'!$B$64:$B$67</c:f>
              <c:strCache>
                <c:ptCount val="3"/>
                <c:pt idx="0">
                  <c:v>HR</c:v>
                </c:pt>
                <c:pt idx="1">
                  <c:v>R&amp;D</c:v>
                </c:pt>
                <c:pt idx="2">
                  <c:v>Sales</c:v>
                </c:pt>
              </c:strCache>
            </c:strRef>
          </c:cat>
          <c:val>
            <c:numRef>
              <c:f>'Pivot Tables'!$C$64:$C$67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409-4005-B3B8-A22C7431D78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DATA_Excel.xlsx]Pivot Tables!PivotTable8</c:name>
    <c:fmtId val="0"/>
  </c:pivotSource>
  <c:chart>
    <c:autoTitleDeleted val="1"/>
    <c:pivotFmts>
      <c:pivotFmt>
        <c:idx val="0"/>
        <c:spPr>
          <a:gradFill>
            <a:gsLst>
              <a:gs pos="98000">
                <a:srgbClr val="FF0066"/>
              </a:gs>
              <a:gs pos="3000">
                <a:srgbClr val="FFCCC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98000">
                <a:srgbClr val="FF0066"/>
              </a:gs>
              <a:gs pos="3000">
                <a:srgbClr val="FFCCCC"/>
              </a:gs>
            </a:gsLst>
            <a:lin ang="5400000" scaled="1"/>
          </a:gradFill>
          <a:ln>
            <a:noFill/>
          </a:ln>
          <a:effectLst/>
        </c:spPr>
      </c:pivotFmt>
    </c:pivotFmts>
    <c:plotArea>
      <c:layout/>
      <c:barChart>
        <c:barDir val="col"/>
        <c:grouping val="clustered"/>
        <c:varyColors val="0"/>
        <c:ser>
          <c:idx val="0"/>
          <c:order val="0"/>
          <c:tx>
            <c:strRef>
              <c:f>'Pivot Tables'!$C$80</c:f>
              <c:strCache>
                <c:ptCount val="1"/>
                <c:pt idx="0">
                  <c:v>Total</c:v>
                </c:pt>
              </c:strCache>
            </c:strRef>
          </c:tx>
          <c:spPr>
            <a:gradFill>
              <a:gsLst>
                <a:gs pos="98000">
                  <a:srgbClr val="FF0066"/>
                </a:gs>
                <a:gs pos="3000">
                  <a:srgbClr val="FFCCCC"/>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Tables'!$B$81:$B$86</c:f>
              <c:strCache>
                <c:ptCount val="5"/>
                <c:pt idx="0">
                  <c:v>25 - 34</c:v>
                </c:pt>
                <c:pt idx="1">
                  <c:v>35 - 44</c:v>
                </c:pt>
                <c:pt idx="2">
                  <c:v>45 - 54</c:v>
                </c:pt>
                <c:pt idx="3">
                  <c:v>Over 55</c:v>
                </c:pt>
                <c:pt idx="4">
                  <c:v>Under 25</c:v>
                </c:pt>
              </c:strCache>
            </c:strRef>
          </c:cat>
          <c:val>
            <c:numRef>
              <c:f>'Pivot Tables'!$C$81:$C$86</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D065-43DE-9BF2-A5536C27163B}"/>
            </c:ext>
          </c:extLst>
        </c:ser>
        <c:dLbls>
          <c:dLblPos val="outEnd"/>
          <c:showLegendKey val="0"/>
          <c:showVal val="1"/>
          <c:showCatName val="0"/>
          <c:showSerName val="0"/>
          <c:showPercent val="0"/>
          <c:showBubbleSize val="0"/>
        </c:dLbls>
        <c:gapWidth val="60"/>
        <c:overlap val="-27"/>
        <c:axId val="2021556176"/>
        <c:axId val="2021562416"/>
      </c:barChart>
      <c:catAx>
        <c:axId val="202155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021562416"/>
        <c:crosses val="autoZero"/>
        <c:auto val="1"/>
        <c:lblAlgn val="ctr"/>
        <c:lblOffset val="100"/>
        <c:noMultiLvlLbl val="0"/>
      </c:catAx>
      <c:valAx>
        <c:axId val="2021562416"/>
        <c:scaling>
          <c:orientation val="minMax"/>
        </c:scaling>
        <c:delete val="1"/>
        <c:axPos val="l"/>
        <c:numFmt formatCode="General" sourceLinked="1"/>
        <c:majorTickMark val="none"/>
        <c:minorTickMark val="none"/>
        <c:tickLblPos val="nextTo"/>
        <c:crossAx val="202155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C6-4B41-A9EA-9FE9A13A15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C6-4B41-A9EA-9FE9A13A15FD}"/>
              </c:ext>
            </c:extLst>
          </c:dPt>
          <c:val>
            <c:numRef>
              <c:f>'Pivot Tables'!$G$120:$G$121</c:f>
              <c:numCache>
                <c:formatCode>General</c:formatCode>
                <c:ptCount val="2"/>
                <c:pt idx="0">
                  <c:v>0.65663265306122454</c:v>
                </c:pt>
                <c:pt idx="1">
                  <c:v>0.34336734693877546</c:v>
                </c:pt>
              </c:numCache>
            </c:numRef>
          </c:val>
          <c:extLst>
            <c:ext xmlns:c16="http://schemas.microsoft.com/office/drawing/2014/chart" uri="{C3380CC4-5D6E-409C-BE32-E72D297353CC}">
              <c16:uniqueId val="{00000000-08D9-4B72-AE11-4945A9FAE7B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692038495188099E-2"/>
          <c:y val="5.0925925925925923E-2"/>
          <c:w val="0.89971084864391948"/>
          <c:h val="0.8416746864975212"/>
        </c:manualLayout>
      </c:layout>
      <c:barChart>
        <c:barDir val="bar"/>
        <c:grouping val="stacked"/>
        <c:varyColors val="0"/>
        <c:ser>
          <c:idx val="0"/>
          <c:order val="0"/>
          <c:spPr>
            <a:solidFill>
              <a:schemeClr val="accent1"/>
            </a:solidFill>
            <a:ln>
              <a:noFill/>
            </a:ln>
            <a:effectLst/>
          </c:spPr>
          <c:invertIfNegative val="0"/>
          <c:val>
            <c:numRef>
              <c:f>'Pivot Tables'!$F$132</c:f>
              <c:numCache>
                <c:formatCode>0.0</c:formatCode>
                <c:ptCount val="1"/>
                <c:pt idx="0">
                  <c:v>2.6265306122448981</c:v>
                </c:pt>
              </c:numCache>
            </c:numRef>
          </c:val>
          <c:extLst>
            <c:ext xmlns:c16="http://schemas.microsoft.com/office/drawing/2014/chart" uri="{C3380CC4-5D6E-409C-BE32-E72D297353CC}">
              <c16:uniqueId val="{00000000-452A-4994-8082-AC7F41D754EA}"/>
            </c:ext>
          </c:extLst>
        </c:ser>
        <c:ser>
          <c:idx val="1"/>
          <c:order val="1"/>
          <c:spPr>
            <a:solidFill>
              <a:schemeClr val="accent2"/>
            </a:solidFill>
            <a:ln>
              <a:noFill/>
            </a:ln>
            <a:effectLst/>
          </c:spPr>
          <c:invertIfNegative val="0"/>
          <c:val>
            <c:numRef>
              <c:f>'Pivot Tables'!$F$133</c:f>
              <c:numCache>
                <c:formatCode>0.0</c:formatCode>
                <c:ptCount val="1"/>
                <c:pt idx="0">
                  <c:v>1.3734693877551019</c:v>
                </c:pt>
              </c:numCache>
            </c:numRef>
          </c:val>
          <c:extLst>
            <c:ext xmlns:c16="http://schemas.microsoft.com/office/drawing/2014/chart" uri="{C3380CC4-5D6E-409C-BE32-E72D297353CC}">
              <c16:uniqueId val="{00000004-452A-4994-8082-AC7F41D754EA}"/>
            </c:ext>
          </c:extLst>
        </c:ser>
        <c:dLbls>
          <c:showLegendKey val="0"/>
          <c:showVal val="0"/>
          <c:showCatName val="0"/>
          <c:showSerName val="0"/>
          <c:showPercent val="0"/>
          <c:showBubbleSize val="0"/>
        </c:dLbls>
        <c:gapWidth val="0"/>
        <c:overlap val="100"/>
        <c:axId val="920256016"/>
        <c:axId val="920258928"/>
      </c:barChart>
      <c:catAx>
        <c:axId val="920256016"/>
        <c:scaling>
          <c:orientation val="minMax"/>
        </c:scaling>
        <c:delete val="1"/>
        <c:axPos val="l"/>
        <c:majorTickMark val="out"/>
        <c:minorTickMark val="none"/>
        <c:tickLblPos val="nextTo"/>
        <c:crossAx val="920258928"/>
        <c:crosses val="autoZero"/>
        <c:auto val="1"/>
        <c:lblAlgn val="ctr"/>
        <c:lblOffset val="100"/>
        <c:noMultiLvlLbl val="0"/>
      </c:catAx>
      <c:valAx>
        <c:axId val="920258928"/>
        <c:scaling>
          <c:orientation val="minMax"/>
          <c:max val="4"/>
          <c:min val="0"/>
        </c:scaling>
        <c:delete val="1"/>
        <c:axPos val="b"/>
        <c:numFmt formatCode="0.0" sourceLinked="1"/>
        <c:majorTickMark val="out"/>
        <c:minorTickMark val="none"/>
        <c:tickLblPos val="nextTo"/>
        <c:crossAx val="92025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CE-4A5A-946A-10C78EDD2F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CE-4A5A-946A-10C78EDD2F43}"/>
              </c:ext>
            </c:extLst>
          </c:dPt>
          <c:val>
            <c:numRef>
              <c:f>'Pivot Tables'!$D$154:$D$155</c:f>
              <c:numCache>
                <c:formatCode>0%</c:formatCode>
                <c:ptCount val="2"/>
                <c:pt idx="0">
                  <c:v>0.4</c:v>
                </c:pt>
                <c:pt idx="1">
                  <c:v>0.6</c:v>
                </c:pt>
              </c:numCache>
            </c:numRef>
          </c:val>
          <c:extLst>
            <c:ext xmlns:c16="http://schemas.microsoft.com/office/drawing/2014/chart" uri="{C3380CC4-5D6E-409C-BE32-E72D297353CC}">
              <c16:uniqueId val="{00000000-01B5-40E0-BE8C-F2E67C4D46E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939393939393934E-2"/>
          <c:y val="0"/>
          <c:w val="0.78787974230493907"/>
          <c:h val="1"/>
        </c:manualLayout>
      </c:layout>
      <c:doughnutChart>
        <c:varyColors val="1"/>
        <c:ser>
          <c:idx val="0"/>
          <c:order val="0"/>
          <c:spPr>
            <a:ln>
              <a:noFill/>
            </a:ln>
          </c:spPr>
          <c:dPt>
            <c:idx val="0"/>
            <c:bubble3D val="0"/>
            <c:spPr>
              <a:gradFill>
                <a:gsLst>
                  <a:gs pos="0">
                    <a:schemeClr val="accent6">
                      <a:lumMod val="20000"/>
                      <a:lumOff val="80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4933-4E81-B7EB-573DFD4F401F}"/>
              </c:ext>
            </c:extLst>
          </c:dPt>
          <c:dPt>
            <c:idx val="1"/>
            <c:bubble3D val="0"/>
            <c:spPr>
              <a:solidFill>
                <a:schemeClr val="accent2">
                  <a:lumMod val="40000"/>
                  <a:lumOff val="60000"/>
                  <a:alpha val="95000"/>
                </a:schemeClr>
              </a:solidFill>
              <a:ln w="19050">
                <a:noFill/>
              </a:ln>
              <a:effectLst/>
            </c:spPr>
            <c:extLst>
              <c:ext xmlns:c16="http://schemas.microsoft.com/office/drawing/2014/chart" uri="{C3380CC4-5D6E-409C-BE32-E72D297353CC}">
                <c16:uniqueId val="{00000003-4933-4E81-B7EB-573DFD4F401F}"/>
              </c:ext>
            </c:extLst>
          </c:dPt>
          <c:val>
            <c:numRef>
              <c:f>'Pivot Tables'!$G$120:$G$121</c:f>
              <c:numCache>
                <c:formatCode>General</c:formatCode>
                <c:ptCount val="2"/>
                <c:pt idx="0">
                  <c:v>0.65663265306122454</c:v>
                </c:pt>
                <c:pt idx="1">
                  <c:v>0.34336734693877546</c:v>
                </c:pt>
              </c:numCache>
            </c:numRef>
          </c:val>
          <c:extLst>
            <c:ext xmlns:c16="http://schemas.microsoft.com/office/drawing/2014/chart" uri="{C3380CC4-5D6E-409C-BE32-E72D297353CC}">
              <c16:uniqueId val="{00000004-4933-4E81-B7EB-573DFD4F401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692038495188099E-2"/>
          <c:y val="5.0925925925925923E-2"/>
          <c:w val="0.89971084864391948"/>
          <c:h val="0.8416746864975212"/>
        </c:manualLayout>
      </c:layout>
      <c:barChart>
        <c:barDir val="bar"/>
        <c:grouping val="stacked"/>
        <c:varyColors val="0"/>
        <c:ser>
          <c:idx val="0"/>
          <c:order val="0"/>
          <c:spPr>
            <a:solidFill>
              <a:schemeClr val="accent6">
                <a:lumMod val="50000"/>
              </a:schemeClr>
            </a:solidFill>
            <a:ln>
              <a:noFill/>
            </a:ln>
            <a:effectLst/>
          </c:spPr>
          <c:invertIfNegative val="0"/>
          <c:val>
            <c:numRef>
              <c:f>'Pivot Tables'!$F$132</c:f>
              <c:numCache>
                <c:formatCode>0.0</c:formatCode>
                <c:ptCount val="1"/>
                <c:pt idx="0">
                  <c:v>2.6265306122448981</c:v>
                </c:pt>
              </c:numCache>
            </c:numRef>
          </c:val>
          <c:extLst>
            <c:ext xmlns:c16="http://schemas.microsoft.com/office/drawing/2014/chart" uri="{C3380CC4-5D6E-409C-BE32-E72D297353CC}">
              <c16:uniqueId val="{00000000-574B-4E37-852F-3983EC30EDFE}"/>
            </c:ext>
          </c:extLst>
        </c:ser>
        <c:ser>
          <c:idx val="1"/>
          <c:order val="1"/>
          <c:spPr>
            <a:solidFill>
              <a:schemeClr val="accent2">
                <a:lumMod val="40000"/>
                <a:lumOff val="60000"/>
              </a:schemeClr>
            </a:solidFill>
            <a:ln>
              <a:noFill/>
            </a:ln>
            <a:effectLst/>
          </c:spPr>
          <c:invertIfNegative val="0"/>
          <c:val>
            <c:numRef>
              <c:f>'Pivot Tables'!$F$133</c:f>
              <c:numCache>
                <c:formatCode>0.0</c:formatCode>
                <c:ptCount val="1"/>
                <c:pt idx="0">
                  <c:v>1.3734693877551019</c:v>
                </c:pt>
              </c:numCache>
            </c:numRef>
          </c:val>
          <c:extLst>
            <c:ext xmlns:c16="http://schemas.microsoft.com/office/drawing/2014/chart" uri="{C3380CC4-5D6E-409C-BE32-E72D297353CC}">
              <c16:uniqueId val="{00000001-574B-4E37-852F-3983EC30EDFE}"/>
            </c:ext>
          </c:extLst>
        </c:ser>
        <c:dLbls>
          <c:showLegendKey val="0"/>
          <c:showVal val="0"/>
          <c:showCatName val="0"/>
          <c:showSerName val="0"/>
          <c:showPercent val="0"/>
          <c:showBubbleSize val="0"/>
        </c:dLbls>
        <c:gapWidth val="0"/>
        <c:overlap val="100"/>
        <c:axId val="920256016"/>
        <c:axId val="920258928"/>
      </c:barChart>
      <c:catAx>
        <c:axId val="920256016"/>
        <c:scaling>
          <c:orientation val="minMax"/>
        </c:scaling>
        <c:delete val="1"/>
        <c:axPos val="l"/>
        <c:majorTickMark val="out"/>
        <c:minorTickMark val="none"/>
        <c:tickLblPos val="nextTo"/>
        <c:crossAx val="920258928"/>
        <c:crosses val="autoZero"/>
        <c:auto val="1"/>
        <c:lblAlgn val="ctr"/>
        <c:lblOffset val="100"/>
        <c:noMultiLvlLbl val="0"/>
      </c:catAx>
      <c:valAx>
        <c:axId val="920258928"/>
        <c:scaling>
          <c:orientation val="minMax"/>
          <c:max val="4"/>
          <c:min val="0"/>
        </c:scaling>
        <c:delete val="1"/>
        <c:axPos val="b"/>
        <c:numFmt formatCode="0.0" sourceLinked="1"/>
        <c:majorTickMark val="out"/>
        <c:minorTickMark val="none"/>
        <c:tickLblPos val="nextTo"/>
        <c:crossAx val="92025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2">
                  <a:lumMod val="40000"/>
                  <a:lumOff val="60000"/>
                </a:schemeClr>
              </a:solidFill>
              <a:ln w="19050">
                <a:noFill/>
              </a:ln>
              <a:effectLst/>
            </c:spPr>
            <c:extLst>
              <c:ext xmlns:c16="http://schemas.microsoft.com/office/drawing/2014/chart" uri="{C3380CC4-5D6E-409C-BE32-E72D297353CC}">
                <c16:uniqueId val="{00000001-4058-45B3-90F1-9225E7E1C7B3}"/>
              </c:ext>
            </c:extLst>
          </c:dPt>
          <c:dPt>
            <c:idx val="1"/>
            <c:bubble3D val="0"/>
            <c:spPr>
              <a:gradFill>
                <a:gsLst>
                  <a:gs pos="0">
                    <a:schemeClr val="accent1">
                      <a:lumMod val="40000"/>
                      <a:lumOff val="60000"/>
                    </a:schemeClr>
                  </a:gs>
                  <a:gs pos="100000">
                    <a:schemeClr val="accent1">
                      <a:lumMod val="50000"/>
                    </a:schemeClr>
                  </a:gs>
                </a:gsLst>
                <a:lin ang="5400000" scaled="1"/>
              </a:gradFill>
              <a:ln w="19050">
                <a:noFill/>
              </a:ln>
              <a:effectLst/>
            </c:spPr>
            <c:extLst>
              <c:ext xmlns:c16="http://schemas.microsoft.com/office/drawing/2014/chart" uri="{C3380CC4-5D6E-409C-BE32-E72D297353CC}">
                <c16:uniqueId val="{00000003-4058-45B3-90F1-9225E7E1C7B3}"/>
              </c:ext>
            </c:extLst>
          </c:dPt>
          <c:val>
            <c:numRef>
              <c:f>'Pivot Tables'!$D$154:$D$155</c:f>
              <c:numCache>
                <c:formatCode>0%</c:formatCode>
                <c:ptCount val="2"/>
                <c:pt idx="0">
                  <c:v>0.4</c:v>
                </c:pt>
                <c:pt idx="1">
                  <c:v>0.6</c:v>
                </c:pt>
              </c:numCache>
            </c:numRef>
          </c:val>
          <c:extLst>
            <c:ext xmlns:c16="http://schemas.microsoft.com/office/drawing/2014/chart" uri="{C3380CC4-5D6E-409C-BE32-E72D297353CC}">
              <c16:uniqueId val="{00000004-4058-45B3-90F1-9225E7E1C7B3}"/>
            </c:ext>
          </c:extLst>
        </c:ser>
        <c:dLbls>
          <c:showLegendKey val="0"/>
          <c:showVal val="0"/>
          <c:showCatName val="0"/>
          <c:showSerName val="0"/>
          <c:showPercent val="0"/>
          <c:showBubbleSize val="0"/>
          <c:showLeaderLines val="1"/>
        </c:dLbls>
        <c:firstSliceAng val="22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66"/>
            </a:solidFill>
          </c:spPr>
          <c:dPt>
            <c:idx val="0"/>
            <c:bubble3D val="0"/>
            <c:spPr>
              <a:gradFill>
                <a:gsLst>
                  <a:gs pos="0">
                    <a:schemeClr val="accent1">
                      <a:lumMod val="40000"/>
                      <a:lumOff val="60000"/>
                    </a:schemeClr>
                  </a:gs>
                  <a:gs pos="100000">
                    <a:srgbClr val="FF0066"/>
                  </a:gs>
                </a:gsLst>
                <a:lin ang="5400000" scaled="1"/>
              </a:gradFill>
              <a:ln w="19050">
                <a:noFill/>
              </a:ln>
              <a:effectLst/>
            </c:spPr>
            <c:extLst>
              <c:ext xmlns:c16="http://schemas.microsoft.com/office/drawing/2014/chart" uri="{C3380CC4-5D6E-409C-BE32-E72D297353CC}">
                <c16:uniqueId val="{00000001-C73E-4F08-A040-1EC1CF03E170}"/>
              </c:ext>
            </c:extLst>
          </c:dPt>
          <c:dPt>
            <c:idx val="1"/>
            <c:bubble3D val="0"/>
            <c:explosion val="3"/>
            <c:spPr>
              <a:solidFill>
                <a:schemeClr val="accent2">
                  <a:lumMod val="40000"/>
                  <a:lumOff val="60000"/>
                </a:schemeClr>
              </a:solidFill>
              <a:ln w="19050">
                <a:noFill/>
              </a:ln>
              <a:effectLst/>
            </c:spPr>
            <c:extLst>
              <c:ext xmlns:c16="http://schemas.microsoft.com/office/drawing/2014/chart" uri="{C3380CC4-5D6E-409C-BE32-E72D297353CC}">
                <c16:uniqueId val="{00000003-C73E-4F08-A040-1EC1CF03E170}"/>
              </c:ext>
            </c:extLst>
          </c:dPt>
          <c:val>
            <c:numRef>
              <c:f>'Pivot Tables'!$D$154:$D$155</c:f>
              <c:numCache>
                <c:formatCode>0%</c:formatCode>
                <c:ptCount val="2"/>
                <c:pt idx="0">
                  <c:v>0.4</c:v>
                </c:pt>
                <c:pt idx="1">
                  <c:v>0.6</c:v>
                </c:pt>
              </c:numCache>
            </c:numRef>
          </c:val>
          <c:extLst>
            <c:ext xmlns:c16="http://schemas.microsoft.com/office/drawing/2014/chart" uri="{C3380CC4-5D6E-409C-BE32-E72D297353CC}">
              <c16:uniqueId val="{00000004-C73E-4F08-A040-1EC1CF03E170}"/>
            </c:ext>
          </c:extLst>
        </c:ser>
        <c:dLbls>
          <c:showLegendKey val="0"/>
          <c:showVal val="0"/>
          <c:showCatName val="0"/>
          <c:showSerName val="0"/>
          <c:showPercent val="0"/>
          <c:showBubbleSize val="0"/>
          <c:showLeaderLines val="1"/>
        </c:dLbls>
        <c:firstSliceAng val="18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DATA_Excel.xlsx]Pivot Tables!PivotTable3</c:name>
    <c:fmtId val="2"/>
  </c:pivotSource>
  <c:chart>
    <c:autoTitleDeleted val="1"/>
    <c:pivotFmts>
      <c:pivotFmt>
        <c:idx val="0"/>
        <c:spPr>
          <a:gradFill>
            <a:gsLst>
              <a:gs pos="0">
                <a:srgbClr val="FF5050"/>
              </a:gs>
              <a:gs pos="74000">
                <a:schemeClr val="accent1">
                  <a:lumMod val="45000"/>
                  <a:lumOff val="55000"/>
                </a:schemeClr>
              </a:gs>
              <a:gs pos="83000">
                <a:schemeClr val="accent1">
                  <a:lumMod val="45000"/>
                  <a:lumOff val="55000"/>
                </a:schemeClr>
              </a:gs>
              <a:gs pos="100000">
                <a:srgbClr val="FFCCC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FF5050"/>
              </a:gs>
              <a:gs pos="74000">
                <a:schemeClr val="accent1">
                  <a:lumMod val="45000"/>
                  <a:lumOff val="55000"/>
                </a:schemeClr>
              </a:gs>
              <a:gs pos="83000">
                <a:schemeClr val="accent1">
                  <a:lumMod val="45000"/>
                  <a:lumOff val="55000"/>
                </a:schemeClr>
              </a:gs>
              <a:gs pos="100000">
                <a:srgbClr val="FFCCC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FF5050"/>
              </a:gs>
              <a:gs pos="74000">
                <a:schemeClr val="accent1">
                  <a:lumMod val="45000"/>
                  <a:lumOff val="55000"/>
                </a:schemeClr>
              </a:gs>
              <a:gs pos="83000">
                <a:schemeClr val="accent1">
                  <a:lumMod val="45000"/>
                  <a:lumOff val="55000"/>
                </a:schemeClr>
              </a:gs>
              <a:gs pos="100000">
                <a:srgbClr val="FFCCC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90228543566441"/>
          <c:y val="5.051659240269385E-2"/>
          <c:w val="0.76004639363473381"/>
          <c:h val="0.89896670493685416"/>
        </c:manualLayout>
      </c:layout>
      <c:barChart>
        <c:barDir val="bar"/>
        <c:grouping val="clustered"/>
        <c:varyColors val="0"/>
        <c:ser>
          <c:idx val="0"/>
          <c:order val="0"/>
          <c:tx>
            <c:strRef>
              <c:f>'Pivot Tables'!$C$27</c:f>
              <c:strCache>
                <c:ptCount val="1"/>
                <c:pt idx="0">
                  <c:v>Total</c:v>
                </c:pt>
              </c:strCache>
            </c:strRef>
          </c:tx>
          <c:spPr>
            <a:gradFill>
              <a:gsLst>
                <a:gs pos="0">
                  <a:srgbClr val="FF5050"/>
                </a:gs>
                <a:gs pos="74000">
                  <a:schemeClr val="accent1">
                    <a:lumMod val="45000"/>
                    <a:lumOff val="55000"/>
                  </a:schemeClr>
                </a:gs>
                <a:gs pos="83000">
                  <a:schemeClr val="accent1">
                    <a:lumMod val="45000"/>
                    <a:lumOff val="55000"/>
                  </a:schemeClr>
                </a:gs>
                <a:gs pos="100000">
                  <a:srgbClr val="FFCCCC"/>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Tables'!$B$28:$B$33</c:f>
              <c:strCache>
                <c:ptCount val="5"/>
                <c:pt idx="0">
                  <c:v>Doctoral Degree</c:v>
                </c:pt>
                <c:pt idx="1">
                  <c:v>High School</c:v>
                </c:pt>
                <c:pt idx="2">
                  <c:v>Associates Degree</c:v>
                </c:pt>
                <c:pt idx="3">
                  <c:v>Master's Degree</c:v>
                </c:pt>
                <c:pt idx="4">
                  <c:v>Bachelor's Degree</c:v>
                </c:pt>
              </c:strCache>
            </c:strRef>
          </c:cat>
          <c:val>
            <c:numRef>
              <c:f>'Pivot Tables'!$C$28:$C$33</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C47-4859-A4EC-5C903796E8BC}"/>
            </c:ext>
          </c:extLst>
        </c:ser>
        <c:dLbls>
          <c:dLblPos val="outEnd"/>
          <c:showLegendKey val="0"/>
          <c:showVal val="1"/>
          <c:showCatName val="0"/>
          <c:showSerName val="0"/>
          <c:showPercent val="0"/>
          <c:showBubbleSize val="0"/>
        </c:dLbls>
        <c:gapWidth val="50"/>
        <c:axId val="1400347856"/>
        <c:axId val="1400352848"/>
      </c:barChart>
      <c:catAx>
        <c:axId val="14003478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192E3F"/>
                </a:solidFill>
                <a:latin typeface="+mn-lt"/>
                <a:ea typeface="+mn-ea"/>
                <a:cs typeface="+mn-cs"/>
              </a:defRPr>
            </a:pPr>
            <a:endParaRPr lang="en-KE"/>
          </a:p>
        </c:txPr>
        <c:crossAx val="1400352848"/>
        <c:crosses val="autoZero"/>
        <c:auto val="1"/>
        <c:lblAlgn val="ctr"/>
        <c:lblOffset val="100"/>
        <c:noMultiLvlLbl val="0"/>
      </c:catAx>
      <c:valAx>
        <c:axId val="1400352848"/>
        <c:scaling>
          <c:orientation val="minMax"/>
        </c:scaling>
        <c:delete val="1"/>
        <c:axPos val="b"/>
        <c:numFmt formatCode="General" sourceLinked="1"/>
        <c:majorTickMark val="out"/>
        <c:minorTickMark val="none"/>
        <c:tickLblPos val="nextTo"/>
        <c:crossAx val="140034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DATA_Excel.xlsx]Pivot Tables!PivotTable7</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FF5050"/>
              </a:gs>
              <a:gs pos="84000">
                <a:srgbClr val="FFCCCC"/>
              </a:gs>
              <a:gs pos="83000">
                <a:srgbClr val="FFCCCC"/>
              </a:gs>
            </a:gsLst>
            <a:lin ang="5400000" scaled="1"/>
          </a:gradFill>
          <a:ln w="19050">
            <a:solidFill>
              <a:schemeClr val="lt1"/>
            </a:solidFill>
          </a:ln>
          <a:effectLst/>
        </c:spPr>
      </c:pivotFmt>
      <c:pivotFmt>
        <c:idx val="2"/>
        <c:spPr>
          <a:gradFill>
            <a:gsLst>
              <a:gs pos="98000">
                <a:schemeClr val="accent1">
                  <a:lumMod val="20000"/>
                  <a:lumOff val="80000"/>
                </a:schemeClr>
              </a:gs>
              <a:gs pos="3000">
                <a:schemeClr val="accent1">
                  <a:lumMod val="50000"/>
                </a:schemeClr>
              </a:gs>
            </a:gsLst>
            <a:lin ang="5400000" scaled="1"/>
          </a:gradFill>
          <a:ln w="19050">
            <a:solidFill>
              <a:schemeClr val="lt1"/>
            </a:solidFill>
          </a:ln>
          <a:effectLst/>
        </c:spPr>
      </c:pivotFmt>
      <c:pivotFmt>
        <c:idx val="3"/>
        <c:spPr>
          <a:gradFill>
            <a:gsLst>
              <a:gs pos="98000">
                <a:schemeClr val="accent2">
                  <a:lumMod val="20000"/>
                  <a:lumOff val="80000"/>
                </a:schemeClr>
              </a:gs>
              <a:gs pos="3000">
                <a:schemeClr val="accent2">
                  <a:lumMod val="75000"/>
                </a:schemeClr>
              </a:gs>
            </a:gsLst>
            <a:lin ang="5400000" scaled="1"/>
          </a:gra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98000">
                <a:schemeClr val="accent1">
                  <a:lumMod val="20000"/>
                  <a:lumOff val="80000"/>
                </a:schemeClr>
              </a:gs>
              <a:gs pos="3000">
                <a:schemeClr val="accent1">
                  <a:lumMod val="50000"/>
                </a:schemeClr>
              </a:gs>
            </a:gsLst>
            <a:lin ang="5400000" scaled="1"/>
          </a:gradFill>
          <a:ln w="19050">
            <a:solidFill>
              <a:schemeClr val="lt1"/>
            </a:solidFill>
          </a:ln>
          <a:effectLst/>
        </c:spPr>
      </c:pivotFmt>
      <c:pivotFmt>
        <c:idx val="6"/>
        <c:spPr>
          <a:gradFill>
            <a:gsLst>
              <a:gs pos="0">
                <a:srgbClr val="FF5050"/>
              </a:gs>
              <a:gs pos="84000">
                <a:srgbClr val="FFCCCC"/>
              </a:gs>
              <a:gs pos="83000">
                <a:srgbClr val="FFCCCC"/>
              </a:gs>
            </a:gsLst>
            <a:lin ang="5400000" scaled="1"/>
          </a:gradFill>
          <a:ln w="19050">
            <a:solidFill>
              <a:schemeClr val="lt1"/>
            </a:solidFill>
          </a:ln>
          <a:effectLst/>
        </c:spPr>
      </c:pivotFmt>
      <c:pivotFmt>
        <c:idx val="7"/>
        <c:spPr>
          <a:gradFill>
            <a:gsLst>
              <a:gs pos="98000">
                <a:schemeClr val="accent2">
                  <a:lumMod val="20000"/>
                  <a:lumOff val="80000"/>
                </a:schemeClr>
              </a:gs>
              <a:gs pos="3000">
                <a:schemeClr val="accent2">
                  <a:lumMod val="75000"/>
                </a:schemeClr>
              </a:gs>
            </a:gsLst>
            <a:lin ang="5400000" scaled="1"/>
          </a:gra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98000">
                <a:schemeClr val="accent1">
                  <a:lumMod val="20000"/>
                  <a:lumOff val="80000"/>
                </a:schemeClr>
              </a:gs>
              <a:gs pos="3000">
                <a:schemeClr val="accent1">
                  <a:lumMod val="50000"/>
                </a:schemeClr>
              </a:gs>
            </a:gsLst>
            <a:lin ang="5400000" scaled="1"/>
          </a:gradFill>
          <a:ln w="19050">
            <a:solidFill>
              <a:schemeClr val="lt1"/>
            </a:solidFill>
          </a:ln>
          <a:effectLst/>
        </c:spPr>
      </c:pivotFmt>
      <c:pivotFmt>
        <c:idx val="10"/>
        <c:spPr>
          <a:gradFill>
            <a:gsLst>
              <a:gs pos="0">
                <a:srgbClr val="FF5050"/>
              </a:gs>
              <a:gs pos="84000">
                <a:srgbClr val="FFCCCC"/>
              </a:gs>
              <a:gs pos="83000">
                <a:srgbClr val="FFCCCC"/>
              </a:gs>
            </a:gsLst>
            <a:lin ang="5400000" scaled="1"/>
          </a:gradFill>
          <a:ln w="19050">
            <a:solidFill>
              <a:schemeClr val="lt1"/>
            </a:solidFill>
          </a:ln>
          <a:effectLst/>
        </c:spPr>
      </c:pivotFmt>
      <c:pivotFmt>
        <c:idx val="11"/>
        <c:spPr>
          <a:gradFill>
            <a:gsLst>
              <a:gs pos="98000">
                <a:schemeClr val="accent2">
                  <a:lumMod val="20000"/>
                  <a:lumOff val="80000"/>
                </a:schemeClr>
              </a:gs>
              <a:gs pos="3000">
                <a:schemeClr val="accent2">
                  <a:lumMod val="75000"/>
                </a:schemeClr>
              </a:gs>
            </a:gsLst>
            <a:lin ang="5400000" scaled="1"/>
          </a:gradFill>
          <a:ln w="19050">
            <a:solidFill>
              <a:schemeClr val="lt1"/>
            </a:solidFill>
          </a:ln>
          <a:effectLst/>
        </c:spPr>
      </c:pivotFmt>
    </c:pivotFmts>
    <c:plotArea>
      <c:layout/>
      <c:pieChart>
        <c:varyColors val="1"/>
        <c:ser>
          <c:idx val="0"/>
          <c:order val="0"/>
          <c:tx>
            <c:strRef>
              <c:f>'Pivot Tables'!$C$63</c:f>
              <c:strCache>
                <c:ptCount val="1"/>
                <c:pt idx="0">
                  <c:v>Total</c:v>
                </c:pt>
              </c:strCache>
            </c:strRef>
          </c:tx>
          <c:dPt>
            <c:idx val="0"/>
            <c:bubble3D val="0"/>
            <c:spPr>
              <a:gradFill>
                <a:gsLst>
                  <a:gs pos="98000">
                    <a:schemeClr val="accent1">
                      <a:lumMod val="20000"/>
                      <a:lumOff val="80000"/>
                    </a:schemeClr>
                  </a:gs>
                  <a:gs pos="3000">
                    <a:schemeClr val="accent1">
                      <a:lumMod val="50000"/>
                    </a:schemeClr>
                  </a:gs>
                </a:gsLst>
                <a:lin ang="5400000" scaled="1"/>
              </a:gradFill>
              <a:ln w="19050">
                <a:solidFill>
                  <a:schemeClr val="lt1"/>
                </a:solidFill>
              </a:ln>
              <a:effectLst/>
            </c:spPr>
            <c:extLst>
              <c:ext xmlns:c16="http://schemas.microsoft.com/office/drawing/2014/chart" uri="{C3380CC4-5D6E-409C-BE32-E72D297353CC}">
                <c16:uniqueId val="{00000001-A6D8-405B-AC19-74C8276DE25B}"/>
              </c:ext>
            </c:extLst>
          </c:dPt>
          <c:dPt>
            <c:idx val="1"/>
            <c:bubble3D val="0"/>
            <c:spPr>
              <a:gradFill>
                <a:gsLst>
                  <a:gs pos="0">
                    <a:srgbClr val="FF5050"/>
                  </a:gs>
                  <a:gs pos="84000">
                    <a:srgbClr val="FFCCCC"/>
                  </a:gs>
                  <a:gs pos="83000">
                    <a:srgbClr val="FFCCCC"/>
                  </a:gs>
                </a:gsLst>
                <a:lin ang="5400000" scaled="1"/>
              </a:gradFill>
              <a:ln w="19050">
                <a:solidFill>
                  <a:schemeClr val="lt1"/>
                </a:solidFill>
              </a:ln>
              <a:effectLst/>
            </c:spPr>
            <c:extLst>
              <c:ext xmlns:c16="http://schemas.microsoft.com/office/drawing/2014/chart" uri="{C3380CC4-5D6E-409C-BE32-E72D297353CC}">
                <c16:uniqueId val="{00000003-A6D8-405B-AC19-74C8276DE25B}"/>
              </c:ext>
            </c:extLst>
          </c:dPt>
          <c:dPt>
            <c:idx val="2"/>
            <c:bubble3D val="0"/>
            <c:spPr>
              <a:gradFill>
                <a:gsLst>
                  <a:gs pos="98000">
                    <a:schemeClr val="accent2">
                      <a:lumMod val="20000"/>
                      <a:lumOff val="80000"/>
                    </a:schemeClr>
                  </a:gs>
                  <a:gs pos="3000">
                    <a:schemeClr val="accent2">
                      <a:lumMod val="75000"/>
                    </a:schemeClr>
                  </a:gs>
                </a:gsLst>
                <a:lin ang="5400000" scaled="1"/>
              </a:gradFill>
              <a:ln w="19050">
                <a:solidFill>
                  <a:schemeClr val="lt1"/>
                </a:solidFill>
              </a:ln>
              <a:effectLst/>
            </c:spPr>
            <c:extLst>
              <c:ext xmlns:c16="http://schemas.microsoft.com/office/drawing/2014/chart" uri="{C3380CC4-5D6E-409C-BE32-E72D297353CC}">
                <c16:uniqueId val="{00000005-A6D8-405B-AC19-74C8276DE25B}"/>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Tables'!$B$64:$B$67</c:f>
              <c:strCache>
                <c:ptCount val="3"/>
                <c:pt idx="0">
                  <c:v>HR</c:v>
                </c:pt>
                <c:pt idx="1">
                  <c:v>R&amp;D</c:v>
                </c:pt>
                <c:pt idx="2">
                  <c:v>Sales</c:v>
                </c:pt>
              </c:strCache>
            </c:strRef>
          </c:cat>
          <c:val>
            <c:numRef>
              <c:f>'Pivot Tables'!$C$64:$C$67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6D8-405B-AC19-74C8276DE25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DATA_Excel.xlsx]Pivot Tables!PivotTable8</c:name>
    <c:fmtId val="2"/>
  </c:pivotSource>
  <c:chart>
    <c:autoTitleDeleted val="1"/>
    <c:pivotFmts>
      <c:pivotFmt>
        <c:idx val="0"/>
        <c:spPr>
          <a:gradFill>
            <a:gsLst>
              <a:gs pos="98000">
                <a:srgbClr val="FF0066"/>
              </a:gs>
              <a:gs pos="3000">
                <a:srgbClr val="FFCCC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98000">
                <a:srgbClr val="FF0066"/>
              </a:gs>
              <a:gs pos="3000">
                <a:srgbClr val="FFCCCC"/>
              </a:gs>
            </a:gsLst>
            <a:lin ang="5400000" scaled="1"/>
          </a:gradFill>
          <a:ln>
            <a:noFill/>
          </a:ln>
          <a:effectLst/>
        </c:spPr>
      </c:pivotFmt>
      <c:pivotFmt>
        <c:idx val="2"/>
        <c:spPr>
          <a:gradFill>
            <a:gsLst>
              <a:gs pos="98000">
                <a:srgbClr val="FF0066"/>
              </a:gs>
              <a:gs pos="3000">
                <a:srgbClr val="FFCCC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98000">
                <a:srgbClr val="FF0066"/>
              </a:gs>
              <a:gs pos="3000">
                <a:srgbClr val="FFCCC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Tables'!$C$80</c:f>
              <c:strCache>
                <c:ptCount val="1"/>
                <c:pt idx="0">
                  <c:v>Total</c:v>
                </c:pt>
              </c:strCache>
            </c:strRef>
          </c:tx>
          <c:spPr>
            <a:gradFill>
              <a:gsLst>
                <a:gs pos="98000">
                  <a:srgbClr val="FF0066"/>
                </a:gs>
                <a:gs pos="3000">
                  <a:srgbClr val="FFCCCC"/>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Tables'!$B$81:$B$86</c:f>
              <c:strCache>
                <c:ptCount val="5"/>
                <c:pt idx="0">
                  <c:v>25 - 34</c:v>
                </c:pt>
                <c:pt idx="1">
                  <c:v>35 - 44</c:v>
                </c:pt>
                <c:pt idx="2">
                  <c:v>45 - 54</c:v>
                </c:pt>
                <c:pt idx="3">
                  <c:v>Over 55</c:v>
                </c:pt>
                <c:pt idx="4">
                  <c:v>Under 25</c:v>
                </c:pt>
              </c:strCache>
            </c:strRef>
          </c:cat>
          <c:val>
            <c:numRef>
              <c:f>'Pivot Tables'!$C$81:$C$86</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4478-42CB-93B9-7FB7B5680FBC}"/>
            </c:ext>
          </c:extLst>
        </c:ser>
        <c:dLbls>
          <c:dLblPos val="outEnd"/>
          <c:showLegendKey val="0"/>
          <c:showVal val="1"/>
          <c:showCatName val="0"/>
          <c:showSerName val="0"/>
          <c:showPercent val="0"/>
          <c:showBubbleSize val="0"/>
        </c:dLbls>
        <c:gapWidth val="60"/>
        <c:overlap val="-27"/>
        <c:axId val="2021556176"/>
        <c:axId val="2021562416"/>
      </c:barChart>
      <c:catAx>
        <c:axId val="202155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KE"/>
          </a:p>
        </c:txPr>
        <c:crossAx val="2021562416"/>
        <c:crosses val="autoZero"/>
        <c:auto val="1"/>
        <c:lblAlgn val="ctr"/>
        <c:lblOffset val="100"/>
        <c:noMultiLvlLbl val="0"/>
      </c:catAx>
      <c:valAx>
        <c:axId val="2021562416"/>
        <c:scaling>
          <c:orientation val="minMax"/>
        </c:scaling>
        <c:delete val="1"/>
        <c:axPos val="l"/>
        <c:numFmt formatCode="General" sourceLinked="1"/>
        <c:majorTickMark val="none"/>
        <c:minorTickMark val="none"/>
        <c:tickLblPos val="nextTo"/>
        <c:crossAx val="202155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22027AF-902E-4ED6-994C-E94D38B203E6}">
          <cx:tx>
            <cx:txData>
              <cx:f>_xlchart.v1.1</cx:f>
              <cx:v>Attrition</cx:v>
            </cx:txData>
          </cx:tx>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plotArea>
      <cx:plotAreaRegion>
        <cx:series layoutId="funnel" uniqueId="{F0502616-FEB4-48C1-8BD2-00784B3986E1}">
          <cx:tx>
            <cx:txData>
              <cx:f>_xlchart.v2.4</cx:f>
              <cx:v>Attrition</cx:v>
            </cx:txData>
          </cx:tx>
          <cx:spPr>
            <a:gradFill>
              <a:gsLst>
                <a:gs pos="0">
                  <a:schemeClr val="accent6">
                    <a:lumMod val="20000"/>
                    <a:lumOff val="80000"/>
                  </a:schemeClr>
                </a:gs>
                <a:gs pos="100000">
                  <a:schemeClr val="accent6">
                    <a:lumMod val="50000"/>
                  </a:schemeClr>
                </a:gs>
              </a:gsLst>
              <a:lin ang="5400000" scaled="1"/>
            </a:gradFill>
          </cx:spPr>
          <cx:dataLabels>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a:ea typeface="Calibri"/>
                  <a:cs typeface="Calibri"/>
                </a:endParaRPr>
              </a:p>
            </cx:txPr>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F22027AF-902E-4ED6-994C-E94D38B203E6}">
          <cx:tx>
            <cx:txData>
              <cx:f>_xlchart.v1.7</cx:f>
              <cx:v>Attrition</cx:v>
            </cx:txData>
          </cx:tx>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F0502616-FEB4-48C1-8BD2-00784B3986E1}">
          <cx:tx>
            <cx:txData>
              <cx:f>_xlchart.v2.10</cx:f>
              <cx:v>Attrition</cx:v>
            </cx:txData>
          </cx:tx>
          <cx:spPr>
            <a:gradFill>
              <a:gsLst>
                <a:gs pos="0">
                  <a:schemeClr val="accent6">
                    <a:lumMod val="20000"/>
                    <a:lumOff val="80000"/>
                  </a:schemeClr>
                </a:gs>
                <a:gs pos="100000">
                  <a:schemeClr val="accent6">
                    <a:lumMod val="50000"/>
                  </a:schemeClr>
                </a:gs>
              </a:gsLst>
              <a:lin ang="5400000" scaled="1"/>
            </a:gradFill>
          </cx:spPr>
          <cx:dataLabels>
            <cx:txPr>
              <a:bodyPr spcFirstLastPara="1" vertOverflow="ellipsis" horzOverflow="overflow" wrap="square" lIns="0" tIns="0" rIns="0" bIns="0" anchor="ctr" anchorCtr="1"/>
              <a:lstStyle/>
              <a:p>
                <a:pPr algn="ctr" rtl="0">
                  <a:defRPr sz="1100" b="1">
                    <a:solidFill>
                      <a:schemeClr val="tx1"/>
                    </a:solidFill>
                  </a:defRPr>
                </a:pPr>
                <a:endParaRPr lang="en-US" sz="1100" b="1" i="0" u="none" strike="noStrike" baseline="0">
                  <a:solidFill>
                    <a:schemeClr val="tx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US" sz="11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microsoft.com/office/2014/relationships/chartEx" Target="../charts/chartEx1.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11.png"/><Relationship Id="rId18" Type="http://schemas.openxmlformats.org/officeDocument/2006/relationships/chart" Target="../charts/chart14.xml"/><Relationship Id="rId3" Type="http://schemas.openxmlformats.org/officeDocument/2006/relationships/image" Target="../media/image2.png"/><Relationship Id="rId7" Type="http://schemas.openxmlformats.org/officeDocument/2006/relationships/chart" Target="../charts/chart8.xml"/><Relationship Id="rId12" Type="http://schemas.openxmlformats.org/officeDocument/2006/relationships/image" Target="../media/image10.svg"/><Relationship Id="rId17" Type="http://schemas.openxmlformats.org/officeDocument/2006/relationships/chart" Target="../charts/chart13.xml"/><Relationship Id="rId2" Type="http://schemas.openxmlformats.org/officeDocument/2006/relationships/image" Target="../media/image5.png"/><Relationship Id="rId16" Type="http://schemas.microsoft.com/office/2014/relationships/chartEx" Target="../charts/chartEx3.xml"/><Relationship Id="rId20" Type="http://schemas.openxmlformats.org/officeDocument/2006/relationships/image" Target="../media/image6.png"/><Relationship Id="rId1" Type="http://schemas.openxmlformats.org/officeDocument/2006/relationships/image" Target="../media/image8.png"/><Relationship Id="rId6" Type="http://schemas.openxmlformats.org/officeDocument/2006/relationships/image" Target="../media/image7.png"/><Relationship Id="rId11" Type="http://schemas.openxmlformats.org/officeDocument/2006/relationships/image" Target="../media/image9.png"/><Relationship Id="rId5" Type="http://schemas.openxmlformats.org/officeDocument/2006/relationships/image" Target="../media/image4.png"/><Relationship Id="rId15" Type="http://schemas.openxmlformats.org/officeDocument/2006/relationships/chart" Target="../charts/chart12.xml"/><Relationship Id="rId10" Type="http://schemas.openxmlformats.org/officeDocument/2006/relationships/chart" Target="../charts/chart11.xml"/><Relationship Id="rId19" Type="http://schemas.microsoft.com/office/2014/relationships/chartEx" Target="../charts/chartEx4.xml"/><Relationship Id="rId4" Type="http://schemas.openxmlformats.org/officeDocument/2006/relationships/image" Target="../media/image3.png"/><Relationship Id="rId9" Type="http://schemas.openxmlformats.org/officeDocument/2006/relationships/chart" Target="../charts/chart10.xml"/><Relationship Id="rId14" Type="http://schemas.openxmlformats.org/officeDocument/2006/relationships/image" Target="../media/image12.svg"/></Relationships>
</file>

<file path=xl/drawings/drawing1.xml><?xml version="1.0" encoding="utf-8"?>
<xdr:wsDr xmlns:xdr="http://schemas.openxmlformats.org/drawingml/2006/spreadsheetDrawing" xmlns:a="http://schemas.openxmlformats.org/drawingml/2006/main">
  <xdr:twoCellAnchor>
    <xdr:from>
      <xdr:col>3</xdr:col>
      <xdr:colOff>485775</xdr:colOff>
      <xdr:row>9</xdr:row>
      <xdr:rowOff>187325</xdr:rowOff>
    </xdr:from>
    <xdr:to>
      <xdr:col>8</xdr:col>
      <xdr:colOff>260350</xdr:colOff>
      <xdr:row>23</xdr:row>
      <xdr:rowOff>174625</xdr:rowOff>
    </xdr:to>
    <xdr:graphicFrame macro="">
      <xdr:nvGraphicFramePr>
        <xdr:cNvPr id="2" name="Chart 1">
          <a:extLst>
            <a:ext uri="{FF2B5EF4-FFF2-40B4-BE49-F238E27FC236}">
              <a16:creationId xmlns:a16="http://schemas.microsoft.com/office/drawing/2014/main" id="{4D6510F2-300B-4229-BD48-CA122D0FEB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409575</xdr:colOff>
      <xdr:row>26</xdr:row>
      <xdr:rowOff>41275</xdr:rowOff>
    </xdr:from>
    <xdr:to>
      <xdr:col>9</xdr:col>
      <xdr:colOff>587375</xdr:colOff>
      <xdr:row>40</xdr:row>
      <xdr:rowOff>28575</xdr:rowOff>
    </xdr:to>
    <xdr:graphicFrame macro="">
      <xdr:nvGraphicFramePr>
        <xdr:cNvPr id="3" name="Chart 2">
          <a:extLst>
            <a:ext uri="{FF2B5EF4-FFF2-40B4-BE49-F238E27FC236}">
              <a16:creationId xmlns:a16="http://schemas.microsoft.com/office/drawing/2014/main" id="{16B8EE45-1EDA-4A19-A689-3C7F78AC4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50800</xdr:colOff>
      <xdr:row>43</xdr:row>
      <xdr:rowOff>15874</xdr:rowOff>
    </xdr:from>
    <xdr:to>
      <xdr:col>15</xdr:col>
      <xdr:colOff>304800</xdr:colOff>
      <xdr:row>59</xdr:row>
      <xdr:rowOff>177799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E6A2838-DEDE-4FD3-A101-705B4B05E4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378700" y="8480424"/>
              <a:ext cx="5537200" cy="3311525"/>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650875</xdr:colOff>
      <xdr:row>62</xdr:row>
      <xdr:rowOff>3175</xdr:rowOff>
    </xdr:from>
    <xdr:to>
      <xdr:col>8</xdr:col>
      <xdr:colOff>638175</xdr:colOff>
      <xdr:row>75</xdr:row>
      <xdr:rowOff>187325</xdr:rowOff>
    </xdr:to>
    <xdr:graphicFrame macro="">
      <xdr:nvGraphicFramePr>
        <xdr:cNvPr id="5" name="Chart 4">
          <a:extLst>
            <a:ext uri="{FF2B5EF4-FFF2-40B4-BE49-F238E27FC236}">
              <a16:creationId xmlns:a16="http://schemas.microsoft.com/office/drawing/2014/main" id="{69EEB2A2-5C7E-4C93-8A23-E41706415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333375</xdr:colOff>
      <xdr:row>79</xdr:row>
      <xdr:rowOff>15875</xdr:rowOff>
    </xdr:from>
    <xdr:to>
      <xdr:col>8</xdr:col>
      <xdr:colOff>320675</xdr:colOff>
      <xdr:row>93</xdr:row>
      <xdr:rowOff>3175</xdr:rowOff>
    </xdr:to>
    <xdr:graphicFrame macro="">
      <xdr:nvGraphicFramePr>
        <xdr:cNvPr id="6" name="Chart 5">
          <a:extLst>
            <a:ext uri="{FF2B5EF4-FFF2-40B4-BE49-F238E27FC236}">
              <a16:creationId xmlns:a16="http://schemas.microsoft.com/office/drawing/2014/main" id="{36DE5C6C-B3B6-4DB7-8DB8-9BBFF1E6D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311150</xdr:colOff>
      <xdr:row>96</xdr:row>
      <xdr:rowOff>174625</xdr:rowOff>
    </xdr:from>
    <xdr:to>
      <xdr:col>13</xdr:col>
      <xdr:colOff>260350</xdr:colOff>
      <xdr:row>110</xdr:row>
      <xdr:rowOff>161925</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E6107C37-5034-491B-97A2-1CAAB2F78C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978650" y="19072225"/>
              <a:ext cx="4572000" cy="27432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336550</xdr:colOff>
      <xdr:row>115</xdr:row>
      <xdr:rowOff>3175</xdr:rowOff>
    </xdr:from>
    <xdr:to>
      <xdr:col>13</xdr:col>
      <xdr:colOff>254000</xdr:colOff>
      <xdr:row>127</xdr:row>
      <xdr:rowOff>101600</xdr:rowOff>
    </xdr:to>
    <xdr:graphicFrame macro="">
      <xdr:nvGraphicFramePr>
        <xdr:cNvPr id="8" name="Chart 7">
          <a:extLst>
            <a:ext uri="{FF2B5EF4-FFF2-40B4-BE49-F238E27FC236}">
              <a16:creationId xmlns:a16="http://schemas.microsoft.com/office/drawing/2014/main" id="{A1AFC18D-2993-4293-A6B3-5CAE999ECC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5</xdr:col>
      <xdr:colOff>228600</xdr:colOff>
      <xdr:row>122</xdr:row>
      <xdr:rowOff>88901</xdr:rowOff>
    </xdr:from>
    <xdr:to>
      <xdr:col>8</xdr:col>
      <xdr:colOff>76200</xdr:colOff>
      <xdr:row>126</xdr:row>
      <xdr:rowOff>25400</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AEC425F5-D85C-423D-BC44-3DBD7B7BDF1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216650" y="24104601"/>
              <a:ext cx="1828800" cy="10223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742950</xdr:colOff>
      <xdr:row>137</xdr:row>
      <xdr:rowOff>95250</xdr:rowOff>
    </xdr:from>
    <xdr:to>
      <xdr:col>8</xdr:col>
      <xdr:colOff>488950</xdr:colOff>
      <xdr:row>142</xdr:row>
      <xdr:rowOff>15874</xdr:rowOff>
    </xdr:to>
    <xdr:graphicFrame macro="">
      <xdr:nvGraphicFramePr>
        <xdr:cNvPr id="12" name="Chart 11">
          <a:extLst>
            <a:ext uri="{FF2B5EF4-FFF2-40B4-BE49-F238E27FC236}">
              <a16:creationId xmlns:a16="http://schemas.microsoft.com/office/drawing/2014/main" id="{5AC39C0E-1B6D-4D78-804F-C3B70117F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635000</xdr:colOff>
      <xdr:row>127</xdr:row>
      <xdr:rowOff>190501</xdr:rowOff>
    </xdr:from>
    <xdr:to>
      <xdr:col>2</xdr:col>
      <xdr:colOff>1549400</xdr:colOff>
      <xdr:row>138</xdr:row>
      <xdr:rowOff>190501</xdr:rowOff>
    </xdr:to>
    <mc:AlternateContent xmlns:mc="http://schemas.openxmlformats.org/markup-compatibility/2006" xmlns:a14="http://schemas.microsoft.com/office/drawing/2010/main">
      <mc:Choice Requires="a14">
        <xdr:graphicFrame macro="">
          <xdr:nvGraphicFramePr>
            <xdr:cNvPr id="13" name="Education Field">
              <a:extLst>
                <a:ext uri="{FF2B5EF4-FFF2-40B4-BE49-F238E27FC236}">
                  <a16:creationId xmlns:a16="http://schemas.microsoft.com/office/drawing/2014/main" id="{4634C9DE-D8FB-4254-B889-0AC36112AB9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295400" y="25190451"/>
              <a:ext cx="1828800" cy="21653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xdr:colOff>
      <xdr:row>146</xdr:row>
      <xdr:rowOff>171451</xdr:rowOff>
    </xdr:from>
    <xdr:to>
      <xdr:col>10</xdr:col>
      <xdr:colOff>546100</xdr:colOff>
      <xdr:row>157</xdr:row>
      <xdr:rowOff>184151</xdr:rowOff>
    </xdr:to>
    <mc:AlternateContent xmlns:mc="http://schemas.openxmlformats.org/markup-compatibility/2006" xmlns:a14="http://schemas.microsoft.com/office/drawing/2010/main">
      <mc:Choice Requires="a14">
        <xdr:graphicFrame macro="">
          <xdr:nvGraphicFramePr>
            <xdr:cNvPr id="14" name="Education Field 1">
              <a:extLst>
                <a:ext uri="{FF2B5EF4-FFF2-40B4-BE49-F238E27FC236}">
                  <a16:creationId xmlns:a16="http://schemas.microsoft.com/office/drawing/2014/main" id="{0468ED1C-240A-4280-B067-8CAD7974177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007350" y="28911551"/>
              <a:ext cx="1828800" cy="21780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1746250</xdr:colOff>
      <xdr:row>146</xdr:row>
      <xdr:rowOff>184151</xdr:rowOff>
    </xdr:from>
    <xdr:to>
      <xdr:col>7</xdr:col>
      <xdr:colOff>501650</xdr:colOff>
      <xdr:row>152</xdr:row>
      <xdr:rowOff>88901</xdr:rowOff>
    </xdr:to>
    <mc:AlternateContent xmlns:mc="http://schemas.openxmlformats.org/markup-compatibility/2006" xmlns:a14="http://schemas.microsoft.com/office/drawing/2010/main">
      <mc:Choice Requires="a14">
        <xdr:graphicFrame macro="">
          <xdr:nvGraphicFramePr>
            <xdr:cNvPr id="15" name="Gender 1">
              <a:extLst>
                <a:ext uri="{FF2B5EF4-FFF2-40B4-BE49-F238E27FC236}">
                  <a16:creationId xmlns:a16="http://schemas.microsoft.com/office/drawing/2014/main" id="{9DA6A562-5F60-41A3-8F1A-745392AB06A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981700" y="28924251"/>
              <a:ext cx="1828800" cy="10858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155</xdr:row>
      <xdr:rowOff>187325</xdr:rowOff>
    </xdr:from>
    <xdr:to>
      <xdr:col>4</xdr:col>
      <xdr:colOff>1250950</xdr:colOff>
      <xdr:row>164</xdr:row>
      <xdr:rowOff>50800</xdr:rowOff>
    </xdr:to>
    <xdr:graphicFrame macro="">
      <xdr:nvGraphicFramePr>
        <xdr:cNvPr id="16" name="Chart 15">
          <a:extLst>
            <a:ext uri="{FF2B5EF4-FFF2-40B4-BE49-F238E27FC236}">
              <a16:creationId xmlns:a16="http://schemas.microsoft.com/office/drawing/2014/main" id="{8C234D56-8586-4CAF-B970-2FEB99C6E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xdr:col>
      <xdr:colOff>812800</xdr:colOff>
      <xdr:row>146</xdr:row>
      <xdr:rowOff>184151</xdr:rowOff>
    </xdr:from>
    <xdr:to>
      <xdr:col>4</xdr:col>
      <xdr:colOff>1644650</xdr:colOff>
      <xdr:row>153</xdr:row>
      <xdr:rowOff>101601</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EB1C541D-5C2B-4330-997A-E78CEF32C8F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070350" y="28924251"/>
              <a:ext cx="1828800" cy="12954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314325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8162925" y="2809875"/>
          <a:ext cx="295275" cy="266700"/>
        </a:xfrm>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161925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3432175" y="1543050"/>
          <a:ext cx="723900" cy="6286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634999</xdr:colOff>
      <xdr:row>2</xdr:row>
      <xdr:rowOff>22225</xdr:rowOff>
    </xdr:from>
    <xdr:ext cx="14744700" cy="7489825"/>
    <xdr:grpSp>
      <xdr:nvGrpSpPr>
        <xdr:cNvPr id="2" name="Shape 2">
          <a:extLst>
            <a:ext uri="{FF2B5EF4-FFF2-40B4-BE49-F238E27FC236}">
              <a16:creationId xmlns:a16="http://schemas.microsoft.com/office/drawing/2014/main" id="{996D54F1-B366-4897-A16E-6C934CA1B887}"/>
            </a:ext>
          </a:extLst>
        </xdr:cNvPr>
        <xdr:cNvGrpSpPr/>
      </xdr:nvGrpSpPr>
      <xdr:grpSpPr>
        <a:xfrm>
          <a:off x="1295399" y="415925"/>
          <a:ext cx="14744700" cy="7489825"/>
          <a:chOff x="0" y="28738"/>
          <a:chExt cx="10705832" cy="7489825"/>
        </a:xfrm>
      </xdr:grpSpPr>
      <xdr:grpSp>
        <xdr:nvGrpSpPr>
          <xdr:cNvPr id="3" name="Shape 3">
            <a:extLst>
              <a:ext uri="{FF2B5EF4-FFF2-40B4-BE49-F238E27FC236}">
                <a16:creationId xmlns:a16="http://schemas.microsoft.com/office/drawing/2014/main" id="{8F210D31-D1DC-4F91-9C72-50DB27FE156C}"/>
              </a:ext>
            </a:extLst>
          </xdr:cNvPr>
          <xdr:cNvGrpSpPr/>
        </xdr:nvGrpSpPr>
        <xdr:grpSpPr>
          <a:xfrm>
            <a:off x="0" y="28738"/>
            <a:ext cx="10705832" cy="7489825"/>
            <a:chOff x="1752600" y="177292"/>
            <a:chExt cx="13485773" cy="7789208"/>
          </a:xfrm>
        </xdr:grpSpPr>
        <xdr:sp macro="" textlink="">
          <xdr:nvSpPr>
            <xdr:cNvPr id="4" name="Shape 4">
              <a:extLst>
                <a:ext uri="{FF2B5EF4-FFF2-40B4-BE49-F238E27FC236}">
                  <a16:creationId xmlns:a16="http://schemas.microsoft.com/office/drawing/2014/main" id="{D60F7CFF-C65B-4222-AA51-FC1D93E4255E}"/>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44C14E4A-DF98-4272-94B5-AFD339ADA8F2}"/>
                </a:ext>
              </a:extLst>
            </xdr:cNvPr>
            <xdr:cNvSpPr/>
          </xdr:nvSpPr>
          <xdr:spPr>
            <a:xfrm>
              <a:off x="1770023" y="177292"/>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EBA36CD4-F604-4AB4-9C0C-9D430F09B5B5}"/>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A45627D8-21A4-46FF-B279-114AA655B5CA}"/>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C836789B-8274-4F44-8BD0-59049270C8E8}"/>
                </a:ext>
              </a:extLst>
            </xdr:cNvPr>
            <xdr:cNvSpPr/>
          </xdr:nvSpPr>
          <xdr:spPr>
            <a:xfrm>
              <a:off x="5841553"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106360E0-4F12-4129-88D0-2D31E20E7F20}"/>
                </a:ext>
              </a:extLst>
            </xdr:cNvPr>
            <xdr:cNvGrpSpPr/>
          </xdr:nvGrpSpPr>
          <xdr:grpSpPr>
            <a:xfrm>
              <a:off x="1846116" y="1215714"/>
              <a:ext cx="13289109" cy="998848"/>
              <a:chOff x="1846116" y="1215714"/>
              <a:chExt cx="13403409" cy="998848"/>
            </a:xfrm>
          </xdr:grpSpPr>
          <xdr:sp macro="" textlink="">
            <xdr:nvSpPr>
              <xdr:cNvPr id="24" name="Shape 10">
                <a:extLst>
                  <a:ext uri="{FF2B5EF4-FFF2-40B4-BE49-F238E27FC236}">
                    <a16:creationId xmlns:a16="http://schemas.microsoft.com/office/drawing/2014/main" id="{36FB2B5D-28F2-4078-A272-9BC3EEFA4169}"/>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11">
                <a:extLst>
                  <a:ext uri="{FF2B5EF4-FFF2-40B4-BE49-F238E27FC236}">
                    <a16:creationId xmlns:a16="http://schemas.microsoft.com/office/drawing/2014/main" id="{392B50D0-0B31-4C30-9672-F2BEC5677DBF}"/>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12">
                <a:extLst>
                  <a:ext uri="{FF2B5EF4-FFF2-40B4-BE49-F238E27FC236}">
                    <a16:creationId xmlns:a16="http://schemas.microsoft.com/office/drawing/2014/main" id="{AFBB46AC-6DE7-49C6-B427-1BD65F39A42A}"/>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13">
                <a:extLst>
                  <a:ext uri="{FF2B5EF4-FFF2-40B4-BE49-F238E27FC236}">
                    <a16:creationId xmlns:a16="http://schemas.microsoft.com/office/drawing/2014/main" id="{5FD7ADE7-E033-4B2A-888C-EFAFD85F054F}"/>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14">
                <a:extLst>
                  <a:ext uri="{FF2B5EF4-FFF2-40B4-BE49-F238E27FC236}">
                    <a16:creationId xmlns:a16="http://schemas.microsoft.com/office/drawing/2014/main" id="{BF89111F-CBE9-4CC9-A32F-E796F289AB4E}"/>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15">
              <a:extLst>
                <a:ext uri="{FF2B5EF4-FFF2-40B4-BE49-F238E27FC236}">
                  <a16:creationId xmlns:a16="http://schemas.microsoft.com/office/drawing/2014/main" id="{29C5FAB4-A044-46FD-8374-E5AA69E80AE2}"/>
                </a:ext>
              </a:extLst>
            </xdr:cNvPr>
            <xdr:cNvGrpSpPr/>
          </xdr:nvGrpSpPr>
          <xdr:grpSpPr>
            <a:xfrm>
              <a:off x="1847145" y="5162550"/>
              <a:ext cx="3867930" cy="2709509"/>
              <a:chOff x="1847145" y="2304895"/>
              <a:chExt cx="3867930" cy="2772878"/>
            </a:xfrm>
          </xdr:grpSpPr>
          <xdr:sp macro="" textlink="">
            <xdr:nvSpPr>
              <xdr:cNvPr id="22" name="Shape 16">
                <a:extLst>
                  <a:ext uri="{FF2B5EF4-FFF2-40B4-BE49-F238E27FC236}">
                    <a16:creationId xmlns:a16="http://schemas.microsoft.com/office/drawing/2014/main" id="{51405A76-FA29-40E0-957B-40D040C2B628}"/>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17">
                <a:extLst>
                  <a:ext uri="{FF2B5EF4-FFF2-40B4-BE49-F238E27FC236}">
                    <a16:creationId xmlns:a16="http://schemas.microsoft.com/office/drawing/2014/main" id="{55C1451B-6EC4-49CA-ACE7-30428198D2D6}"/>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18">
              <a:extLst>
                <a:ext uri="{FF2B5EF4-FFF2-40B4-BE49-F238E27FC236}">
                  <a16:creationId xmlns:a16="http://schemas.microsoft.com/office/drawing/2014/main" id="{57089E25-9C3F-4B2B-986C-FFBB40C48FD9}"/>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19">
              <a:extLst>
                <a:ext uri="{FF2B5EF4-FFF2-40B4-BE49-F238E27FC236}">
                  <a16:creationId xmlns:a16="http://schemas.microsoft.com/office/drawing/2014/main" id="{F19C1E72-3CA8-4D64-98FD-D61C6547EAA7}"/>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20">
              <a:extLst>
                <a:ext uri="{FF2B5EF4-FFF2-40B4-BE49-F238E27FC236}">
                  <a16:creationId xmlns:a16="http://schemas.microsoft.com/office/drawing/2014/main" id="{4A9B1575-5EFA-466E-9E7A-BA2929D74E01}"/>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21">
              <a:extLst>
                <a:ext uri="{FF2B5EF4-FFF2-40B4-BE49-F238E27FC236}">
                  <a16:creationId xmlns:a16="http://schemas.microsoft.com/office/drawing/2014/main" id="{5FD5374B-A509-49A6-9D43-CCB9CDBAE3E8}"/>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22">
              <a:extLst>
                <a:ext uri="{FF2B5EF4-FFF2-40B4-BE49-F238E27FC236}">
                  <a16:creationId xmlns:a16="http://schemas.microsoft.com/office/drawing/2014/main" id="{F26F052B-037B-4405-B699-CC7B94895DDA}"/>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23">
              <a:extLst>
                <a:ext uri="{FF2B5EF4-FFF2-40B4-BE49-F238E27FC236}">
                  <a16:creationId xmlns:a16="http://schemas.microsoft.com/office/drawing/2014/main" id="{E91D7FAF-4690-4D84-83CB-DAED7C24379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24">
              <a:extLst>
                <a:ext uri="{FF2B5EF4-FFF2-40B4-BE49-F238E27FC236}">
                  <a16:creationId xmlns:a16="http://schemas.microsoft.com/office/drawing/2014/main" id="{A23BF100-B5EF-4C50-9166-FCD7911FE4A9}"/>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25">
              <a:extLst>
                <a:ext uri="{FF2B5EF4-FFF2-40B4-BE49-F238E27FC236}">
                  <a16:creationId xmlns:a16="http://schemas.microsoft.com/office/drawing/2014/main" id="{821E5574-160E-4CFD-A7A8-B43E6A9663E8}"/>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26">
              <a:extLst>
                <a:ext uri="{FF2B5EF4-FFF2-40B4-BE49-F238E27FC236}">
                  <a16:creationId xmlns:a16="http://schemas.microsoft.com/office/drawing/2014/main" id="{52911072-6198-4719-966F-1CB18903D5B9}"/>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27">
              <a:extLst>
                <a:ext uri="{FF2B5EF4-FFF2-40B4-BE49-F238E27FC236}">
                  <a16:creationId xmlns:a16="http://schemas.microsoft.com/office/drawing/2014/main" id="{75FB0800-3C4F-4372-AA02-E58DB630762B}"/>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28">
              <a:extLst>
                <a:ext uri="{FF2B5EF4-FFF2-40B4-BE49-F238E27FC236}">
                  <a16:creationId xmlns:a16="http://schemas.microsoft.com/office/drawing/2014/main" id="{29E224FA-2ECF-4B37-B86E-D49764C2DE08}"/>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628650</xdr:colOff>
      <xdr:row>7</xdr:row>
      <xdr:rowOff>57150</xdr:rowOff>
    </xdr:from>
    <xdr:to>
      <xdr:col>5</xdr:col>
      <xdr:colOff>165100</xdr:colOff>
      <xdr:row>11</xdr:row>
      <xdr:rowOff>152400</xdr:rowOff>
    </xdr:to>
    <xdr:grpSp>
      <xdr:nvGrpSpPr>
        <xdr:cNvPr id="88" name="Group 87">
          <a:extLst>
            <a:ext uri="{FF2B5EF4-FFF2-40B4-BE49-F238E27FC236}">
              <a16:creationId xmlns:a16="http://schemas.microsoft.com/office/drawing/2014/main" id="{ADB63557-A0D7-4207-8C6A-0647210262B9}"/>
            </a:ext>
          </a:extLst>
        </xdr:cNvPr>
        <xdr:cNvGrpSpPr/>
      </xdr:nvGrpSpPr>
      <xdr:grpSpPr>
        <a:xfrm>
          <a:off x="1289050" y="1435100"/>
          <a:ext cx="2178050" cy="882650"/>
          <a:chOff x="1504950" y="1384300"/>
          <a:chExt cx="1828800" cy="882650"/>
        </a:xfrm>
      </xdr:grpSpPr>
      <xdr:sp macro="" textlink="">
        <xdr:nvSpPr>
          <xdr:cNvPr id="29" name="TextBox 28">
            <a:extLst>
              <a:ext uri="{FF2B5EF4-FFF2-40B4-BE49-F238E27FC236}">
                <a16:creationId xmlns:a16="http://schemas.microsoft.com/office/drawing/2014/main" id="{8AE57CE2-D156-4ADD-9623-9A09E8DD4518}"/>
              </a:ext>
            </a:extLst>
          </xdr:cNvPr>
          <xdr:cNvSpPr txBox="1"/>
        </xdr:nvSpPr>
        <xdr:spPr>
          <a:xfrm>
            <a:off x="1504950" y="1384300"/>
            <a:ext cx="1828800" cy="50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Total Employees</a:t>
            </a:r>
            <a:endParaRPr lang="en-KE" sz="1600" b="1"/>
          </a:p>
        </xdr:txBody>
      </xdr:sp>
      <xdr:sp macro="" textlink="'Pivot Tables'!B7">
        <xdr:nvSpPr>
          <xdr:cNvPr id="86" name="TextBox 85">
            <a:extLst>
              <a:ext uri="{FF2B5EF4-FFF2-40B4-BE49-F238E27FC236}">
                <a16:creationId xmlns:a16="http://schemas.microsoft.com/office/drawing/2014/main" id="{3D3EA069-6EBA-49BF-A7B6-243BA4A71CB1}"/>
              </a:ext>
            </a:extLst>
          </xdr:cNvPr>
          <xdr:cNvSpPr txBox="1"/>
        </xdr:nvSpPr>
        <xdr:spPr>
          <a:xfrm>
            <a:off x="1504950" y="1828800"/>
            <a:ext cx="18288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70D73C-C441-4FEE-B9A7-E6D797AD24EF}" type="TxLink">
              <a:rPr lang="en-US" sz="2400" b="1" i="0" u="none" strike="noStrike">
                <a:solidFill>
                  <a:srgbClr val="000000"/>
                </a:solidFill>
                <a:latin typeface="Calibri"/>
                <a:ea typeface="Calibri"/>
                <a:cs typeface="Calibri"/>
              </a:rPr>
              <a:pPr algn="ctr"/>
              <a:t>1470</a:t>
            </a:fld>
            <a:endParaRPr lang="en-KE" sz="2400" b="1"/>
          </a:p>
        </xdr:txBody>
      </xdr:sp>
    </xdr:grpSp>
    <xdr:clientData/>
  </xdr:twoCellAnchor>
  <xdr:oneCellAnchor>
    <xdr:from>
      <xdr:col>5</xdr:col>
      <xdr:colOff>203200</xdr:colOff>
      <xdr:row>7</xdr:row>
      <xdr:rowOff>63500</xdr:rowOff>
    </xdr:from>
    <xdr:ext cx="486000" cy="360000"/>
    <xdr:pic>
      <xdr:nvPicPr>
        <xdr:cNvPr id="398" name="image4.png">
          <a:extLst>
            <a:ext uri="{FF2B5EF4-FFF2-40B4-BE49-F238E27FC236}">
              <a16:creationId xmlns:a16="http://schemas.microsoft.com/office/drawing/2014/main" id="{9F0151EB-BDBF-4E83-A753-DC16F5991C67}"/>
            </a:ext>
          </a:extLst>
        </xdr:cNvPr>
        <xdr:cNvPicPr preferRelativeResize="0"/>
      </xdr:nvPicPr>
      <xdr:blipFill>
        <a:blip xmlns:r="http://schemas.openxmlformats.org/officeDocument/2006/relationships" r:embed="rId1" cstate="print">
          <a:clrChange>
            <a:clrFrom>
              <a:srgbClr val="EDEDED"/>
            </a:clrFrom>
            <a:clrTo>
              <a:srgbClr val="EDEDED">
                <a:alpha val="0"/>
              </a:srgbClr>
            </a:clrTo>
          </a:clrChange>
        </a:blip>
        <a:stretch>
          <a:fillRect/>
        </a:stretch>
      </xdr:blipFill>
      <xdr:spPr>
        <a:xfrm>
          <a:off x="3505200" y="1441450"/>
          <a:ext cx="486000" cy="360000"/>
        </a:xfrm>
        <a:prstGeom prst="rect">
          <a:avLst/>
        </a:prstGeom>
        <a:noFill/>
        <a:ln>
          <a:noFill/>
        </a:ln>
      </xdr:spPr>
    </xdr:pic>
    <xdr:clientData fLocksWithSheet="0"/>
  </xdr:oneCellAnchor>
  <xdr:oneCellAnchor>
    <xdr:from>
      <xdr:col>9</xdr:col>
      <xdr:colOff>617537</xdr:colOff>
      <xdr:row>7</xdr:row>
      <xdr:rowOff>106363</xdr:rowOff>
    </xdr:from>
    <xdr:ext cx="486000" cy="360000"/>
    <xdr:pic>
      <xdr:nvPicPr>
        <xdr:cNvPr id="399" name="image7.png">
          <a:extLst>
            <a:ext uri="{FF2B5EF4-FFF2-40B4-BE49-F238E27FC236}">
              <a16:creationId xmlns:a16="http://schemas.microsoft.com/office/drawing/2014/main" id="{44AFD45C-02C5-4E4B-A933-64FFFBA25F84}"/>
            </a:ext>
          </a:extLst>
        </xdr:cNvPr>
        <xdr:cNvPicPr preferRelativeResize="0"/>
      </xdr:nvPicPr>
      <xdr:blipFill>
        <a:blip xmlns:r="http://schemas.openxmlformats.org/officeDocument/2006/relationships" r:embed="rId2" cstate="print">
          <a:alphaModFix/>
        </a:blip>
        <a:stretch>
          <a:fillRect/>
        </a:stretch>
      </xdr:blipFill>
      <xdr:spPr>
        <a:xfrm>
          <a:off x="6546850" y="1495426"/>
          <a:ext cx="486000" cy="360000"/>
        </a:xfrm>
        <a:prstGeom prst="rect">
          <a:avLst/>
        </a:prstGeom>
        <a:noFill/>
        <a:effectLst>
          <a:outerShdw blurRad="50800" dist="50800" dir="5400000" algn="ctr" rotWithShape="0">
            <a:schemeClr val="accent2">
              <a:lumMod val="40000"/>
              <a:lumOff val="60000"/>
            </a:schemeClr>
          </a:outerShdw>
        </a:effectLst>
      </xdr:spPr>
    </xdr:pic>
    <xdr:clientData fLocksWithSheet="0"/>
  </xdr:oneCellAnchor>
  <xdr:oneCellAnchor>
    <xdr:from>
      <xdr:col>14</xdr:col>
      <xdr:colOff>214313</xdr:colOff>
      <xdr:row>7</xdr:row>
      <xdr:rowOff>112712</xdr:rowOff>
    </xdr:from>
    <xdr:ext cx="486000" cy="360000"/>
    <xdr:pic>
      <xdr:nvPicPr>
        <xdr:cNvPr id="400" name="image5.png">
          <a:extLst>
            <a:ext uri="{FF2B5EF4-FFF2-40B4-BE49-F238E27FC236}">
              <a16:creationId xmlns:a16="http://schemas.microsoft.com/office/drawing/2014/main" id="{48C4B743-A8E0-4CD6-A3BB-362F1CBE5E81}"/>
            </a:ext>
          </a:extLst>
        </xdr:cNvPr>
        <xdr:cNvPicPr preferRelativeResize="0"/>
      </xdr:nvPicPr>
      <xdr:blipFill>
        <a:blip xmlns:r="http://schemas.openxmlformats.org/officeDocument/2006/relationships" r:embed="rId3" cstate="print"/>
        <a:stretch>
          <a:fillRect/>
        </a:stretch>
      </xdr:blipFill>
      <xdr:spPr>
        <a:xfrm>
          <a:off x="9437688" y="1501775"/>
          <a:ext cx="486000" cy="360000"/>
        </a:xfrm>
        <a:prstGeom prst="rect">
          <a:avLst/>
        </a:prstGeom>
        <a:noFill/>
      </xdr:spPr>
    </xdr:pic>
    <xdr:clientData fLocksWithSheet="0"/>
  </xdr:oneCellAnchor>
  <xdr:oneCellAnchor>
    <xdr:from>
      <xdr:col>18</xdr:col>
      <xdr:colOff>517525</xdr:colOff>
      <xdr:row>7</xdr:row>
      <xdr:rowOff>106363</xdr:rowOff>
    </xdr:from>
    <xdr:ext cx="486000" cy="360000"/>
    <xdr:pic>
      <xdr:nvPicPr>
        <xdr:cNvPr id="401" name="image2.png">
          <a:extLst>
            <a:ext uri="{FF2B5EF4-FFF2-40B4-BE49-F238E27FC236}">
              <a16:creationId xmlns:a16="http://schemas.microsoft.com/office/drawing/2014/main" id="{BED4F7A6-D60C-4FEC-97AB-5EDAD9B406F8}"/>
            </a:ext>
          </a:extLst>
        </xdr:cNvPr>
        <xdr:cNvPicPr preferRelativeResize="0"/>
      </xdr:nvPicPr>
      <xdr:blipFill>
        <a:blip xmlns:r="http://schemas.openxmlformats.org/officeDocument/2006/relationships" r:embed="rId4" cstate="print"/>
        <a:stretch>
          <a:fillRect/>
        </a:stretch>
      </xdr:blipFill>
      <xdr:spPr>
        <a:xfrm>
          <a:off x="12376150" y="1495426"/>
          <a:ext cx="486000" cy="360000"/>
        </a:xfrm>
        <a:prstGeom prst="rect">
          <a:avLst/>
        </a:prstGeom>
        <a:noFill/>
      </xdr:spPr>
    </xdr:pic>
    <xdr:clientData fLocksWithSheet="0"/>
  </xdr:oneCellAnchor>
  <xdr:oneCellAnchor>
    <xdr:from>
      <xdr:col>22</xdr:col>
      <xdr:colOff>642937</xdr:colOff>
      <xdr:row>7</xdr:row>
      <xdr:rowOff>139700</xdr:rowOff>
    </xdr:from>
    <xdr:ext cx="486000" cy="360000"/>
    <xdr:pic>
      <xdr:nvPicPr>
        <xdr:cNvPr id="402" name="image6.png">
          <a:extLst>
            <a:ext uri="{FF2B5EF4-FFF2-40B4-BE49-F238E27FC236}">
              <a16:creationId xmlns:a16="http://schemas.microsoft.com/office/drawing/2014/main" id="{ED1A27CD-2CD0-4B36-B5DD-867CF7DC666D}"/>
            </a:ext>
          </a:extLst>
        </xdr:cNvPr>
        <xdr:cNvPicPr preferRelativeResize="0"/>
      </xdr:nvPicPr>
      <xdr:blipFill>
        <a:blip xmlns:r="http://schemas.openxmlformats.org/officeDocument/2006/relationships" r:embed="rId5" cstate="print"/>
        <a:stretch>
          <a:fillRect/>
        </a:stretch>
      </xdr:blipFill>
      <xdr:spPr>
        <a:xfrm>
          <a:off x="15136812" y="1528763"/>
          <a:ext cx="486000" cy="360000"/>
        </a:xfrm>
        <a:prstGeom prst="rect">
          <a:avLst/>
        </a:prstGeom>
        <a:noFill/>
      </xdr:spPr>
    </xdr:pic>
    <xdr:clientData fLocksWithSheet="0"/>
  </xdr:oneCellAnchor>
  <xdr:twoCellAnchor>
    <xdr:from>
      <xdr:col>6</xdr:col>
      <xdr:colOff>273050</xdr:colOff>
      <xdr:row>7</xdr:row>
      <xdr:rowOff>76200</xdr:rowOff>
    </xdr:from>
    <xdr:to>
      <xdr:col>9</xdr:col>
      <xdr:colOff>469900</xdr:colOff>
      <xdr:row>11</xdr:row>
      <xdr:rowOff>171450</xdr:rowOff>
    </xdr:to>
    <xdr:grpSp>
      <xdr:nvGrpSpPr>
        <xdr:cNvPr id="403" name="Group 402">
          <a:extLst>
            <a:ext uri="{FF2B5EF4-FFF2-40B4-BE49-F238E27FC236}">
              <a16:creationId xmlns:a16="http://schemas.microsoft.com/office/drawing/2014/main" id="{5E8C6379-7426-490D-8D2D-E06B62F15E74}"/>
            </a:ext>
          </a:extLst>
        </xdr:cNvPr>
        <xdr:cNvGrpSpPr/>
      </xdr:nvGrpSpPr>
      <xdr:grpSpPr>
        <a:xfrm>
          <a:off x="4235450" y="1454150"/>
          <a:ext cx="2178050" cy="882650"/>
          <a:chOff x="1504950" y="1384300"/>
          <a:chExt cx="1828800" cy="882650"/>
        </a:xfrm>
      </xdr:grpSpPr>
      <xdr:sp macro="" textlink="">
        <xdr:nvSpPr>
          <xdr:cNvPr id="404" name="TextBox 403">
            <a:extLst>
              <a:ext uri="{FF2B5EF4-FFF2-40B4-BE49-F238E27FC236}">
                <a16:creationId xmlns:a16="http://schemas.microsoft.com/office/drawing/2014/main" id="{D9CD0B03-B99C-4944-A6B6-5932F1E24D72}"/>
              </a:ext>
            </a:extLst>
          </xdr:cNvPr>
          <xdr:cNvSpPr txBox="1"/>
        </xdr:nvSpPr>
        <xdr:spPr>
          <a:xfrm>
            <a:off x="1504950" y="1384300"/>
            <a:ext cx="1828800" cy="50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Attrition</a:t>
            </a:r>
          </a:p>
        </xdr:txBody>
      </xdr:sp>
      <xdr:sp macro="" textlink="'Pivot Tables'!C7">
        <xdr:nvSpPr>
          <xdr:cNvPr id="405" name="TextBox 404">
            <a:extLst>
              <a:ext uri="{FF2B5EF4-FFF2-40B4-BE49-F238E27FC236}">
                <a16:creationId xmlns:a16="http://schemas.microsoft.com/office/drawing/2014/main" id="{9755A1C5-3AC3-4264-AF2E-1D118B37B606}"/>
              </a:ext>
            </a:extLst>
          </xdr:cNvPr>
          <xdr:cNvSpPr txBox="1"/>
        </xdr:nvSpPr>
        <xdr:spPr>
          <a:xfrm>
            <a:off x="1504950" y="1828800"/>
            <a:ext cx="18288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FDAEAC-5C3B-4DBE-BC4E-665778F74944}" type="TxLink">
              <a:rPr lang="en-US" sz="2400" b="1" i="0" u="none" strike="noStrike">
                <a:solidFill>
                  <a:srgbClr val="000000"/>
                </a:solidFill>
                <a:latin typeface="Calibri"/>
                <a:ea typeface="Calibri"/>
                <a:cs typeface="Calibri"/>
              </a:rPr>
              <a:pPr algn="ctr"/>
              <a:t>237</a:t>
            </a:fld>
            <a:endParaRPr lang="en-KE" sz="2400" b="1"/>
          </a:p>
        </xdr:txBody>
      </xdr:sp>
    </xdr:grpSp>
    <xdr:clientData/>
  </xdr:twoCellAnchor>
  <xdr:twoCellAnchor>
    <xdr:from>
      <xdr:col>10</xdr:col>
      <xdr:colOff>558800</xdr:colOff>
      <xdr:row>7</xdr:row>
      <xdr:rowOff>57151</xdr:rowOff>
    </xdr:from>
    <xdr:to>
      <xdr:col>14</xdr:col>
      <xdr:colOff>198438</xdr:colOff>
      <xdr:row>11</xdr:row>
      <xdr:rowOff>136527</xdr:rowOff>
    </xdr:to>
    <xdr:grpSp>
      <xdr:nvGrpSpPr>
        <xdr:cNvPr id="406" name="Group 405">
          <a:extLst>
            <a:ext uri="{FF2B5EF4-FFF2-40B4-BE49-F238E27FC236}">
              <a16:creationId xmlns:a16="http://schemas.microsoft.com/office/drawing/2014/main" id="{8119B508-6D3F-4417-9564-8328F984E94C}"/>
            </a:ext>
          </a:extLst>
        </xdr:cNvPr>
        <xdr:cNvGrpSpPr/>
      </xdr:nvGrpSpPr>
      <xdr:grpSpPr>
        <a:xfrm>
          <a:off x="7162800" y="1435101"/>
          <a:ext cx="2281238" cy="866776"/>
          <a:chOff x="1504950" y="1384300"/>
          <a:chExt cx="1915695" cy="866889"/>
        </a:xfrm>
      </xdr:grpSpPr>
      <xdr:sp macro="" textlink="">
        <xdr:nvSpPr>
          <xdr:cNvPr id="407" name="TextBox 406">
            <a:extLst>
              <a:ext uri="{FF2B5EF4-FFF2-40B4-BE49-F238E27FC236}">
                <a16:creationId xmlns:a16="http://schemas.microsoft.com/office/drawing/2014/main" id="{0D27B67C-B97F-4750-8038-BD95E2E39682}"/>
              </a:ext>
            </a:extLst>
          </xdr:cNvPr>
          <xdr:cNvSpPr txBox="1"/>
        </xdr:nvSpPr>
        <xdr:spPr>
          <a:xfrm>
            <a:off x="1504950" y="1384300"/>
            <a:ext cx="1828800" cy="50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192E3F"/>
                </a:solidFill>
              </a:rPr>
              <a:t>Active Employees</a:t>
            </a:r>
            <a:endParaRPr lang="en-KE" sz="1600" b="1">
              <a:solidFill>
                <a:srgbClr val="192E3F"/>
              </a:solidFill>
            </a:endParaRPr>
          </a:p>
        </xdr:txBody>
      </xdr:sp>
      <xdr:sp macro="" textlink="'Pivot Tables'!E7">
        <xdr:nvSpPr>
          <xdr:cNvPr id="408" name="TextBox 407">
            <a:extLst>
              <a:ext uri="{FF2B5EF4-FFF2-40B4-BE49-F238E27FC236}">
                <a16:creationId xmlns:a16="http://schemas.microsoft.com/office/drawing/2014/main" id="{CF45C328-3F64-4FB5-AC9A-01FB62BFAEE5}"/>
              </a:ext>
            </a:extLst>
          </xdr:cNvPr>
          <xdr:cNvSpPr txBox="1"/>
        </xdr:nvSpPr>
        <xdr:spPr>
          <a:xfrm>
            <a:off x="1591845" y="1813039"/>
            <a:ext cx="18288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357070-25A2-4E4C-BF5E-36C007E3EDF0}" type="TxLink">
              <a:rPr lang="en-US" sz="2400" b="1" i="0" u="none" strike="noStrike">
                <a:solidFill>
                  <a:srgbClr val="000000"/>
                </a:solidFill>
                <a:latin typeface="Calibri"/>
                <a:ea typeface="Calibri"/>
                <a:cs typeface="Calibri"/>
              </a:rPr>
              <a:pPr algn="ctr"/>
              <a:t>1233</a:t>
            </a:fld>
            <a:endParaRPr lang="en-KE" sz="2400" b="1"/>
          </a:p>
        </xdr:txBody>
      </xdr:sp>
    </xdr:grpSp>
    <xdr:clientData/>
  </xdr:twoCellAnchor>
  <xdr:twoCellAnchor>
    <xdr:from>
      <xdr:col>15</xdr:col>
      <xdr:colOff>171450</xdr:colOff>
      <xdr:row>7</xdr:row>
      <xdr:rowOff>57150</xdr:rowOff>
    </xdr:from>
    <xdr:to>
      <xdr:col>18</xdr:col>
      <xdr:colOff>368300</xdr:colOff>
      <xdr:row>11</xdr:row>
      <xdr:rowOff>152400</xdr:rowOff>
    </xdr:to>
    <xdr:grpSp>
      <xdr:nvGrpSpPr>
        <xdr:cNvPr id="469" name="Group 468">
          <a:extLst>
            <a:ext uri="{FF2B5EF4-FFF2-40B4-BE49-F238E27FC236}">
              <a16:creationId xmlns:a16="http://schemas.microsoft.com/office/drawing/2014/main" id="{99489914-4E80-4592-9B50-2439CB0BF2ED}"/>
            </a:ext>
          </a:extLst>
        </xdr:cNvPr>
        <xdr:cNvGrpSpPr/>
      </xdr:nvGrpSpPr>
      <xdr:grpSpPr>
        <a:xfrm>
          <a:off x="10077450" y="1435100"/>
          <a:ext cx="2178050" cy="882650"/>
          <a:chOff x="1504950" y="1384300"/>
          <a:chExt cx="1828800" cy="882650"/>
        </a:xfrm>
      </xdr:grpSpPr>
      <xdr:sp macro="" textlink="">
        <xdr:nvSpPr>
          <xdr:cNvPr id="470" name="TextBox 469">
            <a:extLst>
              <a:ext uri="{FF2B5EF4-FFF2-40B4-BE49-F238E27FC236}">
                <a16:creationId xmlns:a16="http://schemas.microsoft.com/office/drawing/2014/main" id="{8A836358-EF24-406F-B3D9-7E9CCCF32DAD}"/>
              </a:ext>
            </a:extLst>
          </xdr:cNvPr>
          <xdr:cNvSpPr txBox="1"/>
        </xdr:nvSpPr>
        <xdr:spPr>
          <a:xfrm>
            <a:off x="1504950" y="1384300"/>
            <a:ext cx="1828800" cy="50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192E3F"/>
                </a:solidFill>
              </a:rPr>
              <a:t>Attrition</a:t>
            </a:r>
            <a:r>
              <a:rPr lang="en-US" sz="1600" b="1" baseline="0">
                <a:solidFill>
                  <a:srgbClr val="192E3F"/>
                </a:solidFill>
              </a:rPr>
              <a:t> Rate</a:t>
            </a:r>
            <a:endParaRPr lang="en-KE" sz="1600" b="1">
              <a:solidFill>
                <a:srgbClr val="192E3F"/>
              </a:solidFill>
            </a:endParaRPr>
          </a:p>
        </xdr:txBody>
      </xdr:sp>
      <xdr:sp macro="" textlink="'Pivot Tables'!F7">
        <xdr:nvSpPr>
          <xdr:cNvPr id="471" name="TextBox 470">
            <a:extLst>
              <a:ext uri="{FF2B5EF4-FFF2-40B4-BE49-F238E27FC236}">
                <a16:creationId xmlns:a16="http://schemas.microsoft.com/office/drawing/2014/main" id="{E5D38119-B701-4F32-BD87-302202BDFCFA}"/>
              </a:ext>
            </a:extLst>
          </xdr:cNvPr>
          <xdr:cNvSpPr txBox="1"/>
        </xdr:nvSpPr>
        <xdr:spPr>
          <a:xfrm>
            <a:off x="1504950" y="1828800"/>
            <a:ext cx="18288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EE8E6A-448C-4C53-A1BA-77FC2DD73E58}" type="TxLink">
              <a:rPr lang="en-US" sz="2400" b="1" i="0" u="none" strike="noStrike">
                <a:solidFill>
                  <a:srgbClr val="000000"/>
                </a:solidFill>
                <a:latin typeface="Calibri"/>
                <a:ea typeface="Calibri"/>
                <a:cs typeface="Calibri"/>
              </a:rPr>
              <a:pPr algn="ctr"/>
              <a:t>16.12%</a:t>
            </a:fld>
            <a:endParaRPr lang="en-KE" sz="2400" b="1"/>
          </a:p>
        </xdr:txBody>
      </xdr:sp>
    </xdr:grpSp>
    <xdr:clientData/>
  </xdr:twoCellAnchor>
  <xdr:twoCellAnchor>
    <xdr:from>
      <xdr:col>19</xdr:col>
      <xdr:colOff>571500</xdr:colOff>
      <xdr:row>7</xdr:row>
      <xdr:rowOff>50800</xdr:rowOff>
    </xdr:from>
    <xdr:to>
      <xdr:col>23</xdr:col>
      <xdr:colOff>7938</xdr:colOff>
      <xdr:row>11</xdr:row>
      <xdr:rowOff>146050</xdr:rowOff>
    </xdr:to>
    <xdr:grpSp>
      <xdr:nvGrpSpPr>
        <xdr:cNvPr id="472" name="Group 471">
          <a:extLst>
            <a:ext uri="{FF2B5EF4-FFF2-40B4-BE49-F238E27FC236}">
              <a16:creationId xmlns:a16="http://schemas.microsoft.com/office/drawing/2014/main" id="{F83E3BBD-2012-46CE-A213-4FF789A5E425}"/>
            </a:ext>
          </a:extLst>
        </xdr:cNvPr>
        <xdr:cNvGrpSpPr/>
      </xdr:nvGrpSpPr>
      <xdr:grpSpPr>
        <a:xfrm>
          <a:off x="13119100" y="1428750"/>
          <a:ext cx="2078038" cy="882650"/>
          <a:chOff x="1504950" y="1384300"/>
          <a:chExt cx="1828800" cy="882650"/>
        </a:xfrm>
      </xdr:grpSpPr>
      <xdr:sp macro="" textlink="">
        <xdr:nvSpPr>
          <xdr:cNvPr id="473" name="TextBox 472">
            <a:extLst>
              <a:ext uri="{FF2B5EF4-FFF2-40B4-BE49-F238E27FC236}">
                <a16:creationId xmlns:a16="http://schemas.microsoft.com/office/drawing/2014/main" id="{F7385752-4199-4889-8504-E26F1254401E}"/>
              </a:ext>
            </a:extLst>
          </xdr:cNvPr>
          <xdr:cNvSpPr txBox="1"/>
        </xdr:nvSpPr>
        <xdr:spPr>
          <a:xfrm>
            <a:off x="1504950" y="1384300"/>
            <a:ext cx="1828800" cy="50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Average Age</a:t>
            </a:r>
            <a:endParaRPr lang="en-KE" sz="1600" b="1"/>
          </a:p>
        </xdr:txBody>
      </xdr:sp>
      <xdr:sp macro="" textlink="'Pivot Tables'!D7">
        <xdr:nvSpPr>
          <xdr:cNvPr id="474" name="TextBox 473">
            <a:extLst>
              <a:ext uri="{FF2B5EF4-FFF2-40B4-BE49-F238E27FC236}">
                <a16:creationId xmlns:a16="http://schemas.microsoft.com/office/drawing/2014/main" id="{8023C328-81B5-47A4-B493-8BCB48FC532F}"/>
              </a:ext>
            </a:extLst>
          </xdr:cNvPr>
          <xdr:cNvSpPr txBox="1"/>
        </xdr:nvSpPr>
        <xdr:spPr>
          <a:xfrm>
            <a:off x="1504950" y="1828800"/>
            <a:ext cx="18288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3D7A9F-7475-4DDE-B182-8383460698C1}" type="TxLink">
              <a:rPr lang="en-US" sz="2400" b="1" i="0" u="none" strike="noStrike">
                <a:solidFill>
                  <a:srgbClr val="192E3F"/>
                </a:solidFill>
                <a:latin typeface="Calibri"/>
                <a:ea typeface="Calibri"/>
                <a:cs typeface="Calibri"/>
              </a:rPr>
              <a:pPr algn="ctr"/>
              <a:t>37</a:t>
            </a:fld>
            <a:endParaRPr lang="en-KE" sz="2400" b="1">
              <a:solidFill>
                <a:srgbClr val="192E3F"/>
              </a:solidFill>
            </a:endParaRPr>
          </a:p>
        </xdr:txBody>
      </xdr:sp>
    </xdr:grpSp>
    <xdr:clientData/>
  </xdr:twoCellAnchor>
  <xdr:twoCellAnchor>
    <xdr:from>
      <xdr:col>2</xdr:col>
      <xdr:colOff>603250</xdr:colOff>
      <xdr:row>12</xdr:row>
      <xdr:rowOff>127000</xdr:rowOff>
    </xdr:from>
    <xdr:to>
      <xdr:col>7</xdr:col>
      <xdr:colOff>228600</xdr:colOff>
      <xdr:row>14</xdr:row>
      <xdr:rowOff>6350</xdr:rowOff>
    </xdr:to>
    <xdr:sp macro="" textlink="">
      <xdr:nvSpPr>
        <xdr:cNvPr id="475" name="TextBox 474">
          <a:extLst>
            <a:ext uri="{FF2B5EF4-FFF2-40B4-BE49-F238E27FC236}">
              <a16:creationId xmlns:a16="http://schemas.microsoft.com/office/drawing/2014/main" id="{93BC6C13-4DA5-4432-B692-ECD23A857E74}"/>
            </a:ext>
          </a:extLst>
        </xdr:cNvPr>
        <xdr:cNvSpPr txBox="1"/>
      </xdr:nvSpPr>
      <xdr:spPr>
        <a:xfrm>
          <a:off x="1924050" y="2489200"/>
          <a:ext cx="29273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192E3F"/>
              </a:solidFill>
            </a:rPr>
            <a:t>Total Employees by Gender</a:t>
          </a:r>
          <a:endParaRPr lang="en-KE" sz="1400" b="1">
            <a:solidFill>
              <a:srgbClr val="192E3F"/>
            </a:solidFill>
          </a:endParaRPr>
        </a:p>
      </xdr:txBody>
    </xdr:sp>
    <xdr:clientData/>
  </xdr:twoCellAnchor>
  <xdr:twoCellAnchor>
    <xdr:from>
      <xdr:col>10</xdr:col>
      <xdr:colOff>107950</xdr:colOff>
      <xdr:row>12</xdr:row>
      <xdr:rowOff>120650</xdr:rowOff>
    </xdr:from>
    <xdr:to>
      <xdr:col>14</xdr:col>
      <xdr:colOff>393700</xdr:colOff>
      <xdr:row>14</xdr:row>
      <xdr:rowOff>0</xdr:rowOff>
    </xdr:to>
    <xdr:sp macro="" textlink="">
      <xdr:nvSpPr>
        <xdr:cNvPr id="476" name="TextBox 475">
          <a:extLst>
            <a:ext uri="{FF2B5EF4-FFF2-40B4-BE49-F238E27FC236}">
              <a16:creationId xmlns:a16="http://schemas.microsoft.com/office/drawing/2014/main" id="{E6132B8F-DB7A-4A04-ABDA-21CE06965E62}"/>
            </a:ext>
          </a:extLst>
        </xdr:cNvPr>
        <xdr:cNvSpPr txBox="1"/>
      </xdr:nvSpPr>
      <xdr:spPr>
        <a:xfrm>
          <a:off x="6711950" y="2482850"/>
          <a:ext cx="29273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192E3F"/>
              </a:solidFill>
            </a:rPr>
            <a:t>Education Wise Attrition</a:t>
          </a:r>
          <a:endParaRPr lang="en-KE" sz="1400" b="1">
            <a:solidFill>
              <a:srgbClr val="192E3F"/>
            </a:solidFill>
          </a:endParaRPr>
        </a:p>
      </xdr:txBody>
    </xdr:sp>
    <xdr:clientData/>
  </xdr:twoCellAnchor>
  <xdr:twoCellAnchor>
    <xdr:from>
      <xdr:col>18</xdr:col>
      <xdr:colOff>38100</xdr:colOff>
      <xdr:row>12</xdr:row>
      <xdr:rowOff>107950</xdr:rowOff>
    </xdr:from>
    <xdr:to>
      <xdr:col>22</xdr:col>
      <xdr:colOff>323850</xdr:colOff>
      <xdr:row>13</xdr:row>
      <xdr:rowOff>184150</xdr:rowOff>
    </xdr:to>
    <xdr:sp macro="" textlink="">
      <xdr:nvSpPr>
        <xdr:cNvPr id="477" name="TextBox 476">
          <a:extLst>
            <a:ext uri="{FF2B5EF4-FFF2-40B4-BE49-F238E27FC236}">
              <a16:creationId xmlns:a16="http://schemas.microsoft.com/office/drawing/2014/main" id="{09F160C5-128E-4BC5-A834-81A219B7C9D9}"/>
            </a:ext>
          </a:extLst>
        </xdr:cNvPr>
        <xdr:cNvSpPr txBox="1"/>
      </xdr:nvSpPr>
      <xdr:spPr>
        <a:xfrm>
          <a:off x="11925300" y="2470150"/>
          <a:ext cx="29273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192E3F"/>
              </a:solidFill>
            </a:rPr>
            <a:t>Attrition by Job Role</a:t>
          </a:r>
          <a:endParaRPr lang="en-KE" sz="1400" b="1">
            <a:solidFill>
              <a:srgbClr val="192E3F"/>
            </a:solidFill>
          </a:endParaRPr>
        </a:p>
      </xdr:txBody>
    </xdr:sp>
    <xdr:clientData/>
  </xdr:twoCellAnchor>
  <xdr:twoCellAnchor>
    <xdr:from>
      <xdr:col>2</xdr:col>
      <xdr:colOff>622300</xdr:colOff>
      <xdr:row>26</xdr:row>
      <xdr:rowOff>101600</xdr:rowOff>
    </xdr:from>
    <xdr:to>
      <xdr:col>7</xdr:col>
      <xdr:colOff>247650</xdr:colOff>
      <xdr:row>27</xdr:row>
      <xdr:rowOff>177800</xdr:rowOff>
    </xdr:to>
    <xdr:sp macro="" textlink="">
      <xdr:nvSpPr>
        <xdr:cNvPr id="478" name="TextBox 477">
          <a:extLst>
            <a:ext uri="{FF2B5EF4-FFF2-40B4-BE49-F238E27FC236}">
              <a16:creationId xmlns:a16="http://schemas.microsoft.com/office/drawing/2014/main" id="{141BB10F-9FE1-4A43-9A44-3DD8513D5834}"/>
            </a:ext>
          </a:extLst>
        </xdr:cNvPr>
        <xdr:cNvSpPr txBox="1"/>
      </xdr:nvSpPr>
      <xdr:spPr>
        <a:xfrm>
          <a:off x="1943100" y="5219700"/>
          <a:ext cx="29273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192E3F"/>
              </a:solidFill>
            </a:rPr>
            <a:t>Department</a:t>
          </a:r>
          <a:r>
            <a:rPr lang="en-US" sz="1400" b="1" baseline="0">
              <a:solidFill>
                <a:srgbClr val="192E3F"/>
              </a:solidFill>
            </a:rPr>
            <a:t> wise Attrition</a:t>
          </a:r>
          <a:endParaRPr lang="en-KE" sz="1400" b="1">
            <a:solidFill>
              <a:srgbClr val="192E3F"/>
            </a:solidFill>
          </a:endParaRPr>
        </a:p>
      </xdr:txBody>
    </xdr:sp>
    <xdr:clientData/>
  </xdr:twoCellAnchor>
  <xdr:twoCellAnchor>
    <xdr:from>
      <xdr:col>9</xdr:col>
      <xdr:colOff>158750</xdr:colOff>
      <xdr:row>26</xdr:row>
      <xdr:rowOff>107950</xdr:rowOff>
    </xdr:from>
    <xdr:to>
      <xdr:col>13</xdr:col>
      <xdr:colOff>444500</xdr:colOff>
      <xdr:row>27</xdr:row>
      <xdr:rowOff>184150</xdr:rowOff>
    </xdr:to>
    <xdr:sp macro="" textlink="">
      <xdr:nvSpPr>
        <xdr:cNvPr id="479" name="TextBox 478">
          <a:extLst>
            <a:ext uri="{FF2B5EF4-FFF2-40B4-BE49-F238E27FC236}">
              <a16:creationId xmlns:a16="http://schemas.microsoft.com/office/drawing/2014/main" id="{26D2798C-44D2-4034-A7FE-778ACCFD415D}"/>
            </a:ext>
          </a:extLst>
        </xdr:cNvPr>
        <xdr:cNvSpPr txBox="1"/>
      </xdr:nvSpPr>
      <xdr:spPr>
        <a:xfrm>
          <a:off x="6102350" y="5226050"/>
          <a:ext cx="29273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Attrition by</a:t>
          </a:r>
          <a:r>
            <a:rPr lang="en-US" sz="1400" b="1" baseline="0"/>
            <a:t> Age Group</a:t>
          </a:r>
          <a:endParaRPr lang="en-KE" sz="1400" b="1"/>
        </a:p>
      </xdr:txBody>
    </xdr:sp>
    <xdr:clientData/>
  </xdr:twoCellAnchor>
  <xdr:twoCellAnchor>
    <xdr:from>
      <xdr:col>14</xdr:col>
      <xdr:colOff>639762</xdr:colOff>
      <xdr:row>26</xdr:row>
      <xdr:rowOff>82550</xdr:rowOff>
    </xdr:from>
    <xdr:to>
      <xdr:col>19</xdr:col>
      <xdr:colOff>25399</xdr:colOff>
      <xdr:row>27</xdr:row>
      <xdr:rowOff>158750</xdr:rowOff>
    </xdr:to>
    <xdr:sp macro="" textlink="">
      <xdr:nvSpPr>
        <xdr:cNvPr id="480" name="TextBox 479">
          <a:extLst>
            <a:ext uri="{FF2B5EF4-FFF2-40B4-BE49-F238E27FC236}">
              <a16:creationId xmlns:a16="http://schemas.microsoft.com/office/drawing/2014/main" id="{B2980FA8-F505-4706-B052-82660E28700B}"/>
            </a:ext>
          </a:extLst>
        </xdr:cNvPr>
        <xdr:cNvSpPr txBox="1"/>
      </xdr:nvSpPr>
      <xdr:spPr>
        <a:xfrm>
          <a:off x="9863137" y="5241925"/>
          <a:ext cx="2679700" cy="274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192E3F"/>
              </a:solidFill>
            </a:rPr>
            <a:t>Attrition by Marital</a:t>
          </a:r>
          <a:r>
            <a:rPr lang="en-US" sz="1400" b="1" baseline="0">
              <a:solidFill>
                <a:srgbClr val="192E3F"/>
              </a:solidFill>
            </a:rPr>
            <a:t> Status</a:t>
          </a:r>
          <a:endParaRPr lang="en-KE" sz="1400" b="1">
            <a:solidFill>
              <a:srgbClr val="192E3F"/>
            </a:solidFill>
          </a:endParaRPr>
        </a:p>
      </xdr:txBody>
    </xdr:sp>
    <xdr:clientData/>
  </xdr:twoCellAnchor>
  <xdr:twoCellAnchor>
    <xdr:from>
      <xdr:col>19</xdr:col>
      <xdr:colOff>412750</xdr:colOff>
      <xdr:row>26</xdr:row>
      <xdr:rowOff>107950</xdr:rowOff>
    </xdr:from>
    <xdr:to>
      <xdr:col>23</xdr:col>
      <xdr:colOff>450850</xdr:colOff>
      <xdr:row>27</xdr:row>
      <xdr:rowOff>184150</xdr:rowOff>
    </xdr:to>
    <xdr:sp macro="" textlink="">
      <xdr:nvSpPr>
        <xdr:cNvPr id="481" name="TextBox 480">
          <a:extLst>
            <a:ext uri="{FF2B5EF4-FFF2-40B4-BE49-F238E27FC236}">
              <a16:creationId xmlns:a16="http://schemas.microsoft.com/office/drawing/2014/main" id="{1E87BA7A-3845-402C-B5FC-0A9354013A71}"/>
            </a:ext>
          </a:extLst>
        </xdr:cNvPr>
        <xdr:cNvSpPr txBox="1"/>
      </xdr:nvSpPr>
      <xdr:spPr>
        <a:xfrm>
          <a:off x="12960350" y="5226050"/>
          <a:ext cx="26797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192E3F"/>
              </a:solidFill>
            </a:rPr>
            <a:t>Filter Panels</a:t>
          </a:r>
          <a:endParaRPr lang="en-KE" sz="1400" b="1">
            <a:solidFill>
              <a:srgbClr val="192E3F"/>
            </a:solidFill>
          </a:endParaRPr>
        </a:p>
      </xdr:txBody>
    </xdr:sp>
    <xdr:clientData/>
  </xdr:twoCellAnchor>
  <xdr:oneCellAnchor>
    <xdr:from>
      <xdr:col>15</xdr:col>
      <xdr:colOff>0</xdr:colOff>
      <xdr:row>2</xdr:row>
      <xdr:rowOff>184150</xdr:rowOff>
    </xdr:from>
    <xdr:ext cx="723900" cy="628650"/>
    <xdr:pic>
      <xdr:nvPicPr>
        <xdr:cNvPr id="57" name="image3.png">
          <a:extLst>
            <a:ext uri="{FF2B5EF4-FFF2-40B4-BE49-F238E27FC236}">
              <a16:creationId xmlns:a16="http://schemas.microsoft.com/office/drawing/2014/main" id="{2DFA95FD-E598-488E-B934-04CD38659770}"/>
            </a:ext>
          </a:extLst>
        </xdr:cNvPr>
        <xdr:cNvPicPr preferRelativeResize="0"/>
      </xdr:nvPicPr>
      <xdr:blipFill>
        <a:blip xmlns:r="http://schemas.openxmlformats.org/officeDocument/2006/relationships" r:embed="rId6" cstate="print"/>
        <a:stretch>
          <a:fillRect/>
        </a:stretch>
      </xdr:blipFill>
      <xdr:spPr>
        <a:xfrm>
          <a:off x="9906000" y="577850"/>
          <a:ext cx="723900" cy="628650"/>
        </a:xfrm>
        <a:prstGeom prst="rect">
          <a:avLst/>
        </a:prstGeom>
        <a:noFill/>
      </xdr:spPr>
    </xdr:pic>
    <xdr:clientData fLocksWithSheet="0"/>
  </xdr:oneCellAnchor>
  <xdr:twoCellAnchor>
    <xdr:from>
      <xdr:col>16</xdr:col>
      <xdr:colOff>260350</xdr:colOff>
      <xdr:row>2</xdr:row>
      <xdr:rowOff>139700</xdr:rowOff>
    </xdr:from>
    <xdr:to>
      <xdr:col>18</xdr:col>
      <xdr:colOff>647700</xdr:colOff>
      <xdr:row>6</xdr:row>
      <xdr:rowOff>107950</xdr:rowOff>
    </xdr:to>
    <xdr:sp macro="" textlink="">
      <xdr:nvSpPr>
        <xdr:cNvPr id="30" name="TextBox 29">
          <a:extLst>
            <a:ext uri="{FF2B5EF4-FFF2-40B4-BE49-F238E27FC236}">
              <a16:creationId xmlns:a16="http://schemas.microsoft.com/office/drawing/2014/main" id="{46D4AAD2-B8D4-4620-940B-B73921A28582}"/>
            </a:ext>
          </a:extLst>
        </xdr:cNvPr>
        <xdr:cNvSpPr txBox="1"/>
      </xdr:nvSpPr>
      <xdr:spPr>
        <a:xfrm>
          <a:off x="10826750" y="533400"/>
          <a:ext cx="1708150" cy="755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192E3F"/>
              </a:solidFill>
            </a:rPr>
            <a:t>JOB</a:t>
          </a:r>
          <a:r>
            <a:rPr lang="en-US" sz="1600" b="1" baseline="0">
              <a:solidFill>
                <a:srgbClr val="192E3F"/>
              </a:solidFill>
            </a:rPr>
            <a:t> SATISFACTION RATING</a:t>
          </a:r>
          <a:endParaRPr lang="en-KE" sz="1600" b="1">
            <a:solidFill>
              <a:srgbClr val="192E3F"/>
            </a:solidFill>
          </a:endParaRPr>
        </a:p>
      </xdr:txBody>
    </xdr:sp>
    <xdr:clientData/>
  </xdr:twoCellAnchor>
  <xdr:twoCellAnchor>
    <xdr:from>
      <xdr:col>18</xdr:col>
      <xdr:colOff>539750</xdr:colOff>
      <xdr:row>2</xdr:row>
      <xdr:rowOff>152400</xdr:rowOff>
    </xdr:from>
    <xdr:to>
      <xdr:col>20</xdr:col>
      <xdr:colOff>266700</xdr:colOff>
      <xdr:row>6</xdr:row>
      <xdr:rowOff>76200</xdr:rowOff>
    </xdr:to>
    <xdr:graphicFrame macro="">
      <xdr:nvGraphicFramePr>
        <xdr:cNvPr id="59" name="Chart 58">
          <a:extLst>
            <a:ext uri="{FF2B5EF4-FFF2-40B4-BE49-F238E27FC236}">
              <a16:creationId xmlns:a16="http://schemas.microsoft.com/office/drawing/2014/main" id="{0C017DC3-5EE1-4C7A-AA6B-B005375700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209550</xdr:colOff>
      <xdr:row>3</xdr:row>
      <xdr:rowOff>152400</xdr:rowOff>
    </xdr:from>
    <xdr:to>
      <xdr:col>19</xdr:col>
      <xdr:colOff>615950</xdr:colOff>
      <xdr:row>4</xdr:row>
      <xdr:rowOff>165100</xdr:rowOff>
    </xdr:to>
    <xdr:sp macro="" textlink="'Pivot Tables'!$F$120">
      <xdr:nvSpPr>
        <xdr:cNvPr id="31" name="TextBox 30">
          <a:extLst>
            <a:ext uri="{FF2B5EF4-FFF2-40B4-BE49-F238E27FC236}">
              <a16:creationId xmlns:a16="http://schemas.microsoft.com/office/drawing/2014/main" id="{E7FB22BC-CBB5-4217-A367-1C3983871D65}"/>
            </a:ext>
          </a:extLst>
        </xdr:cNvPr>
        <xdr:cNvSpPr txBox="1"/>
      </xdr:nvSpPr>
      <xdr:spPr>
        <a:xfrm>
          <a:off x="12757150" y="742950"/>
          <a:ext cx="4064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DAA3AC-A006-406C-B24C-253A0A7593C7}" type="TxLink">
            <a:rPr lang="en-US" sz="1200" b="1" i="0" u="none" strike="noStrike">
              <a:solidFill>
                <a:schemeClr val="accent5">
                  <a:lumMod val="50000"/>
                </a:schemeClr>
              </a:solidFill>
              <a:latin typeface="Calibri"/>
              <a:ea typeface="Calibri"/>
              <a:cs typeface="Calibri"/>
            </a:rPr>
            <a:pPr algn="ctr"/>
            <a:t>2.6</a:t>
          </a:fld>
          <a:endParaRPr lang="en-KE" sz="1200" b="1">
            <a:solidFill>
              <a:schemeClr val="accent5">
                <a:lumMod val="50000"/>
              </a:schemeClr>
            </a:solidFill>
          </a:endParaRPr>
        </a:p>
      </xdr:txBody>
    </xdr:sp>
    <xdr:clientData/>
  </xdr:twoCellAnchor>
  <xdr:twoCellAnchor>
    <xdr:from>
      <xdr:col>20</xdr:col>
      <xdr:colOff>63500</xdr:colOff>
      <xdr:row>3</xdr:row>
      <xdr:rowOff>31750</xdr:rowOff>
    </xdr:from>
    <xdr:to>
      <xdr:col>23</xdr:col>
      <xdr:colOff>457200</xdr:colOff>
      <xdr:row>5</xdr:row>
      <xdr:rowOff>171450</xdr:rowOff>
    </xdr:to>
    <xdr:graphicFrame macro="">
      <xdr:nvGraphicFramePr>
        <xdr:cNvPr id="61" name="Chart 60">
          <a:extLst>
            <a:ext uri="{FF2B5EF4-FFF2-40B4-BE49-F238E27FC236}">
              <a16:creationId xmlns:a16="http://schemas.microsoft.com/office/drawing/2014/main" id="{270FBD00-83F9-450B-8A08-7A256A44C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165100</xdr:colOff>
      <xdr:row>3</xdr:row>
      <xdr:rowOff>25400</xdr:rowOff>
    </xdr:from>
    <xdr:to>
      <xdr:col>23</xdr:col>
      <xdr:colOff>552450</xdr:colOff>
      <xdr:row>5</xdr:row>
      <xdr:rowOff>156278</xdr:rowOff>
    </xdr:to>
    <xdr:sp macro="" textlink="">
      <xdr:nvSpPr>
        <xdr:cNvPr id="56" name="Freeform: Shape 55">
          <a:extLst>
            <a:ext uri="{FF2B5EF4-FFF2-40B4-BE49-F238E27FC236}">
              <a16:creationId xmlns:a16="http://schemas.microsoft.com/office/drawing/2014/main" id="{F0FBB4A4-5833-4893-BBC2-DA12EF2B3A33}"/>
            </a:ext>
          </a:extLst>
        </xdr:cNvPr>
        <xdr:cNvSpPr/>
      </xdr:nvSpPr>
      <xdr:spPr>
        <a:xfrm>
          <a:off x="13373100" y="615950"/>
          <a:ext cx="2368550" cy="524578"/>
        </a:xfrm>
        <a:custGeom>
          <a:avLst/>
          <a:gdLst>
            <a:gd name="connsiteX0" fmla="*/ 0 w 2210602"/>
            <a:gd name="connsiteY0" fmla="*/ 0 h 524578"/>
            <a:gd name="connsiteX1" fmla="*/ 275924 w 2210602"/>
            <a:gd name="connsiteY1" fmla="*/ 0 h 524578"/>
            <a:gd name="connsiteX2" fmla="*/ 230481 w 2210602"/>
            <a:gd name="connsiteY2" fmla="*/ 169121 h 524578"/>
            <a:gd name="connsiteX3" fmla="*/ 83419 w 2210602"/>
            <a:gd name="connsiteY3" fmla="*/ 169120 h 524578"/>
            <a:gd name="connsiteX4" fmla="*/ 202395 w 2210602"/>
            <a:gd name="connsiteY4" fmla="*/ 273641 h 524578"/>
            <a:gd name="connsiteX5" fmla="*/ 156950 w 2210602"/>
            <a:gd name="connsiteY5" fmla="*/ 442761 h 524578"/>
            <a:gd name="connsiteX6" fmla="*/ 275924 w 2210602"/>
            <a:gd name="connsiteY6" fmla="*/ 338238 h 524578"/>
            <a:gd name="connsiteX7" fmla="*/ 394898 w 2210602"/>
            <a:gd name="connsiteY7" fmla="*/ 442761 h 524578"/>
            <a:gd name="connsiteX8" fmla="*/ 349453 w 2210602"/>
            <a:gd name="connsiteY8" fmla="*/ 273641 h 524578"/>
            <a:gd name="connsiteX9" fmla="*/ 468429 w 2210602"/>
            <a:gd name="connsiteY9" fmla="*/ 169120 h 524578"/>
            <a:gd name="connsiteX10" fmla="*/ 321367 w 2210602"/>
            <a:gd name="connsiteY10" fmla="*/ 169121 h 524578"/>
            <a:gd name="connsiteX11" fmla="*/ 275924 w 2210602"/>
            <a:gd name="connsiteY11" fmla="*/ 0 h 524578"/>
            <a:gd name="connsiteX12" fmla="*/ 816543 w 2210602"/>
            <a:gd name="connsiteY12" fmla="*/ 0 h 524578"/>
            <a:gd name="connsiteX13" fmla="*/ 771100 w 2210602"/>
            <a:gd name="connsiteY13" fmla="*/ 169121 h 524578"/>
            <a:gd name="connsiteX14" fmla="*/ 624038 w 2210602"/>
            <a:gd name="connsiteY14" fmla="*/ 169120 h 524578"/>
            <a:gd name="connsiteX15" fmla="*/ 743014 w 2210602"/>
            <a:gd name="connsiteY15" fmla="*/ 273641 h 524578"/>
            <a:gd name="connsiteX16" fmla="*/ 697569 w 2210602"/>
            <a:gd name="connsiteY16" fmla="*/ 442761 h 524578"/>
            <a:gd name="connsiteX17" fmla="*/ 816543 w 2210602"/>
            <a:gd name="connsiteY17" fmla="*/ 338238 h 524578"/>
            <a:gd name="connsiteX18" fmla="*/ 935517 w 2210602"/>
            <a:gd name="connsiteY18" fmla="*/ 442761 h 524578"/>
            <a:gd name="connsiteX19" fmla="*/ 890072 w 2210602"/>
            <a:gd name="connsiteY19" fmla="*/ 273641 h 524578"/>
            <a:gd name="connsiteX20" fmla="*/ 1009048 w 2210602"/>
            <a:gd name="connsiteY20" fmla="*/ 169120 h 524578"/>
            <a:gd name="connsiteX21" fmla="*/ 861986 w 2210602"/>
            <a:gd name="connsiteY21" fmla="*/ 169121 h 524578"/>
            <a:gd name="connsiteX22" fmla="*/ 816543 w 2210602"/>
            <a:gd name="connsiteY22" fmla="*/ 0 h 524578"/>
            <a:gd name="connsiteX23" fmla="*/ 1357162 w 2210602"/>
            <a:gd name="connsiteY23" fmla="*/ 0 h 524578"/>
            <a:gd name="connsiteX24" fmla="*/ 1311719 w 2210602"/>
            <a:gd name="connsiteY24" fmla="*/ 169121 h 524578"/>
            <a:gd name="connsiteX25" fmla="*/ 1164657 w 2210602"/>
            <a:gd name="connsiteY25" fmla="*/ 169120 h 524578"/>
            <a:gd name="connsiteX26" fmla="*/ 1283633 w 2210602"/>
            <a:gd name="connsiteY26" fmla="*/ 273641 h 524578"/>
            <a:gd name="connsiteX27" fmla="*/ 1238188 w 2210602"/>
            <a:gd name="connsiteY27" fmla="*/ 442761 h 524578"/>
            <a:gd name="connsiteX28" fmla="*/ 1357162 w 2210602"/>
            <a:gd name="connsiteY28" fmla="*/ 338238 h 524578"/>
            <a:gd name="connsiteX29" fmla="*/ 1476136 w 2210602"/>
            <a:gd name="connsiteY29" fmla="*/ 442761 h 524578"/>
            <a:gd name="connsiteX30" fmla="*/ 1430691 w 2210602"/>
            <a:gd name="connsiteY30" fmla="*/ 273641 h 524578"/>
            <a:gd name="connsiteX31" fmla="*/ 1549667 w 2210602"/>
            <a:gd name="connsiteY31" fmla="*/ 169120 h 524578"/>
            <a:gd name="connsiteX32" fmla="*/ 1402605 w 2210602"/>
            <a:gd name="connsiteY32" fmla="*/ 169121 h 524578"/>
            <a:gd name="connsiteX33" fmla="*/ 1357162 w 2210602"/>
            <a:gd name="connsiteY33" fmla="*/ 0 h 524578"/>
            <a:gd name="connsiteX34" fmla="*/ 1921845 w 2210602"/>
            <a:gd name="connsiteY34" fmla="*/ 0 h 524578"/>
            <a:gd name="connsiteX35" fmla="*/ 1876402 w 2210602"/>
            <a:gd name="connsiteY35" fmla="*/ 169121 h 524578"/>
            <a:gd name="connsiteX36" fmla="*/ 1729340 w 2210602"/>
            <a:gd name="connsiteY36" fmla="*/ 169120 h 524578"/>
            <a:gd name="connsiteX37" fmla="*/ 1848316 w 2210602"/>
            <a:gd name="connsiteY37" fmla="*/ 273641 h 524578"/>
            <a:gd name="connsiteX38" fmla="*/ 1802871 w 2210602"/>
            <a:gd name="connsiteY38" fmla="*/ 442761 h 524578"/>
            <a:gd name="connsiteX39" fmla="*/ 1921845 w 2210602"/>
            <a:gd name="connsiteY39" fmla="*/ 338238 h 524578"/>
            <a:gd name="connsiteX40" fmla="*/ 2040819 w 2210602"/>
            <a:gd name="connsiteY40" fmla="*/ 442761 h 524578"/>
            <a:gd name="connsiteX41" fmla="*/ 1995374 w 2210602"/>
            <a:gd name="connsiteY41" fmla="*/ 273641 h 524578"/>
            <a:gd name="connsiteX42" fmla="*/ 2114350 w 2210602"/>
            <a:gd name="connsiteY42" fmla="*/ 169120 h 524578"/>
            <a:gd name="connsiteX43" fmla="*/ 1967288 w 2210602"/>
            <a:gd name="connsiteY43" fmla="*/ 169121 h 524578"/>
            <a:gd name="connsiteX44" fmla="*/ 1921845 w 2210602"/>
            <a:gd name="connsiteY44" fmla="*/ 0 h 524578"/>
            <a:gd name="connsiteX45" fmla="*/ 2210602 w 2210602"/>
            <a:gd name="connsiteY45" fmla="*/ 0 h 524578"/>
            <a:gd name="connsiteX46" fmla="*/ 2210602 w 2210602"/>
            <a:gd name="connsiteY46" fmla="*/ 524578 h 524578"/>
            <a:gd name="connsiteX47" fmla="*/ 0 w 2210602"/>
            <a:gd name="connsiteY47" fmla="*/ 524578 h 52457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210602" h="524578">
              <a:moveTo>
                <a:pt x="0" y="0"/>
              </a:moveTo>
              <a:lnTo>
                <a:pt x="275924" y="0"/>
              </a:lnTo>
              <a:lnTo>
                <a:pt x="230481" y="169121"/>
              </a:lnTo>
              <a:lnTo>
                <a:pt x="83419" y="169120"/>
              </a:lnTo>
              <a:lnTo>
                <a:pt x="202395" y="273641"/>
              </a:lnTo>
              <a:lnTo>
                <a:pt x="156950" y="442761"/>
              </a:lnTo>
              <a:lnTo>
                <a:pt x="275924" y="338238"/>
              </a:lnTo>
              <a:lnTo>
                <a:pt x="394898" y="442761"/>
              </a:lnTo>
              <a:lnTo>
                <a:pt x="349453" y="273641"/>
              </a:lnTo>
              <a:lnTo>
                <a:pt x="468429" y="169120"/>
              </a:lnTo>
              <a:lnTo>
                <a:pt x="321367" y="169121"/>
              </a:lnTo>
              <a:lnTo>
                <a:pt x="275924" y="0"/>
              </a:lnTo>
              <a:lnTo>
                <a:pt x="816543" y="0"/>
              </a:lnTo>
              <a:lnTo>
                <a:pt x="771100" y="169121"/>
              </a:lnTo>
              <a:lnTo>
                <a:pt x="624038" y="169120"/>
              </a:lnTo>
              <a:lnTo>
                <a:pt x="743014" y="273641"/>
              </a:lnTo>
              <a:lnTo>
                <a:pt x="697569" y="442761"/>
              </a:lnTo>
              <a:lnTo>
                <a:pt x="816543" y="338238"/>
              </a:lnTo>
              <a:lnTo>
                <a:pt x="935517" y="442761"/>
              </a:lnTo>
              <a:lnTo>
                <a:pt x="890072" y="273641"/>
              </a:lnTo>
              <a:lnTo>
                <a:pt x="1009048" y="169120"/>
              </a:lnTo>
              <a:lnTo>
                <a:pt x="861986" y="169121"/>
              </a:lnTo>
              <a:lnTo>
                <a:pt x="816543" y="0"/>
              </a:lnTo>
              <a:lnTo>
                <a:pt x="1357162" y="0"/>
              </a:lnTo>
              <a:lnTo>
                <a:pt x="1311719" y="169121"/>
              </a:lnTo>
              <a:lnTo>
                <a:pt x="1164657" y="169120"/>
              </a:lnTo>
              <a:lnTo>
                <a:pt x="1283633" y="273641"/>
              </a:lnTo>
              <a:lnTo>
                <a:pt x="1238188" y="442761"/>
              </a:lnTo>
              <a:lnTo>
                <a:pt x="1357162" y="338238"/>
              </a:lnTo>
              <a:lnTo>
                <a:pt x="1476136" y="442761"/>
              </a:lnTo>
              <a:lnTo>
                <a:pt x="1430691" y="273641"/>
              </a:lnTo>
              <a:lnTo>
                <a:pt x="1549667" y="169120"/>
              </a:lnTo>
              <a:lnTo>
                <a:pt x="1402605" y="169121"/>
              </a:lnTo>
              <a:lnTo>
                <a:pt x="1357162" y="0"/>
              </a:lnTo>
              <a:lnTo>
                <a:pt x="1921845" y="0"/>
              </a:lnTo>
              <a:lnTo>
                <a:pt x="1876402" y="169121"/>
              </a:lnTo>
              <a:lnTo>
                <a:pt x="1729340" y="169120"/>
              </a:lnTo>
              <a:lnTo>
                <a:pt x="1848316" y="273641"/>
              </a:lnTo>
              <a:lnTo>
                <a:pt x="1802871" y="442761"/>
              </a:lnTo>
              <a:lnTo>
                <a:pt x="1921845" y="338238"/>
              </a:lnTo>
              <a:lnTo>
                <a:pt x="2040819" y="442761"/>
              </a:lnTo>
              <a:lnTo>
                <a:pt x="1995374" y="273641"/>
              </a:lnTo>
              <a:lnTo>
                <a:pt x="2114350" y="169120"/>
              </a:lnTo>
              <a:lnTo>
                <a:pt x="1967288" y="169121"/>
              </a:lnTo>
              <a:lnTo>
                <a:pt x="1921845" y="0"/>
              </a:lnTo>
              <a:lnTo>
                <a:pt x="2210602" y="0"/>
              </a:lnTo>
              <a:lnTo>
                <a:pt x="2210602" y="524578"/>
              </a:lnTo>
              <a:lnTo>
                <a:pt x="0" y="524578"/>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clientData/>
  </xdr:twoCellAnchor>
  <xdr:twoCellAnchor>
    <xdr:from>
      <xdr:col>2</xdr:col>
      <xdr:colOff>63500</xdr:colOff>
      <xdr:row>18</xdr:row>
      <xdr:rowOff>101601</xdr:rowOff>
    </xdr:from>
    <xdr:to>
      <xdr:col>4</xdr:col>
      <xdr:colOff>146050</xdr:colOff>
      <xdr:row>24</xdr:row>
      <xdr:rowOff>108501</xdr:rowOff>
    </xdr:to>
    <xdr:graphicFrame macro="">
      <xdr:nvGraphicFramePr>
        <xdr:cNvPr id="62" name="Chart 61">
          <a:extLst>
            <a:ext uri="{FF2B5EF4-FFF2-40B4-BE49-F238E27FC236}">
              <a16:creationId xmlns:a16="http://schemas.microsoft.com/office/drawing/2014/main" id="{A98F79DF-4A0C-41FA-B449-E55D358680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107950</xdr:colOff>
      <xdr:row>18</xdr:row>
      <xdr:rowOff>76200</xdr:rowOff>
    </xdr:from>
    <xdr:to>
      <xdr:col>8</xdr:col>
      <xdr:colOff>191150</xdr:colOff>
      <xdr:row>24</xdr:row>
      <xdr:rowOff>83100</xdr:rowOff>
    </xdr:to>
    <xdr:graphicFrame macro="">
      <xdr:nvGraphicFramePr>
        <xdr:cNvPr id="63" name="Chart 62">
          <a:extLst>
            <a:ext uri="{FF2B5EF4-FFF2-40B4-BE49-F238E27FC236}">
              <a16:creationId xmlns:a16="http://schemas.microsoft.com/office/drawing/2014/main" id="{6D844775-0B13-4D45-BE74-740905892D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4</xdr:col>
      <xdr:colOff>184150</xdr:colOff>
      <xdr:row>20</xdr:row>
      <xdr:rowOff>158750</xdr:rowOff>
    </xdr:from>
    <xdr:to>
      <xdr:col>5</xdr:col>
      <xdr:colOff>27750</xdr:colOff>
      <xdr:row>23</xdr:row>
      <xdr:rowOff>42898</xdr:rowOff>
    </xdr:to>
    <xdr:pic>
      <xdr:nvPicPr>
        <xdr:cNvPr id="33" name="Graphic 32" descr="Male profile with solid fill">
          <a:extLst>
            <a:ext uri="{FF2B5EF4-FFF2-40B4-BE49-F238E27FC236}">
              <a16:creationId xmlns:a16="http://schemas.microsoft.com/office/drawing/2014/main" id="{02556AEC-D740-4185-973B-E42CFA84848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825750" y="4095750"/>
          <a:ext cx="504000" cy="474698"/>
        </a:xfrm>
        <a:prstGeom prst="rect">
          <a:avLst/>
        </a:prstGeom>
      </xdr:spPr>
    </xdr:pic>
    <xdr:clientData/>
  </xdr:twoCellAnchor>
  <xdr:twoCellAnchor editAs="oneCell">
    <xdr:from>
      <xdr:col>5</xdr:col>
      <xdr:colOff>194450</xdr:colOff>
      <xdr:row>20</xdr:row>
      <xdr:rowOff>192761</xdr:rowOff>
    </xdr:from>
    <xdr:to>
      <xdr:col>6</xdr:col>
      <xdr:colOff>38050</xdr:colOff>
      <xdr:row>23</xdr:row>
      <xdr:rowOff>34287</xdr:rowOff>
    </xdr:to>
    <xdr:pic>
      <xdr:nvPicPr>
        <xdr:cNvPr id="35" name="Graphic 34" descr="Female Profile with solid fill">
          <a:extLst>
            <a:ext uri="{FF2B5EF4-FFF2-40B4-BE49-F238E27FC236}">
              <a16:creationId xmlns:a16="http://schemas.microsoft.com/office/drawing/2014/main" id="{729452D9-7E01-4644-A882-BF6D60238B2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496450" y="4129761"/>
          <a:ext cx="504000" cy="432076"/>
        </a:xfrm>
        <a:prstGeom prst="rect">
          <a:avLst/>
        </a:prstGeom>
      </xdr:spPr>
    </xdr:pic>
    <xdr:clientData/>
  </xdr:twoCellAnchor>
  <xdr:twoCellAnchor editAs="oneCell">
    <xdr:from>
      <xdr:col>3</xdr:col>
      <xdr:colOff>571500</xdr:colOff>
      <xdr:row>15</xdr:row>
      <xdr:rowOff>177800</xdr:rowOff>
    </xdr:from>
    <xdr:to>
      <xdr:col>6</xdr:col>
      <xdr:colOff>419100</xdr:colOff>
      <xdr:row>19</xdr:row>
      <xdr:rowOff>114299</xdr:rowOff>
    </xdr:to>
    <mc:AlternateContent xmlns:mc="http://schemas.openxmlformats.org/markup-compatibility/2006" xmlns:a14="http://schemas.microsoft.com/office/drawing/2010/main">
      <mc:Choice Requires="a14">
        <xdr:graphicFrame macro="">
          <xdr:nvGraphicFramePr>
            <xdr:cNvPr id="68" name="Gender 2">
              <a:extLst>
                <a:ext uri="{FF2B5EF4-FFF2-40B4-BE49-F238E27FC236}">
                  <a16:creationId xmlns:a16="http://schemas.microsoft.com/office/drawing/2014/main" id="{B8833B9A-2DFA-4A16-BDC9-6236EDC9249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552700" y="3130550"/>
              <a:ext cx="1828800" cy="723899"/>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552450</xdr:colOff>
      <xdr:row>21</xdr:row>
      <xdr:rowOff>0</xdr:rowOff>
    </xdr:from>
    <xdr:to>
      <xdr:col>3</xdr:col>
      <xdr:colOff>323850</xdr:colOff>
      <xdr:row>21</xdr:row>
      <xdr:rowOff>190500</xdr:rowOff>
    </xdr:to>
    <xdr:sp macro="" textlink="'Pivot Tables'!$C$155">
      <xdr:nvSpPr>
        <xdr:cNvPr id="36" name="TextBox 35">
          <a:extLst>
            <a:ext uri="{FF2B5EF4-FFF2-40B4-BE49-F238E27FC236}">
              <a16:creationId xmlns:a16="http://schemas.microsoft.com/office/drawing/2014/main" id="{6EF6E30D-2CD9-4A85-BC34-EAC335D46BF5}"/>
            </a:ext>
          </a:extLst>
        </xdr:cNvPr>
        <xdr:cNvSpPr txBox="1"/>
      </xdr:nvSpPr>
      <xdr:spPr>
        <a:xfrm>
          <a:off x="1873250" y="4133850"/>
          <a:ext cx="431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6F33DBE-3A27-4817-87ED-AD368C330AA5}" type="TxLink">
            <a:rPr lang="en-US" sz="1200" b="1" i="0" u="none" strike="noStrike">
              <a:solidFill>
                <a:schemeClr val="accent1">
                  <a:lumMod val="50000"/>
                </a:schemeClr>
              </a:solidFill>
              <a:latin typeface="Calibri"/>
              <a:ea typeface="Calibri"/>
              <a:cs typeface="Calibri"/>
            </a:rPr>
            <a:pPr/>
            <a:t>882</a:t>
          </a:fld>
          <a:endParaRPr lang="en-KE" sz="1100" b="1">
            <a:solidFill>
              <a:schemeClr val="accent1">
                <a:lumMod val="50000"/>
              </a:schemeClr>
            </a:solidFill>
          </a:endParaRPr>
        </a:p>
      </xdr:txBody>
    </xdr:sp>
    <xdr:clientData/>
  </xdr:twoCellAnchor>
  <xdr:twoCellAnchor>
    <xdr:from>
      <xdr:col>6</xdr:col>
      <xdr:colOff>603250</xdr:colOff>
      <xdr:row>21</xdr:row>
      <xdr:rowOff>0</xdr:rowOff>
    </xdr:from>
    <xdr:to>
      <xdr:col>7</xdr:col>
      <xdr:colOff>374650</xdr:colOff>
      <xdr:row>21</xdr:row>
      <xdr:rowOff>190500</xdr:rowOff>
    </xdr:to>
    <xdr:sp macro="" textlink="'Pivot Tables'!$C$154">
      <xdr:nvSpPr>
        <xdr:cNvPr id="70" name="TextBox 69">
          <a:extLst>
            <a:ext uri="{FF2B5EF4-FFF2-40B4-BE49-F238E27FC236}">
              <a16:creationId xmlns:a16="http://schemas.microsoft.com/office/drawing/2014/main" id="{3AF5EA07-A847-438D-B4CB-1BDDFC118770}"/>
            </a:ext>
          </a:extLst>
        </xdr:cNvPr>
        <xdr:cNvSpPr txBox="1"/>
      </xdr:nvSpPr>
      <xdr:spPr>
        <a:xfrm>
          <a:off x="4565650" y="4133850"/>
          <a:ext cx="431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BE4657EC-98DE-4D3F-BFF2-E08912477803}" type="TxLink">
            <a:rPr lang="en-US" sz="1200" b="1" i="0" u="none" strike="noStrike">
              <a:solidFill>
                <a:srgbClr val="FF0066"/>
              </a:solidFill>
              <a:latin typeface="Calibri"/>
              <a:ea typeface="Calibri"/>
              <a:cs typeface="Calibri"/>
            </a:rPr>
            <a:pPr/>
            <a:t>588</a:t>
          </a:fld>
          <a:endParaRPr lang="en-KE" sz="1100" b="1">
            <a:solidFill>
              <a:srgbClr val="FF0066"/>
            </a:solidFill>
          </a:endParaRPr>
        </a:p>
      </xdr:txBody>
    </xdr:sp>
    <xdr:clientData/>
  </xdr:twoCellAnchor>
  <xdr:twoCellAnchor>
    <xdr:from>
      <xdr:col>8</xdr:col>
      <xdr:colOff>571499</xdr:colOff>
      <xdr:row>14</xdr:row>
      <xdr:rowOff>87313</xdr:rowOff>
    </xdr:from>
    <xdr:to>
      <xdr:col>16</xdr:col>
      <xdr:colOff>95250</xdr:colOff>
      <xdr:row>25</xdr:row>
      <xdr:rowOff>127000</xdr:rowOff>
    </xdr:to>
    <xdr:graphicFrame macro="">
      <xdr:nvGraphicFramePr>
        <xdr:cNvPr id="71" name="Chart 70">
          <a:extLst>
            <a:ext uri="{FF2B5EF4-FFF2-40B4-BE49-F238E27FC236}">
              <a16:creationId xmlns:a16="http://schemas.microsoft.com/office/drawing/2014/main" id="{498D4C8E-9B23-4938-8C28-124FF64F4C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635001</xdr:colOff>
      <xdr:row>14</xdr:row>
      <xdr:rowOff>95251</xdr:rowOff>
    </xdr:from>
    <xdr:to>
      <xdr:col>23</xdr:col>
      <xdr:colOff>468312</xdr:colOff>
      <xdr:row>25</xdr:row>
      <xdr:rowOff>103188</xdr:rowOff>
    </xdr:to>
    <mc:AlternateContent xmlns:mc="http://schemas.openxmlformats.org/markup-compatibility/2006">
      <mc:Choice xmlns:cx1="http://schemas.microsoft.com/office/drawing/2015/9/8/chartex" Requires="cx1">
        <xdr:graphicFrame macro="">
          <xdr:nvGraphicFramePr>
            <xdr:cNvPr id="72" name="Chart 71">
              <a:extLst>
                <a:ext uri="{FF2B5EF4-FFF2-40B4-BE49-F238E27FC236}">
                  <a16:creationId xmlns:a16="http://schemas.microsoft.com/office/drawing/2014/main" id="{02B9F842-92F2-4BAA-89B1-E260975E6B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201401" y="2851151"/>
              <a:ext cx="4456111" cy="2173287"/>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87312</xdr:colOff>
      <xdr:row>28</xdr:row>
      <xdr:rowOff>71437</xdr:rowOff>
    </xdr:from>
    <xdr:to>
      <xdr:col>8</xdr:col>
      <xdr:colOff>87312</xdr:colOff>
      <xdr:row>39</xdr:row>
      <xdr:rowOff>7937</xdr:rowOff>
    </xdr:to>
    <xdr:graphicFrame macro="">
      <xdr:nvGraphicFramePr>
        <xdr:cNvPr id="73" name="Chart 72">
          <a:extLst>
            <a:ext uri="{FF2B5EF4-FFF2-40B4-BE49-F238E27FC236}">
              <a16:creationId xmlns:a16="http://schemas.microsoft.com/office/drawing/2014/main" id="{9E6EE8C7-6225-4A78-AB2E-1552EE1CA1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571501</xdr:colOff>
      <xdr:row>28</xdr:row>
      <xdr:rowOff>71438</xdr:rowOff>
    </xdr:from>
    <xdr:to>
      <xdr:col>14</xdr:col>
      <xdr:colOff>15875</xdr:colOff>
      <xdr:row>39</xdr:row>
      <xdr:rowOff>0</xdr:rowOff>
    </xdr:to>
    <xdr:graphicFrame macro="">
      <xdr:nvGraphicFramePr>
        <xdr:cNvPr id="74" name="Chart 73">
          <a:extLst>
            <a:ext uri="{FF2B5EF4-FFF2-40B4-BE49-F238E27FC236}">
              <a16:creationId xmlns:a16="http://schemas.microsoft.com/office/drawing/2014/main" id="{E534CD97-87A6-4083-8E52-9FB65C36F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14</xdr:col>
      <xdr:colOff>579439</xdr:colOff>
      <xdr:row>28</xdr:row>
      <xdr:rowOff>39687</xdr:rowOff>
    </xdr:from>
    <xdr:to>
      <xdr:col>19</xdr:col>
      <xdr:colOff>23812</xdr:colOff>
      <xdr:row>38</xdr:row>
      <xdr:rowOff>174625</xdr:rowOff>
    </xdr:to>
    <mc:AlternateContent xmlns:mc="http://schemas.openxmlformats.org/markup-compatibility/2006">
      <mc:Choice xmlns:cx2="http://schemas.microsoft.com/office/drawing/2015/10/21/chartex" Requires="cx2">
        <xdr:graphicFrame macro="">
          <xdr:nvGraphicFramePr>
            <xdr:cNvPr id="75" name="Chart 74">
              <a:extLst>
                <a:ext uri="{FF2B5EF4-FFF2-40B4-BE49-F238E27FC236}">
                  <a16:creationId xmlns:a16="http://schemas.microsoft.com/office/drawing/2014/main" id="{E30905E6-9C61-478D-A128-069F27DB2E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825039" y="5551487"/>
              <a:ext cx="2746373" cy="2103438"/>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436563</xdr:colOff>
      <xdr:row>28</xdr:row>
      <xdr:rowOff>55563</xdr:rowOff>
    </xdr:from>
    <xdr:to>
      <xdr:col>22</xdr:col>
      <xdr:colOff>103188</xdr:colOff>
      <xdr:row>39</xdr:row>
      <xdr:rowOff>23812</xdr:rowOff>
    </xdr:to>
    <mc:AlternateContent xmlns:mc="http://schemas.openxmlformats.org/markup-compatibility/2006" xmlns:a14="http://schemas.microsoft.com/office/drawing/2010/main">
      <mc:Choice Requires="a14">
        <xdr:graphicFrame macro="">
          <xdr:nvGraphicFramePr>
            <xdr:cNvPr id="76" name="Education Field 2">
              <a:extLst>
                <a:ext uri="{FF2B5EF4-FFF2-40B4-BE49-F238E27FC236}">
                  <a16:creationId xmlns:a16="http://schemas.microsoft.com/office/drawing/2014/main" id="{6C09D76E-A659-4CC3-9ABC-E6971616B36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954001" y="5611813"/>
              <a:ext cx="1643062" cy="2151062"/>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119063</xdr:colOff>
      <xdr:row>28</xdr:row>
      <xdr:rowOff>63500</xdr:rowOff>
    </xdr:from>
    <xdr:to>
      <xdr:col>23</xdr:col>
      <xdr:colOff>500064</xdr:colOff>
      <xdr:row>34</xdr:row>
      <xdr:rowOff>166688</xdr:rowOff>
    </xdr:to>
    <mc:AlternateContent xmlns:mc="http://schemas.openxmlformats.org/markup-compatibility/2006">
      <mc:Choice xmlns:a14="http://schemas.microsoft.com/office/drawing/2010/main" Requires="a14">
        <xdr:graphicFrame macro="">
          <xdr:nvGraphicFramePr>
            <xdr:cNvPr id="77" name="Department 1">
              <a:extLst>
                <a:ext uri="{FF2B5EF4-FFF2-40B4-BE49-F238E27FC236}">
                  <a16:creationId xmlns:a16="http://schemas.microsoft.com/office/drawing/2014/main" id="{3A3458DD-EFE8-46B0-B990-1689A126810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647863" y="5575300"/>
              <a:ext cx="1041401" cy="1284288"/>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230188</xdr:colOff>
      <xdr:row>3</xdr:row>
      <xdr:rowOff>23813</xdr:rowOff>
    </xdr:from>
    <xdr:to>
      <xdr:col>14</xdr:col>
      <xdr:colOff>158750</xdr:colOff>
      <xdr:row>5</xdr:row>
      <xdr:rowOff>182563</xdr:rowOff>
    </xdr:to>
    <xdr:sp macro="" textlink="">
      <xdr:nvSpPr>
        <xdr:cNvPr id="32" name="TextBox 31">
          <a:extLst>
            <a:ext uri="{FF2B5EF4-FFF2-40B4-BE49-F238E27FC236}">
              <a16:creationId xmlns:a16="http://schemas.microsoft.com/office/drawing/2014/main" id="{96118BD7-E2BD-4B03-90BE-244CC2B7904D}"/>
            </a:ext>
          </a:extLst>
        </xdr:cNvPr>
        <xdr:cNvSpPr txBox="1"/>
      </xdr:nvSpPr>
      <xdr:spPr>
        <a:xfrm>
          <a:off x="2865438" y="619126"/>
          <a:ext cx="6516687" cy="555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a:solidFill>
                <a:srgbClr val="192E3F"/>
              </a:solidFill>
            </a:rPr>
            <a:t>HR</a:t>
          </a:r>
          <a:r>
            <a:rPr lang="en-US" sz="4000" b="1" baseline="0">
              <a:solidFill>
                <a:srgbClr val="192E3F"/>
              </a:solidFill>
            </a:rPr>
            <a:t> ANALYTICS DASHBOARD</a:t>
          </a:r>
          <a:endParaRPr lang="en-KE" sz="4000" b="1">
            <a:solidFill>
              <a:srgbClr val="192E3F"/>
            </a:solidFill>
          </a:endParaRPr>
        </a:p>
      </xdr:txBody>
    </xdr:sp>
    <xdr:clientData/>
  </xdr:twoCellAnchor>
  <xdr:oneCellAnchor>
    <xdr:from>
      <xdr:col>2</xdr:col>
      <xdr:colOff>357186</xdr:colOff>
      <xdr:row>3</xdr:row>
      <xdr:rowOff>0</xdr:rowOff>
    </xdr:from>
    <xdr:ext cx="1087439" cy="609599"/>
    <xdr:pic>
      <xdr:nvPicPr>
        <xdr:cNvPr id="79" name="image1.png">
          <a:extLst>
            <a:ext uri="{FF2B5EF4-FFF2-40B4-BE49-F238E27FC236}">
              <a16:creationId xmlns:a16="http://schemas.microsoft.com/office/drawing/2014/main" id="{73BD33CC-F77F-4AF3-AAED-8EA0A5741543}"/>
            </a:ext>
          </a:extLst>
        </xdr:cNvPr>
        <xdr:cNvPicPr preferRelativeResize="0"/>
      </xdr:nvPicPr>
      <xdr:blipFill>
        <a:blip xmlns:r="http://schemas.openxmlformats.org/officeDocument/2006/relationships" r:embed="rId20" cstate="print"/>
        <a:stretch>
          <a:fillRect/>
        </a:stretch>
      </xdr:blipFill>
      <xdr:spPr>
        <a:xfrm>
          <a:off x="1674811" y="595313"/>
          <a:ext cx="1087439" cy="609599"/>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62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38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434975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890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267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83.145479050923" createdVersion="7" refreshedVersion="7" minRefreshableVersion="3" recordCount="1470" xr:uid="{DE5DC494-BE5F-4BC1-8AA2-F3105B182268}">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833513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60F2A1-2FC2-42B1-ACCF-05E3B7788450}"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48:C151"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numFmtId="1"/>
  </dataFields>
  <formats count="1">
    <format dxfId="1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DE21CD-8C2D-4A44-95DF-3C69B5589AB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115:E116"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DFB2B3-B634-4F2C-92E5-B7B89D6561F8}"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80:C86"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2B72E8-CA3E-43C5-90DA-84B2B0782BC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D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EE7C5B-548E-43A2-BFB2-EE09C767C3E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11:C1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showDataAs="percentOfTotal" baseField="0" baseItem="0" numFmtId="9"/>
  </dataFields>
  <formats count="2">
    <format dxfId="15">
      <pivotArea collapsedLevelsAreSubtotals="1" fieldPosition="0">
        <references count="1">
          <reference field="8" count="1">
            <x v="0"/>
          </reference>
        </references>
      </pivotArea>
    </format>
    <format dxfId="14">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6D7B5E-6E6A-4E86-85B6-A3B9F5058495}"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98:C102"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A3C2AC-C227-476D-A8D8-4F29ABCBDF7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27:C3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D79529-4B4F-410B-A696-6F55CB95ED10}"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63:C6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3E8A715-2582-4B16-B237-887AE5D5E72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3:C53"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8F9E5A8-32AE-491C-BD03-57AC84D55362}" sourceName="Gender">
  <pivotTables>
    <pivotTable tabId="7" name="PivotTable5"/>
    <pivotTable tabId="7" name="PivotTable9"/>
    <pivotTable tabId="7" name="PivotTable1"/>
    <pivotTable tabId="7" name="PivotTable10"/>
    <pivotTable tabId="7" name="PivotTable2"/>
    <pivotTable tabId="7" name="PivotTable3"/>
    <pivotTable tabId="7" name="PivotTable4"/>
    <pivotTable tabId="7" name="PivotTable7"/>
    <pivotTable tabId="7" name="PivotTable8"/>
  </pivotTables>
  <data>
    <tabular pivotCacheId="38335138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275E3B5-CE12-404C-801F-FEBA26BD3CC6}" sourceName="Education Field">
  <pivotTables>
    <pivotTable tabId="7" name="PivotTable5"/>
    <pivotTable tabId="7" name="PivotTable9"/>
    <pivotTable tabId="7" name="PivotTable1"/>
    <pivotTable tabId="7" name="PivotTable10"/>
    <pivotTable tabId="7" name="PivotTable2"/>
    <pivotTable tabId="7" name="PivotTable3"/>
    <pivotTable tabId="7" name="PivotTable4"/>
    <pivotTable tabId="7" name="PivotTable7"/>
    <pivotTable tabId="7" name="PivotTable8"/>
  </pivotTables>
  <data>
    <tabular pivotCacheId="383351380">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AE1D01E-8104-44C7-B001-802EB5A0A81D}" sourceName="Department">
  <pivotTables>
    <pivotTable tabId="7" name="PivotTable9"/>
    <pivotTable tabId="7" name="PivotTable1"/>
    <pivotTable tabId="7" name="PivotTable10"/>
    <pivotTable tabId="7" name="PivotTable2"/>
    <pivotTable tabId="7" name="PivotTable3"/>
    <pivotTable tabId="7" name="PivotTable4"/>
    <pivotTable tabId="7" name="PivotTable5"/>
    <pivotTable tabId="7" name="PivotTable7"/>
    <pivotTable tabId="7" name="PivotTable8"/>
  </pivotTables>
  <data>
    <tabular pivotCacheId="38335138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B089FEA-0864-4C69-8D99-3E43FAE7A187}" cache="Slicer_Gender" caption="Gender" columnCount="2" rowHeight="262466"/>
  <slicer name="Gender 1" xr10:uid="{3BA24439-4C6B-4C68-AB65-A16D370EFB00}" cache="Slicer_Gender" caption="Gender" rowHeight="262466"/>
  <slicer name="Education Field" xr10:uid="{6A8138A0-362A-4E58-9DBE-858D5792F580}" cache="Slicer_Education_Field" caption="Education Field" rowHeight="262466"/>
  <slicer name="Education Field 1" xr10:uid="{BDCCCFDC-85E1-4566-B051-FF715DF4677E}" cache="Slicer_Education_Field" caption="Education Field" rowHeight="262466"/>
  <slicer name="Department" xr10:uid="{783903E6-0D87-4C3E-B61B-5F7C55FDFB10}" cache="Slicer_Department" caption="Department"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6B4C906-237B-4FE2-B2EE-0BDFC89653D3}" cache="Slicer_Gender" caption="Gender" columnCount="2" style="Slicer Style 1" rowHeight="262466"/>
  <slicer name="Education Field 2" xr10:uid="{04BDF29E-B7BF-484D-9861-1E4CB9A3854B}" cache="Slicer_Education_Field" style="Slicer Style 1" rowHeight="262466"/>
  <slicer name="Department 1" xr10:uid="{3C6AAB58-F27D-4825-9132-76FF52A3AD69}" cache="Slicer_Department" style="Slicer Style 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AE61-52E3-4129-9C53-31A724D9D348}">
  <dimension ref="B3:G165"/>
  <sheetViews>
    <sheetView topLeftCell="B121" workbookViewId="0">
      <selection activeCell="F160" sqref="F160"/>
    </sheetView>
  </sheetViews>
  <sheetFormatPr defaultRowHeight="15.5" x14ac:dyDescent="0.35"/>
  <cols>
    <col min="2" max="2" width="12" bestFit="1" customWidth="1"/>
    <col min="3" max="3" width="22.08203125" bestFit="1" customWidth="1"/>
    <col min="4" max="4" width="13.08203125" bestFit="1" customWidth="1"/>
    <col min="5" max="5" width="23" bestFit="1" customWidth="1"/>
  </cols>
  <sheetData>
    <row r="3" spans="2:6" x14ac:dyDescent="0.35">
      <c r="B3" s="2" t="s">
        <v>1554</v>
      </c>
      <c r="C3" s="14" t="s">
        <v>1558</v>
      </c>
      <c r="D3" s="11" t="s">
        <v>1559</v>
      </c>
    </row>
    <row r="4" spans="2:6" x14ac:dyDescent="0.35">
      <c r="B4" s="12">
        <v>1470</v>
      </c>
      <c r="C4" s="15">
        <v>237</v>
      </c>
      <c r="D4" s="13">
        <v>36.923809523809524</v>
      </c>
    </row>
    <row r="6" spans="2:6" x14ac:dyDescent="0.35">
      <c r="B6" t="s">
        <v>1560</v>
      </c>
      <c r="C6" t="s">
        <v>1561</v>
      </c>
      <c r="D6" t="s">
        <v>1564</v>
      </c>
      <c r="E6" t="s">
        <v>1562</v>
      </c>
      <c r="F6" t="s">
        <v>1563</v>
      </c>
    </row>
    <row r="7" spans="2:6" x14ac:dyDescent="0.35">
      <c r="B7">
        <f>GETPIVOTDATA("Count of Employee Number",$B$3)</f>
        <v>1470</v>
      </c>
      <c r="C7">
        <f>GETPIVOTDATA("Sum of CF_attrition counts",$B$3)</f>
        <v>237</v>
      </c>
      <c r="D7" s="17">
        <f>GETPIVOTDATA("Average of Age",$B$3)</f>
        <v>36.923809523809524</v>
      </c>
      <c r="E7">
        <f>B7-C7</f>
        <v>1233</v>
      </c>
      <c r="F7" s="16">
        <f>C7/B7</f>
        <v>0.16122448979591836</v>
      </c>
    </row>
    <row r="11" spans="2:6" x14ac:dyDescent="0.35">
      <c r="B11" s="5" t="s">
        <v>1555</v>
      </c>
      <c r="C11" s="3" t="s">
        <v>1566</v>
      </c>
    </row>
    <row r="12" spans="2:6" x14ac:dyDescent="0.35">
      <c r="B12" s="6" t="s">
        <v>51</v>
      </c>
      <c r="C12" s="21">
        <v>0.4</v>
      </c>
    </row>
    <row r="13" spans="2:6" x14ac:dyDescent="0.35">
      <c r="B13" s="8" t="s">
        <v>62</v>
      </c>
      <c r="C13" s="22">
        <v>0.6</v>
      </c>
    </row>
    <row r="14" spans="2:6" x14ac:dyDescent="0.35">
      <c r="B14" s="10" t="s">
        <v>1556</v>
      </c>
      <c r="C14" s="23">
        <v>1</v>
      </c>
    </row>
    <row r="27" spans="2:3" x14ac:dyDescent="0.35">
      <c r="B27" s="5" t="s">
        <v>1555</v>
      </c>
      <c r="C27" s="3" t="s">
        <v>1558</v>
      </c>
    </row>
    <row r="28" spans="2:3" x14ac:dyDescent="0.35">
      <c r="B28" s="6" t="s">
        <v>134</v>
      </c>
      <c r="C28" s="7">
        <v>5</v>
      </c>
    </row>
    <row r="29" spans="2:3" x14ac:dyDescent="0.35">
      <c r="B29" s="8" t="s">
        <v>65</v>
      </c>
      <c r="C29" s="9">
        <v>31</v>
      </c>
    </row>
    <row r="30" spans="2:3" x14ac:dyDescent="0.35">
      <c r="B30" s="8" t="s">
        <v>55</v>
      </c>
      <c r="C30" s="9">
        <v>44</v>
      </c>
    </row>
    <row r="31" spans="2:3" x14ac:dyDescent="0.35">
      <c r="B31" s="8" t="s">
        <v>71</v>
      </c>
      <c r="C31" s="9">
        <v>58</v>
      </c>
    </row>
    <row r="32" spans="2:3" x14ac:dyDescent="0.35">
      <c r="B32" s="8" t="s">
        <v>77</v>
      </c>
      <c r="C32" s="9">
        <v>99</v>
      </c>
    </row>
    <row r="33" spans="2:6" x14ac:dyDescent="0.35">
      <c r="B33" s="10" t="s">
        <v>1556</v>
      </c>
      <c r="C33" s="4">
        <v>237</v>
      </c>
    </row>
    <row r="43" spans="2:6" x14ac:dyDescent="0.35">
      <c r="B43" s="5" t="s">
        <v>1555</v>
      </c>
      <c r="C43" s="3" t="s">
        <v>1557</v>
      </c>
      <c r="E43" t="s">
        <v>9</v>
      </c>
      <c r="F43" t="s">
        <v>0</v>
      </c>
    </row>
    <row r="44" spans="2:6" x14ac:dyDescent="0.35">
      <c r="B44" s="6" t="s">
        <v>83</v>
      </c>
      <c r="C44" s="7">
        <v>131</v>
      </c>
      <c r="E44" s="6" t="s">
        <v>83</v>
      </c>
      <c r="F44">
        <f>GETPIVOTDATA("Attrition",$B$43,"Job Role",B44)</f>
        <v>131</v>
      </c>
    </row>
    <row r="45" spans="2:6" x14ac:dyDescent="0.35">
      <c r="B45" s="8" t="s">
        <v>163</v>
      </c>
      <c r="C45" s="9">
        <v>52</v>
      </c>
      <c r="E45" s="8" t="s">
        <v>163</v>
      </c>
      <c r="F45">
        <f t="shared" ref="F45:F52" si="0">GETPIVOTDATA("Attrition",$B$43,"Job Role",B45)</f>
        <v>52</v>
      </c>
    </row>
    <row r="46" spans="2:6" x14ac:dyDescent="0.35">
      <c r="B46" s="8" t="s">
        <v>68</v>
      </c>
      <c r="C46" s="9">
        <v>259</v>
      </c>
      <c r="E46" s="8" t="s">
        <v>68</v>
      </c>
      <c r="F46">
        <f t="shared" si="0"/>
        <v>259</v>
      </c>
    </row>
    <row r="47" spans="2:6" x14ac:dyDescent="0.35">
      <c r="B47" s="8" t="s">
        <v>95</v>
      </c>
      <c r="C47" s="9">
        <v>102</v>
      </c>
      <c r="E47" s="8" t="s">
        <v>95</v>
      </c>
      <c r="F47">
        <f t="shared" si="0"/>
        <v>102</v>
      </c>
    </row>
    <row r="48" spans="2:6" x14ac:dyDescent="0.35">
      <c r="B48" s="8" t="s">
        <v>81</v>
      </c>
      <c r="C48" s="9">
        <v>145</v>
      </c>
      <c r="E48" s="8" t="s">
        <v>81</v>
      </c>
      <c r="F48">
        <f t="shared" si="0"/>
        <v>145</v>
      </c>
    </row>
    <row r="49" spans="2:6" x14ac:dyDescent="0.35">
      <c r="B49" s="8" t="s">
        <v>101</v>
      </c>
      <c r="C49" s="9">
        <v>80</v>
      </c>
      <c r="E49" s="8" t="s">
        <v>101</v>
      </c>
      <c r="F49">
        <f t="shared" si="0"/>
        <v>80</v>
      </c>
    </row>
    <row r="50" spans="2:6" x14ac:dyDescent="0.35">
      <c r="B50" s="8" t="s">
        <v>63</v>
      </c>
      <c r="C50" s="9">
        <v>292</v>
      </c>
      <c r="E50" s="8" t="s">
        <v>63</v>
      </c>
      <c r="F50">
        <f t="shared" si="0"/>
        <v>292</v>
      </c>
    </row>
    <row r="51" spans="2:6" x14ac:dyDescent="0.35">
      <c r="B51" s="8" t="s">
        <v>52</v>
      </c>
      <c r="C51" s="9">
        <v>326</v>
      </c>
      <c r="E51" s="8" t="s">
        <v>52</v>
      </c>
      <c r="F51">
        <f t="shared" si="0"/>
        <v>326</v>
      </c>
    </row>
    <row r="52" spans="2:6" x14ac:dyDescent="0.35">
      <c r="B52" s="8" t="s">
        <v>99</v>
      </c>
      <c r="C52" s="9">
        <v>83</v>
      </c>
      <c r="E52" s="8" t="s">
        <v>99</v>
      </c>
      <c r="F52">
        <f t="shared" si="0"/>
        <v>83</v>
      </c>
    </row>
    <row r="53" spans="2:6" x14ac:dyDescent="0.35">
      <c r="B53" s="10" t="s">
        <v>1556</v>
      </c>
      <c r="C53" s="4">
        <v>1470</v>
      </c>
    </row>
    <row r="63" spans="2:6" x14ac:dyDescent="0.35">
      <c r="B63" s="5" t="s">
        <v>1555</v>
      </c>
      <c r="C63" s="3" t="s">
        <v>1567</v>
      </c>
    </row>
    <row r="64" spans="2:6" x14ac:dyDescent="0.35">
      <c r="B64" s="6" t="s">
        <v>161</v>
      </c>
      <c r="C64" s="18">
        <v>5.0632911392405063E-2</v>
      </c>
    </row>
    <row r="65" spans="2:3" x14ac:dyDescent="0.35">
      <c r="B65" s="8" t="s">
        <v>60</v>
      </c>
      <c r="C65" s="19">
        <v>0.56118143459915615</v>
      </c>
    </row>
    <row r="66" spans="2:3" x14ac:dyDescent="0.35">
      <c r="B66" s="8" t="s">
        <v>48</v>
      </c>
      <c r="C66" s="19">
        <v>0.3881856540084388</v>
      </c>
    </row>
    <row r="67" spans="2:3" x14ac:dyDescent="0.35">
      <c r="B67" s="10" t="s">
        <v>1556</v>
      </c>
      <c r="C67" s="20">
        <v>1</v>
      </c>
    </row>
    <row r="80" spans="2:3" x14ac:dyDescent="0.35">
      <c r="B80" s="5" t="s">
        <v>1555</v>
      </c>
      <c r="C80" s="3" t="s">
        <v>1567</v>
      </c>
    </row>
    <row r="81" spans="2:3" x14ac:dyDescent="0.35">
      <c r="B81" s="6" t="s">
        <v>69</v>
      </c>
      <c r="C81" s="7">
        <v>112</v>
      </c>
    </row>
    <row r="82" spans="2:3" x14ac:dyDescent="0.35">
      <c r="B82" s="8" t="s">
        <v>46</v>
      </c>
      <c r="C82" s="9">
        <v>51</v>
      </c>
    </row>
    <row r="83" spans="2:3" x14ac:dyDescent="0.35">
      <c r="B83" s="8" t="s">
        <v>58</v>
      </c>
      <c r="C83" s="9">
        <v>25</v>
      </c>
    </row>
    <row r="84" spans="2:3" x14ac:dyDescent="0.35">
      <c r="B84" s="8" t="s">
        <v>75</v>
      </c>
      <c r="C84" s="9">
        <v>11</v>
      </c>
    </row>
    <row r="85" spans="2:3" x14ac:dyDescent="0.35">
      <c r="B85" s="8" t="s">
        <v>92</v>
      </c>
      <c r="C85" s="9">
        <v>38</v>
      </c>
    </row>
    <row r="86" spans="2:3" x14ac:dyDescent="0.35">
      <c r="B86" s="10" t="s">
        <v>1556</v>
      </c>
      <c r="C86" s="4">
        <v>237</v>
      </c>
    </row>
    <row r="98" spans="2:6" x14ac:dyDescent="0.35">
      <c r="B98" s="5" t="s">
        <v>1555</v>
      </c>
      <c r="C98" s="3" t="s">
        <v>1567</v>
      </c>
      <c r="E98" t="s">
        <v>10</v>
      </c>
      <c r="F98" t="s">
        <v>0</v>
      </c>
    </row>
    <row r="99" spans="2:6" x14ac:dyDescent="0.35">
      <c r="B99" s="6" t="s">
        <v>79</v>
      </c>
      <c r="C99" s="7">
        <v>33</v>
      </c>
      <c r="E99" s="6" t="s">
        <v>79</v>
      </c>
      <c r="F99">
        <f>GETPIVOTDATA("CF_attrition count",$B$98,"Marital Status",B99)</f>
        <v>33</v>
      </c>
    </row>
    <row r="100" spans="2:6" x14ac:dyDescent="0.35">
      <c r="B100" s="8" t="s">
        <v>64</v>
      </c>
      <c r="C100" s="9">
        <v>84</v>
      </c>
      <c r="E100" s="8" t="s">
        <v>64</v>
      </c>
      <c r="F100">
        <f t="shared" ref="F100:F101" si="1">GETPIVOTDATA("CF_attrition count",$B$98,"Marital Status",B100)</f>
        <v>84</v>
      </c>
    </row>
    <row r="101" spans="2:6" x14ac:dyDescent="0.35">
      <c r="B101" s="8" t="s">
        <v>53</v>
      </c>
      <c r="C101" s="9">
        <v>120</v>
      </c>
      <c r="E101" s="8" t="s">
        <v>53</v>
      </c>
      <c r="F101">
        <f t="shared" si="1"/>
        <v>120</v>
      </c>
    </row>
    <row r="102" spans="2:6" x14ac:dyDescent="0.35">
      <c r="B102" s="10" t="s">
        <v>1556</v>
      </c>
      <c r="C102" s="4">
        <v>237</v>
      </c>
    </row>
    <row r="115" spans="5:7" x14ac:dyDescent="0.35">
      <c r="E115" s="3" t="s">
        <v>1568</v>
      </c>
    </row>
    <row r="116" spans="5:7" x14ac:dyDescent="0.35">
      <c r="E116" s="24">
        <v>2.6265306122448981</v>
      </c>
    </row>
    <row r="120" spans="5:7" x14ac:dyDescent="0.35">
      <c r="E120" s="25" t="s">
        <v>1569</v>
      </c>
      <c r="F120" s="26">
        <f>GETPIVOTDATA("Job Satisfaction",$E$115)</f>
        <v>2.6265306122448981</v>
      </c>
      <c r="G120">
        <f>F120/4</f>
        <v>0.65663265306122454</v>
      </c>
    </row>
    <row r="121" spans="5:7" x14ac:dyDescent="0.35">
      <c r="E121" s="25" t="s">
        <v>1570</v>
      </c>
      <c r="F121" s="26">
        <f>4-F120</f>
        <v>1.3734693877551019</v>
      </c>
      <c r="G121">
        <f>F121/4</f>
        <v>0.34336734693877546</v>
      </c>
    </row>
    <row r="132" spans="5:7" x14ac:dyDescent="0.35">
      <c r="E132" s="25" t="s">
        <v>1569</v>
      </c>
      <c r="F132" s="26">
        <f>GETPIVOTDATA("Job Satisfaction",$E$115)</f>
        <v>2.6265306122448981</v>
      </c>
      <c r="G132">
        <f>F132/4</f>
        <v>0.65663265306122454</v>
      </c>
    </row>
    <row r="133" spans="5:7" x14ac:dyDescent="0.35">
      <c r="E133" s="25" t="s">
        <v>1570</v>
      </c>
      <c r="F133" s="26">
        <f>4-F132</f>
        <v>1.3734693877551019</v>
      </c>
      <c r="G133">
        <f>F133/4</f>
        <v>0.34336734693877546</v>
      </c>
    </row>
    <row r="148" spans="2:4" x14ac:dyDescent="0.35">
      <c r="B148" s="5" t="s">
        <v>1555</v>
      </c>
      <c r="C148" s="3" t="s">
        <v>1566</v>
      </c>
    </row>
    <row r="149" spans="2:4" x14ac:dyDescent="0.35">
      <c r="B149" s="6" t="s">
        <v>51</v>
      </c>
      <c r="C149" s="27">
        <v>588</v>
      </c>
    </row>
    <row r="150" spans="2:4" x14ac:dyDescent="0.35">
      <c r="B150" s="8" t="s">
        <v>62</v>
      </c>
      <c r="C150" s="28">
        <v>882</v>
      </c>
    </row>
    <row r="151" spans="2:4" x14ac:dyDescent="0.35">
      <c r="B151" s="10" t="s">
        <v>1556</v>
      </c>
      <c r="C151" s="29">
        <v>1470</v>
      </c>
    </row>
    <row r="154" spans="2:4" x14ac:dyDescent="0.35">
      <c r="B154" s="30" t="s">
        <v>51</v>
      </c>
      <c r="C154">
        <f>IFERROR(GETPIVOTDATA("Employee Count",$B$148,"Gender","Female"),0)</f>
        <v>588</v>
      </c>
      <c r="D154" s="31">
        <f>C154/($C$154+$C$155)</f>
        <v>0.4</v>
      </c>
    </row>
    <row r="155" spans="2:4" x14ac:dyDescent="0.35">
      <c r="B155" s="30" t="s">
        <v>62</v>
      </c>
      <c r="C155">
        <f>IFERROR(GETPIVOTDATA("Employee Count",$B$148,"Gender","Male"),0)</f>
        <v>882</v>
      </c>
      <c r="D155" s="31">
        <f>C155/($C$154+$C$155)</f>
        <v>0.6</v>
      </c>
    </row>
    <row r="165" spans="2:2" x14ac:dyDescent="0.35">
      <c r="B165" t="s">
        <v>1565</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J2" sqref="J2"/>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G30" sqref="G30"/>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32F4F-2E8A-4673-BE7D-84D5C4818AF2}">
  <dimension ref="B4"/>
  <sheetViews>
    <sheetView showGridLines="0" showRowColHeaders="0" tabSelected="1" zoomScaleNormal="100" workbookViewId="0">
      <selection activeCell="AA15" sqref="AA15"/>
    </sheetView>
  </sheetViews>
  <sheetFormatPr defaultRowHeight="15.5" x14ac:dyDescent="0.35"/>
  <sheetData>
    <row r="4" spans="2:2" x14ac:dyDescent="0.35">
      <c r="B4" t="s">
        <v>1565</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H43" sqref="H43"/>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45" sqref="G45"/>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Pivot Tables</vt:lpstr>
      <vt:lpstr>Data</vt:lpstr>
      <vt:lpstr>Images</vt:lpstr>
      <vt:lpstr>Dashboard</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alven yuka</cp:lastModifiedBy>
  <dcterms:created xsi:type="dcterms:W3CDTF">2022-12-29T16:02:46Z</dcterms:created>
  <dcterms:modified xsi:type="dcterms:W3CDTF">2025-03-09T05:14:37Z</dcterms:modified>
</cp:coreProperties>
</file>