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DMIN\Desktop\Desktop\Desktop\Desktop\Finance Analyst\"/>
    </mc:Choice>
  </mc:AlternateContent>
  <xr:revisionPtr revIDLastSave="0" documentId="13_ncr:1_{ECBC45DC-0BB2-4829-A048-52438E7B9687}" xr6:coauthVersionLast="47" xr6:coauthVersionMax="47" xr10:uidLastSave="{00000000-0000-0000-0000-000000000000}"/>
  <bookViews>
    <workbookView xWindow="-19290" yWindow="-2480" windowWidth="19380" windowHeight="20270" xr2:uid="{5C7B5AD1-DEBC-4DEF-979B-C1A4EF5AC926}"/>
  </bookViews>
  <sheets>
    <sheet name="Dashboard" sheetId="1" r:id="rId1"/>
    <sheet name="Ledger" sheetId="2" r:id="rId2"/>
    <sheet name="Berkshire Hathaway" sheetId="11" r:id="rId3"/>
    <sheet name="BlackRock" sheetId="10" r:id="rId4"/>
    <sheet name="Fiverr" sheetId="9" r:id="rId5"/>
    <sheet name="JP Morgan" sheetId="8" r:id="rId6"/>
    <sheet name="Raytheon" sheetId="7" r:id="rId7"/>
    <sheet name="Visa" sheetId="6" r:id="rId8"/>
    <sheet name="Sheet1" sheetId="3" r:id="rId9"/>
  </sheets>
  <calcPr calcId="191029"/>
  <pivotCaches>
    <pivotCache cacheId="2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3" l="1" a="1"/>
  <c r="H3" i="3" s="1"/>
  <c r="H4" i="3" a="1"/>
  <c r="H4" i="3" s="1"/>
  <c r="H5" i="3" a="1"/>
  <c r="H5" i="3" s="1"/>
  <c r="H6" i="3" a="1"/>
  <c r="H6" i="3" s="1"/>
  <c r="H7" i="3" a="1"/>
  <c r="H7" i="3" s="1"/>
  <c r="H8" i="3" a="1"/>
  <c r="H8" i="3" s="1"/>
  <c r="G3" i="3" a="1"/>
  <c r="G3" i="3" s="1"/>
  <c r="G4" i="3" a="1"/>
  <c r="G4" i="3" s="1"/>
  <c r="G5" i="3" a="1"/>
  <c r="G5" i="3" s="1"/>
  <c r="G6" i="3" a="1"/>
  <c r="G6" i="3" s="1"/>
  <c r="G7" i="3" a="1"/>
  <c r="G7" i="3" s="1"/>
  <c r="G8" i="3" a="1"/>
  <c r="G8" i="3" s="1"/>
  <c r="F3" i="3" a="1"/>
  <c r="F3" i="3" s="1"/>
  <c r="F4" i="3" a="1"/>
  <c r="F4" i="3" s="1"/>
  <c r="F5" i="3" a="1"/>
  <c r="F5" i="3" s="1"/>
  <c r="F6" i="3" a="1"/>
  <c r="F6" i="3" s="1"/>
  <c r="F7" i="3" a="1"/>
  <c r="F7" i="3" s="1"/>
  <c r="F8" i="3" a="1"/>
  <c r="F8" i="3" s="1"/>
  <c r="E3" i="3" a="1"/>
  <c r="E3" i="3" s="1"/>
  <c r="E4" i="3" a="1"/>
  <c r="E4" i="3" s="1"/>
  <c r="E5" i="3" a="1"/>
  <c r="E5" i="3" s="1"/>
  <c r="E6" i="3" a="1"/>
  <c r="E6" i="3" s="1"/>
  <c r="E7" i="3" a="1"/>
  <c r="E7" i="3" s="1"/>
  <c r="E8" i="3" a="1"/>
  <c r="E8" i="3" s="1"/>
  <c r="D3" i="3" a="1"/>
  <c r="D3" i="3" s="1"/>
  <c r="D4" i="3" a="1"/>
  <c r="D4" i="3" s="1"/>
  <c r="D5" i="3" a="1"/>
  <c r="D5" i="3" s="1"/>
  <c r="D6" i="3" a="1"/>
  <c r="D6" i="3" s="1"/>
  <c r="D7" i="3" a="1"/>
  <c r="D7" i="3" s="1"/>
  <c r="D8" i="3" a="1"/>
  <c r="D8" i="3" s="1"/>
  <c r="C3" i="3" a="1"/>
  <c r="C3" i="3" s="1"/>
  <c r="C4" i="3" a="1"/>
  <c r="C4" i="3" s="1"/>
  <c r="C5" i="3" a="1"/>
  <c r="C5" i="3" s="1"/>
  <c r="C6" i="3" a="1"/>
  <c r="C6" i="3" s="1"/>
  <c r="C7" i="3" a="1"/>
  <c r="C7" i="3" s="1"/>
  <c r="C8" i="3" a="1"/>
  <c r="C8" i="3" s="1"/>
  <c r="H48" i="2"/>
  <c r="H49" i="2"/>
  <c r="H50" i="2"/>
  <c r="H51" i="2"/>
  <c r="H52" i="2"/>
  <c r="H53" i="2"/>
  <c r="H54" i="2"/>
  <c r="H55" i="2"/>
  <c r="H56" i="2"/>
  <c r="H57" i="2"/>
  <c r="I48" i="2" a="1"/>
  <c r="I48" i="2" s="1"/>
  <c r="I49" i="2" a="1"/>
  <c r="I49" i="2" s="1"/>
  <c r="I50" i="2" a="1"/>
  <c r="I50" i="2" s="1"/>
  <c r="I51" i="2" a="1"/>
  <c r="I51" i="2" s="1"/>
  <c r="I52" i="2" a="1"/>
  <c r="I52" i="2" s="1"/>
  <c r="I53" i="2" a="1"/>
  <c r="I53" i="2" s="1"/>
  <c r="I54" i="2" a="1"/>
  <c r="I54" i="2" s="1"/>
  <c r="I55" i="2" a="1"/>
  <c r="I55" i="2" s="1"/>
  <c r="I56" i="2" a="1"/>
  <c r="I56" i="2" s="1"/>
  <c r="I57" i="2" a="1"/>
  <c r="I57" i="2" s="1"/>
  <c r="H47" i="2"/>
  <c r="I47" i="2" a="1"/>
  <c r="I47" i="2" s="1"/>
  <c r="A6" i="7" a="1"/>
  <c r="A6" i="6" a="1"/>
  <c r="C4" i="6" a="1"/>
  <c r="C4" i="7" a="1"/>
  <c r="C4" i="10" a="1"/>
  <c r="A6" i="10" a="1"/>
  <c r="C4" i="11" a="1"/>
  <c r="A6" i="7" l="1"/>
  <c r="A6" i="10"/>
  <c r="A6" i="6"/>
  <c r="C4" i="6"/>
  <c r="C4" i="7"/>
  <c r="C4" i="10"/>
  <c r="C4" i="11"/>
  <c r="J3" i="1" a="1"/>
  <c r="J3" i="1" s="1"/>
  <c r="H46" i="2"/>
  <c r="I46" i="2" a="1"/>
  <c r="I46" i="2" s="1"/>
  <c r="H45" i="2"/>
  <c r="I45" i="2" a="1"/>
  <c r="I45" i="2" s="1"/>
  <c r="B7" i="1" a="1"/>
  <c r="I4" i="2" a="1"/>
  <c r="I4" i="2" s="1"/>
  <c r="I5" i="2" a="1"/>
  <c r="I5" i="2" s="1"/>
  <c r="I6" i="2" a="1"/>
  <c r="I6" i="2" s="1"/>
  <c r="I7" i="2" a="1"/>
  <c r="I7" i="2" s="1"/>
  <c r="I8" i="2" a="1"/>
  <c r="I8" i="2" s="1"/>
  <c r="I9" i="2" a="1"/>
  <c r="I9" i="2" s="1"/>
  <c r="I10" i="2" a="1"/>
  <c r="I10" i="2" s="1"/>
  <c r="I11" i="2" a="1"/>
  <c r="I11" i="2" s="1"/>
  <c r="I12" i="2" a="1"/>
  <c r="I12" i="2" s="1"/>
  <c r="I13" i="2" a="1"/>
  <c r="I13" i="2" s="1"/>
  <c r="I14" i="2" a="1"/>
  <c r="I14" i="2" s="1"/>
  <c r="I15" i="2" a="1"/>
  <c r="I15" i="2" s="1"/>
  <c r="I16" i="2" a="1"/>
  <c r="I16" i="2" s="1"/>
  <c r="I17" i="2" a="1"/>
  <c r="I17" i="2" s="1"/>
  <c r="I18" i="2" a="1"/>
  <c r="I18" i="2" s="1"/>
  <c r="I19" i="2" a="1"/>
  <c r="I19" i="2" s="1"/>
  <c r="I20" i="2" a="1"/>
  <c r="I20" i="2" s="1"/>
  <c r="I21" i="2" a="1"/>
  <c r="I21" i="2" s="1"/>
  <c r="I22" i="2" a="1"/>
  <c r="I22" i="2" s="1"/>
  <c r="I23" i="2" a="1"/>
  <c r="I23" i="2" s="1"/>
  <c r="I24" i="2" a="1"/>
  <c r="I24" i="2" s="1"/>
  <c r="I25" i="2" a="1"/>
  <c r="I25" i="2" s="1"/>
  <c r="I26" i="2" a="1"/>
  <c r="I26" i="2" s="1"/>
  <c r="I27" i="2" a="1"/>
  <c r="I27" i="2" s="1"/>
  <c r="I28" i="2" a="1"/>
  <c r="I28" i="2" s="1"/>
  <c r="I29" i="2" a="1"/>
  <c r="I29" i="2" s="1"/>
  <c r="I30" i="2" a="1"/>
  <c r="I30" i="2" s="1"/>
  <c r="I31" i="2" a="1"/>
  <c r="I31" i="2" s="1"/>
  <c r="I32" i="2" a="1"/>
  <c r="I32" i="2" s="1"/>
  <c r="I33" i="2" a="1"/>
  <c r="I33" i="2" s="1"/>
  <c r="I34" i="2" a="1"/>
  <c r="I34" i="2" s="1"/>
  <c r="I35" i="2" a="1"/>
  <c r="I35" i="2" s="1"/>
  <c r="I36" i="2" a="1"/>
  <c r="I36" i="2" s="1"/>
  <c r="I37" i="2" a="1"/>
  <c r="I37" i="2" s="1"/>
  <c r="I38" i="2" a="1"/>
  <c r="I38" i="2" s="1"/>
  <c r="I39" i="2" a="1"/>
  <c r="I39" i="2" s="1"/>
  <c r="I40" i="2" a="1"/>
  <c r="I40" i="2" s="1"/>
  <c r="I41" i="2" a="1"/>
  <c r="I41" i="2" s="1"/>
  <c r="I42" i="2" a="1"/>
  <c r="I42" i="2" s="1"/>
  <c r="I43" i="2" a="1"/>
  <c r="I43" i="2" s="1"/>
  <c r="I44" i="2" a="1"/>
  <c r="I44" i="2" s="1"/>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L13" i="1" a="1"/>
  <c r="L12" i="1" a="1"/>
  <c r="L9" i="1" a="1"/>
  <c r="L8" i="1" a="1"/>
  <c r="L11" i="1" a="1"/>
  <c r="L10" i="1" a="1"/>
  <c r="L12" i="1" l="1"/>
  <c r="L13" i="1"/>
  <c r="B7" i="1"/>
  <c r="E7" i="1" s="1" a="1"/>
  <c r="E7" i="1" s="1"/>
  <c r="L11" i="1"/>
  <c r="L9" i="1"/>
  <c r="L10" i="1"/>
  <c r="L8" i="1"/>
  <c r="L6" i="1" a="1"/>
  <c r="L6" i="1" l="1"/>
  <c r="C7" i="1" a="1"/>
  <c r="C7" i="1" s="1"/>
  <c r="B18" i="1" s="1" a="1"/>
  <c r="B18" i="1" s="1"/>
  <c r="D7" i="1" a="1"/>
  <c r="D7" i="1" s="1"/>
  <c r="F7" i="1" s="1" a="1"/>
  <c r="F7" i="1" s="1"/>
  <c r="G7" i="1" l="1" a="1"/>
  <c r="G7" i="1" s="1"/>
  <c r="H7" i="1" s="1" a="1"/>
  <c r="H7" i="1" s="1"/>
  <c r="C18" i="1" a="1"/>
  <c r="C18" i="1" s="1"/>
  <c r="I7" i="1" a="1"/>
  <c r="I7" i="1" s="1"/>
  <c r="I3" i="1" s="1"/>
  <c r="F3" i="1"/>
  <c r="G3" i="1" l="1"/>
  <c r="H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916">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40"/>
        </ext>
      </extLst>
    </bk>
    <bk>
      <extLst>
        <ext uri="{3e2802c4-a4d2-4d8b-9148-e3be6c30e623}">
          <xlrd:rvb i="2343"/>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futureMetadata>
  <cellMetadata count="1">
    <bk>
      <rc t="1" v="0"/>
    </bk>
  </cellMetadata>
  <valueMetadata count="291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valueMetadata>
</metadata>
</file>

<file path=xl/sharedStrings.xml><?xml version="1.0" encoding="utf-8"?>
<sst xmlns="http://schemas.openxmlformats.org/spreadsheetml/2006/main" count="186" uniqueCount="37">
  <si>
    <t>Personal Stock Portfolio Dashboard</t>
  </si>
  <si>
    <t>Date</t>
  </si>
  <si>
    <t>Stock</t>
  </si>
  <si>
    <t>Transaction</t>
  </si>
  <si>
    <t>Units</t>
  </si>
  <si>
    <t>Price</t>
  </si>
  <si>
    <t>Currency</t>
  </si>
  <si>
    <t>Transaction Amount</t>
  </si>
  <si>
    <t>Buy</t>
  </si>
  <si>
    <t>USD</t>
  </si>
  <si>
    <t>Ticker</t>
  </si>
  <si>
    <t>Current Holdings</t>
  </si>
  <si>
    <t>Industry</t>
  </si>
  <si>
    <t>Market Value</t>
  </si>
  <si>
    <t>Today's Change</t>
  </si>
  <si>
    <t>Gain/(Loss)</t>
  </si>
  <si>
    <t>Last 12 Months</t>
  </si>
  <si>
    <t>Currenct Price</t>
  </si>
  <si>
    <t>Total Holding Market Value</t>
  </si>
  <si>
    <t>Unrealised Gain/(Loss)</t>
  </si>
  <si>
    <t>Portfolio by Industry</t>
  </si>
  <si>
    <t>WATCHLIST</t>
  </si>
  <si>
    <t xml:space="preserve"> </t>
  </si>
  <si>
    <t>Exchange</t>
  </si>
  <si>
    <t>Ticker symbol</t>
  </si>
  <si>
    <t>52 week high</t>
  </si>
  <si>
    <t>P/E</t>
  </si>
  <si>
    <t>Change</t>
  </si>
  <si>
    <t>(All)</t>
  </si>
  <si>
    <t>XLON</t>
  </si>
  <si>
    <t>XNYS</t>
  </si>
  <si>
    <t>0R2N</t>
  </si>
  <si>
    <t>BLK</t>
  </si>
  <si>
    <t>BRK.A</t>
  </si>
  <si>
    <t>FVRR</t>
  </si>
  <si>
    <t>JPM</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</si>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</sst>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0.00_ ;[Red]\-[$$-409]#,##0.00\ "/>
    <numFmt numFmtId="165" formatCode="_([$$-409]* #,##0.00_);_([$$-409]* \(#,##0.00\);_([$$-409]* &quot;-&quot;??_);_(@_)"/>
    <numFmt numFmtId="166" formatCode="_-[$Ksh]* #,##0.00_-;\-[$Ksh]* #,##0.00_-;_-[$Ksh]* &quot;-&quot;??_-;_-@_-" x16r2:formatCode16="_-[$Ksh-en-KE]* #,##0.00_-;\-[$Ksh-en-KE]* #,##0.00_-;_-[$Ksh-en-KE]* &quot;-&quot;??_-;_-@_-"/>
  </numFmts>
  <fonts count="7" x14ac:knownFonts="1">
    <font>
      <sz val="11"/>
      <color theme="1"/>
      <name val="Aptos Narrow"/>
      <family val="2"/>
      <scheme val="minor"/>
    </font>
    <font>
      <sz val="20"/>
      <color theme="0"/>
      <name val="Aptos Narrow"/>
      <family val="2"/>
      <scheme val="minor"/>
    </font>
    <font>
      <sz val="12"/>
      <color theme="0"/>
      <name val="Aptos Narrow"/>
      <family val="2"/>
      <scheme val="minor"/>
    </font>
    <font>
      <b/>
      <sz val="12"/>
      <color rgb="FF008080"/>
      <name val="Aptos Narrow"/>
      <family val="2"/>
      <scheme val="minor"/>
    </font>
    <font>
      <b/>
      <sz val="22"/>
      <color theme="0"/>
      <name val="Aptos Narrow"/>
      <family val="2"/>
      <scheme val="minor"/>
    </font>
    <font>
      <b/>
      <sz val="12"/>
      <color theme="0"/>
      <name val="Aptos Narrow"/>
      <family val="2"/>
      <scheme val="minor"/>
    </font>
    <font>
      <b/>
      <sz val="14"/>
      <color theme="0"/>
      <name val="Aptos Narrow"/>
      <family val="2"/>
      <scheme val="minor"/>
    </font>
  </fonts>
  <fills count="3">
    <fill>
      <patternFill patternType="none"/>
    </fill>
    <fill>
      <patternFill patternType="gray125"/>
    </fill>
    <fill>
      <patternFill patternType="solid">
        <fgColor rgb="FF008080"/>
        <bgColor indexed="64"/>
      </patternFill>
    </fill>
  </fills>
  <borders count="3">
    <border>
      <left/>
      <right/>
      <top/>
      <bottom/>
      <diagonal/>
    </border>
    <border>
      <left style="thin">
        <color rgb="FF008080"/>
      </left>
      <right/>
      <top/>
      <bottom/>
      <diagonal/>
    </border>
    <border>
      <left/>
      <right/>
      <top/>
      <bottom style="thick">
        <color rgb="FF008080"/>
      </bottom>
      <diagonal/>
    </border>
  </borders>
  <cellStyleXfs count="1">
    <xf numFmtId="0" fontId="0" fillId="0" borderId="0"/>
  </cellStyleXfs>
  <cellXfs count="26">
    <xf numFmtId="0" fontId="0" fillId="0" borderId="0" xfId="0"/>
    <xf numFmtId="14" fontId="0" fillId="0" borderId="0" xfId="0" applyNumberFormat="1"/>
    <xf numFmtId="164" fontId="0" fillId="0" borderId="0" xfId="0" applyNumberFormat="1"/>
    <xf numFmtId="165" fontId="0" fillId="0" borderId="0" xfId="0" applyNumberFormat="1"/>
    <xf numFmtId="10" fontId="0" fillId="0" borderId="0" xfId="0" applyNumberFormat="1" applyAlignment="1">
      <alignment vertical="center"/>
    </xf>
    <xf numFmtId="0" fontId="2" fillId="2" borderId="0" xfId="0" applyFont="1" applyFill="1" applyAlignment="1">
      <alignment vertical="center" wrapText="1"/>
    </xf>
    <xf numFmtId="0" fontId="2" fillId="2" borderId="0" xfId="0" applyFont="1" applyFill="1" applyAlignment="1">
      <alignment wrapText="1"/>
    </xf>
    <xf numFmtId="0" fontId="2" fillId="2" borderId="0" xfId="0" applyFont="1" applyFill="1"/>
    <xf numFmtId="0" fontId="1" fillId="0" borderId="0" xfId="0" applyFont="1" applyAlignment="1">
      <alignment horizontal="center" vertical="center"/>
    </xf>
    <xf numFmtId="164" fontId="2" fillId="0" borderId="0" xfId="0" applyNumberFormat="1" applyFont="1" applyAlignment="1">
      <alignment vertical="center"/>
    </xf>
    <xf numFmtId="10" fontId="2" fillId="0" borderId="0" xfId="0" applyNumberFormat="1" applyFont="1" applyAlignment="1">
      <alignment vertical="center"/>
    </xf>
    <xf numFmtId="164" fontId="2" fillId="0" borderId="0" xfId="0" applyNumberFormat="1" applyFont="1"/>
    <xf numFmtId="166" fontId="2" fillId="0" borderId="0" xfId="0" applyNumberFormat="1" applyFont="1"/>
    <xf numFmtId="164" fontId="5" fillId="2" borderId="0" xfId="0" applyNumberFormat="1" applyFont="1" applyFill="1" applyAlignment="1">
      <alignment horizontal="center" vertical="center"/>
    </xf>
    <xf numFmtId="10" fontId="5" fillId="2" borderId="0" xfId="0" applyNumberFormat="1" applyFont="1" applyFill="1" applyAlignment="1">
      <alignment horizontal="center" vertical="center"/>
    </xf>
    <xf numFmtId="164" fontId="5" fillId="2" borderId="0" xfId="0" applyNumberFormat="1" applyFont="1" applyFill="1" applyAlignment="1">
      <alignment horizontal="center"/>
    </xf>
    <xf numFmtId="166" fontId="5" fillId="2" borderId="0" xfId="0" applyNumberFormat="1" applyFont="1" applyFill="1" applyAlignment="1">
      <alignment horizontal="center"/>
    </xf>
    <xf numFmtId="0" fontId="0" fillId="0" borderId="1" xfId="0" applyBorder="1"/>
    <xf numFmtId="0" fontId="3" fillId="0" borderId="2" xfId="0" applyFont="1" applyBorder="1"/>
    <xf numFmtId="4" fontId="0" fillId="0" borderId="0" xfId="0" applyNumberFormat="1"/>
    <xf numFmtId="0" fontId="0" fillId="0" borderId="0" xfId="0" pivotButton="1"/>
    <xf numFmtId="0" fontId="3" fillId="0" borderId="2" xfId="0" applyFont="1" applyBorder="1" applyAlignment="1">
      <alignment horizontal="center"/>
    </xf>
    <xf numFmtId="0" fontId="4" fillId="2" borderId="0" xfId="0" applyFont="1" applyFill="1" applyAlignment="1">
      <alignment horizontal="center" vertical="center"/>
    </xf>
    <xf numFmtId="0" fontId="2" fillId="2" borderId="0" xfId="0" applyFont="1" applyFill="1" applyAlignment="1">
      <alignment horizontal="center" vertical="center"/>
    </xf>
    <xf numFmtId="0" fontId="6" fillId="2" borderId="0" xfId="0" applyFont="1" applyFill="1" applyAlignment="1">
      <alignment horizontal="left"/>
    </xf>
    <xf numFmtId="0" fontId="6" fillId="2" borderId="0" xfId="0" applyFont="1" applyFill="1" applyAlignment="1"/>
  </cellXfs>
  <cellStyles count="1">
    <cellStyle name="Normal" xfId="0" builtinId="0"/>
  </cellStyles>
  <dxfs count="9">
    <dxf>
      <font>
        <color rgb="FF9C0006"/>
      </font>
      <fill>
        <patternFill>
          <bgColor rgb="FFFFC7CE"/>
        </patternFill>
      </fill>
    </dxf>
    <dxf>
      <numFmt numFmtId="165" formatCode="_([$$-409]* #,##0.00_);_([$$-409]* \(#,##0.00\);_([$$-409]* &quot;-&quot;??_);_(@_)"/>
    </dxf>
    <dxf>
      <numFmt numFmtId="4" formatCode="#,##0.00"/>
    </dxf>
    <dxf>
      <numFmt numFmtId="165" formatCode="_([$$-409]* #,##0.00_);_([$$-409]* \(#,##0.00\);_([$$-409]* &quot;-&quot;??_);_(@_)"/>
    </dxf>
    <dxf>
      <numFmt numFmtId="165" formatCode="_([$$-409]* #,##0.00_);_([$$-409]* \(#,##0.00\);_([$$-409]* &quot;-&quot;??_);_(@_)"/>
    </dxf>
    <dxf>
      <numFmt numFmtId="0" formatCode="General"/>
    </dxf>
    <dxf>
      <numFmt numFmtId="0" formatCode="General"/>
    </dxf>
    <dxf>
      <numFmt numFmtId="164" formatCode="[$$-409]#,##0.00_ ;[Red]\-[$$-409]#,##0.00\ "/>
    </dxf>
    <dxf>
      <numFmt numFmtId="19" formatCode="dd/mm/yyyy"/>
    </dxf>
  </dxfs>
  <tableStyles count="0" defaultTableStyle="TableStyleMedium2" defaultPivotStyle="PivotStyleLight16"/>
  <colors>
    <mruColors>
      <color rgb="FF009999"/>
      <color rgb="FF008080"/>
      <color rgb="FF00A3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pivotCacheDefinition" Target="pivotCache/pivotCacheDefinition1.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Holding</a:t>
            </a:r>
            <a:r>
              <a:rPr lang="en-US" baseline="0"/>
              <a:t> </a:t>
            </a:r>
            <a:r>
              <a:rPr lang="en-US"/>
              <a:t>Market Value 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pieChart>
        <c:varyColors val="1"/>
        <c:ser>
          <c:idx val="0"/>
          <c:order val="0"/>
          <c:tx>
            <c:strRef>
              <c:f>Dashboard!$C$17</c:f>
              <c:strCache>
                <c:ptCount val="1"/>
                <c:pt idx="0">
                  <c:v>Market Value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A36-434E-8250-BE25AA7568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A36-434E-8250-BE25AA75685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A36-434E-8250-BE25AA75685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A36-434E-8250-BE25AA75685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A36-434E-8250-BE25AA75685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Dashboard!$B$18:$B$22</c:f>
              <c:strCache>
                <c:ptCount val="5"/>
                <c:pt idx="0">
                  <c:v>Semiconductors &amp; Semiconductor Equipment</c:v>
                </c:pt>
                <c:pt idx="1">
                  <c:v>Software &amp; IT Services</c:v>
                </c:pt>
                <c:pt idx="2">
                  <c:v>Computers, Phones &amp; Household Electronics</c:v>
                </c:pt>
                <c:pt idx="3">
                  <c:v>Pharmaceuticals</c:v>
                </c:pt>
                <c:pt idx="4">
                  <c:v>Aerospace &amp; Defense</c:v>
                </c:pt>
              </c:strCache>
            </c:strRef>
          </c:cat>
          <c:val>
            <c:numRef>
              <c:f>Dashboard!$C$18:$C$22</c:f>
              <c:numCache>
                <c:formatCode>[$$-409]#,##0.00_ ;[Red]\-[$$-409]#,##0.00\ </c:formatCode>
                <c:ptCount val="5"/>
                <c:pt idx="0">
                  <c:v>207620</c:v>
                </c:pt>
                <c:pt idx="1">
                  <c:v>436728</c:v>
                </c:pt>
                <c:pt idx="2">
                  <c:v>158251.5</c:v>
                </c:pt>
                <c:pt idx="3">
                  <c:v>4655</c:v>
                </c:pt>
                <c:pt idx="4">
                  <c:v>126016</c:v>
                </c:pt>
              </c:numCache>
            </c:numRef>
          </c:val>
          <c:extLst>
            <c:ext xmlns:c16="http://schemas.microsoft.com/office/drawing/2014/chart" uri="{C3380CC4-5D6E-409C-BE32-E72D297353CC}">
              <c16:uniqueId val="{00000000-0BCA-435F-A4B9-2291311ADD88}"/>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Visa!$B$1</c:f>
          <c:strCache>
            <c:ptCount val="1"/>
            <c:pt idx="0">
              <c:v>VISA INC. (XNYS:V)</c:v>
            </c:pt>
          </c:strCache>
        </c:strRef>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barChart>
        <c:barDir val="col"/>
        <c:grouping val="clustered"/>
        <c:varyColors val="0"/>
        <c:ser>
          <c:idx val="0"/>
          <c:order val="0"/>
          <c:tx>
            <c:strRef>
              <c:f>Visa!$B$6</c:f>
              <c:strCache>
                <c:ptCount val="1"/>
                <c:pt idx="0">
                  <c:v>Volume</c:v>
                </c:pt>
              </c:strCache>
            </c:strRef>
          </c:tx>
          <c:spPr>
            <a:solidFill>
              <a:schemeClr val="accent1"/>
            </a:solidFill>
            <a:ln w="38100">
              <a:noFill/>
            </a:ln>
            <a:effectLst/>
          </c:spPr>
          <c:invertIfNegative val="0"/>
          <c:cat>
            <c:numRef>
              <c:f>Visa!$A$7:$A$27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Visa!$B$7:$B$27</c:f>
              <c:numCache>
                <c:formatCode>#,##0</c:formatCode>
                <c:ptCount val="21"/>
                <c:pt idx="0">
                  <c:v>7580157</c:v>
                </c:pt>
                <c:pt idx="1">
                  <c:v>5599263</c:v>
                </c:pt>
                <c:pt idx="2">
                  <c:v>4891719</c:v>
                </c:pt>
                <c:pt idx="3">
                  <c:v>5544214</c:v>
                </c:pt>
                <c:pt idx="4">
                  <c:v>4747460</c:v>
                </c:pt>
                <c:pt idx="5">
                  <c:v>4927644</c:v>
                </c:pt>
                <c:pt idx="6">
                  <c:v>5216269</c:v>
                </c:pt>
                <c:pt idx="7">
                  <c:v>4614217</c:v>
                </c:pt>
                <c:pt idx="8">
                  <c:v>4385600</c:v>
                </c:pt>
                <c:pt idx="9">
                  <c:v>5887647</c:v>
                </c:pt>
                <c:pt idx="10">
                  <c:v>3915781</c:v>
                </c:pt>
                <c:pt idx="11">
                  <c:v>3920959</c:v>
                </c:pt>
                <c:pt idx="12">
                  <c:v>7402324</c:v>
                </c:pt>
                <c:pt idx="13">
                  <c:v>12129680</c:v>
                </c:pt>
                <c:pt idx="14">
                  <c:v>8641733</c:v>
                </c:pt>
                <c:pt idx="15">
                  <c:v>8658670</c:v>
                </c:pt>
                <c:pt idx="16">
                  <c:v>7335286</c:v>
                </c:pt>
                <c:pt idx="17">
                  <c:v>7295564</c:v>
                </c:pt>
                <c:pt idx="18">
                  <c:v>5944108</c:v>
                </c:pt>
                <c:pt idx="19">
                  <c:v>8797064</c:v>
                </c:pt>
                <c:pt idx="20">
                  <c:v>6073868</c:v>
                </c:pt>
              </c:numCache>
            </c:numRef>
          </c:val>
          <c:extLst>
            <c:ext xmlns:c16="http://schemas.microsoft.com/office/drawing/2014/chart" uri="{C3380CC4-5D6E-409C-BE32-E72D297353CC}">
              <c16:uniqueId val="{00000000-301F-467F-8332-14D3D2684F61}"/>
            </c:ext>
          </c:extLst>
        </c:ser>
        <c:dLbls>
          <c:showLegendKey val="0"/>
          <c:showVal val="0"/>
          <c:showCatName val="0"/>
          <c:showSerName val="0"/>
          <c:showPercent val="0"/>
          <c:showBubbleSize val="0"/>
        </c:dLbls>
        <c:gapWidth val="150"/>
        <c:axId val="1592497152"/>
        <c:axId val="1592500032"/>
      </c:barChart>
      <c:stockChart>
        <c:ser>
          <c:idx val="1"/>
          <c:order val="1"/>
          <c:tx>
            <c:strRef>
              <c:f>Visa!$C$6</c:f>
              <c:strCache>
                <c:ptCount val="1"/>
                <c:pt idx="0">
                  <c:v>Open</c:v>
                </c:pt>
              </c:strCache>
            </c:strRef>
          </c:tx>
          <c:spPr>
            <a:ln w="38100" cap="rnd">
              <a:noFill/>
              <a:round/>
            </a:ln>
            <a:effectLst/>
          </c:spPr>
          <c:marker>
            <c:symbol val="none"/>
          </c:marker>
          <c:cat>
            <c:numRef>
              <c:f>Visa!$A$7:$A$27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Visa!$C$7:$C$27</c:f>
              <c:numCache>
                <c:formatCode>_([$$-409]* #,##0.00_);_([$$-409]* \(#,##0.00\);_([$$-409]* "-"??_);_(@_)</c:formatCode>
                <c:ptCount val="21"/>
                <c:pt idx="0">
                  <c:v>352.51</c:v>
                </c:pt>
                <c:pt idx="1">
                  <c:v>347.39</c:v>
                </c:pt>
                <c:pt idx="2">
                  <c:v>348.12</c:v>
                </c:pt>
                <c:pt idx="3">
                  <c:v>347.29</c:v>
                </c:pt>
                <c:pt idx="4">
                  <c:v>350</c:v>
                </c:pt>
                <c:pt idx="5">
                  <c:v>349.5</c:v>
                </c:pt>
                <c:pt idx="6">
                  <c:v>349.06</c:v>
                </c:pt>
                <c:pt idx="7">
                  <c:v>351.1</c:v>
                </c:pt>
                <c:pt idx="8">
                  <c:v>353</c:v>
                </c:pt>
                <c:pt idx="9">
                  <c:v>354.82</c:v>
                </c:pt>
                <c:pt idx="10">
                  <c:v>354</c:v>
                </c:pt>
                <c:pt idx="11">
                  <c:v>356.38</c:v>
                </c:pt>
                <c:pt idx="12">
                  <c:v>356.29</c:v>
                </c:pt>
                <c:pt idx="13">
                  <c:v>351.7</c:v>
                </c:pt>
                <c:pt idx="14">
                  <c:v>348.93</c:v>
                </c:pt>
                <c:pt idx="15">
                  <c:v>344.1</c:v>
                </c:pt>
                <c:pt idx="16">
                  <c:v>341.69499999999999</c:v>
                </c:pt>
                <c:pt idx="17">
                  <c:v>342.15</c:v>
                </c:pt>
                <c:pt idx="18">
                  <c:v>338.29500000000002</c:v>
                </c:pt>
                <c:pt idx="19">
                  <c:v>341.43</c:v>
                </c:pt>
                <c:pt idx="20">
                  <c:v>333.68</c:v>
                </c:pt>
              </c:numCache>
            </c:numRef>
          </c:val>
          <c:smooth val="0"/>
          <c:extLst>
            <c:ext xmlns:c16="http://schemas.microsoft.com/office/drawing/2014/chart" uri="{C3380CC4-5D6E-409C-BE32-E72D297353CC}">
              <c16:uniqueId val="{00000001-301F-467F-8332-14D3D2684F61}"/>
            </c:ext>
          </c:extLst>
        </c:ser>
        <c:ser>
          <c:idx val="2"/>
          <c:order val="2"/>
          <c:tx>
            <c:strRef>
              <c:f>Visa!$D$6</c:f>
              <c:strCache>
                <c:ptCount val="1"/>
                <c:pt idx="0">
                  <c:v>High</c:v>
                </c:pt>
              </c:strCache>
            </c:strRef>
          </c:tx>
          <c:spPr>
            <a:ln w="38100" cap="rnd">
              <a:noFill/>
              <a:round/>
            </a:ln>
            <a:effectLst/>
          </c:spPr>
          <c:marker>
            <c:symbol val="none"/>
          </c:marker>
          <c:cat>
            <c:numRef>
              <c:f>Visa!$A$7:$A$27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Visa!$D$7:$D$27</c:f>
              <c:numCache>
                <c:formatCode>_([$$-409]* #,##0.00_);_([$$-409]* \(#,##0.00\);_([$$-409]* "-"??_);_(@_)</c:formatCode>
                <c:ptCount val="21"/>
                <c:pt idx="0">
                  <c:v>353.81</c:v>
                </c:pt>
                <c:pt idx="1">
                  <c:v>351.97</c:v>
                </c:pt>
                <c:pt idx="2">
                  <c:v>350.21</c:v>
                </c:pt>
                <c:pt idx="3">
                  <c:v>350.67</c:v>
                </c:pt>
                <c:pt idx="4">
                  <c:v>351.37</c:v>
                </c:pt>
                <c:pt idx="5">
                  <c:v>349.5</c:v>
                </c:pt>
                <c:pt idx="6">
                  <c:v>353.65</c:v>
                </c:pt>
                <c:pt idx="7">
                  <c:v>354.48</c:v>
                </c:pt>
                <c:pt idx="8">
                  <c:v>355.78</c:v>
                </c:pt>
                <c:pt idx="9">
                  <c:v>357.18</c:v>
                </c:pt>
                <c:pt idx="10">
                  <c:v>357.65</c:v>
                </c:pt>
                <c:pt idx="11">
                  <c:v>358.32</c:v>
                </c:pt>
                <c:pt idx="12">
                  <c:v>358.32</c:v>
                </c:pt>
                <c:pt idx="13">
                  <c:v>356.62</c:v>
                </c:pt>
                <c:pt idx="14">
                  <c:v>352.82</c:v>
                </c:pt>
                <c:pt idx="15">
                  <c:v>346.17</c:v>
                </c:pt>
                <c:pt idx="16">
                  <c:v>344.38</c:v>
                </c:pt>
                <c:pt idx="17">
                  <c:v>342.46</c:v>
                </c:pt>
                <c:pt idx="18">
                  <c:v>341.42860000000002</c:v>
                </c:pt>
                <c:pt idx="19">
                  <c:v>342.15</c:v>
                </c:pt>
                <c:pt idx="20">
                  <c:v>337.37740000000002</c:v>
                </c:pt>
              </c:numCache>
            </c:numRef>
          </c:val>
          <c:smooth val="0"/>
          <c:extLst>
            <c:ext xmlns:c16="http://schemas.microsoft.com/office/drawing/2014/chart" uri="{C3380CC4-5D6E-409C-BE32-E72D297353CC}">
              <c16:uniqueId val="{00000002-301F-467F-8332-14D3D2684F61}"/>
            </c:ext>
          </c:extLst>
        </c:ser>
        <c:ser>
          <c:idx val="3"/>
          <c:order val="3"/>
          <c:tx>
            <c:strRef>
              <c:f>Visa!$E$6</c:f>
              <c:strCache>
                <c:ptCount val="1"/>
                <c:pt idx="0">
                  <c:v>Low</c:v>
                </c:pt>
              </c:strCache>
            </c:strRef>
          </c:tx>
          <c:spPr>
            <a:ln w="38100" cap="rnd">
              <a:noFill/>
              <a:round/>
            </a:ln>
            <a:effectLst/>
          </c:spPr>
          <c:marker>
            <c:symbol val="none"/>
          </c:marker>
          <c:cat>
            <c:numRef>
              <c:f>Visa!$A$7:$A$27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Visa!$E$7:$E$27</c:f>
              <c:numCache>
                <c:formatCode>_([$$-409]* #,##0.00_);_([$$-409]* \(#,##0.00\);_([$$-409]* "-"??_);_(@_)</c:formatCode>
                <c:ptCount val="21"/>
                <c:pt idx="0">
                  <c:v>344.39249999999998</c:v>
                </c:pt>
                <c:pt idx="1">
                  <c:v>345.01</c:v>
                </c:pt>
                <c:pt idx="2">
                  <c:v>346.76</c:v>
                </c:pt>
                <c:pt idx="3">
                  <c:v>345.8</c:v>
                </c:pt>
                <c:pt idx="4">
                  <c:v>348.48</c:v>
                </c:pt>
                <c:pt idx="5">
                  <c:v>347.16</c:v>
                </c:pt>
                <c:pt idx="6">
                  <c:v>348.4</c:v>
                </c:pt>
                <c:pt idx="7">
                  <c:v>350.2</c:v>
                </c:pt>
                <c:pt idx="8">
                  <c:v>351.21</c:v>
                </c:pt>
                <c:pt idx="9">
                  <c:v>353.86</c:v>
                </c:pt>
                <c:pt idx="10">
                  <c:v>353.01</c:v>
                </c:pt>
                <c:pt idx="11">
                  <c:v>354.73</c:v>
                </c:pt>
                <c:pt idx="12">
                  <c:v>350.80950000000001</c:v>
                </c:pt>
                <c:pt idx="13">
                  <c:v>347.23</c:v>
                </c:pt>
                <c:pt idx="14">
                  <c:v>345.09010000000001</c:v>
                </c:pt>
                <c:pt idx="15">
                  <c:v>338.1</c:v>
                </c:pt>
                <c:pt idx="16">
                  <c:v>340</c:v>
                </c:pt>
                <c:pt idx="17">
                  <c:v>335.55</c:v>
                </c:pt>
                <c:pt idx="18">
                  <c:v>335.43</c:v>
                </c:pt>
                <c:pt idx="19">
                  <c:v>328.7</c:v>
                </c:pt>
                <c:pt idx="20">
                  <c:v>332.73</c:v>
                </c:pt>
              </c:numCache>
            </c:numRef>
          </c:val>
          <c:smooth val="0"/>
          <c:extLst>
            <c:ext xmlns:c16="http://schemas.microsoft.com/office/drawing/2014/chart" uri="{C3380CC4-5D6E-409C-BE32-E72D297353CC}">
              <c16:uniqueId val="{00000003-301F-467F-8332-14D3D2684F61}"/>
            </c:ext>
          </c:extLst>
        </c:ser>
        <c:ser>
          <c:idx val="4"/>
          <c:order val="4"/>
          <c:tx>
            <c:strRef>
              <c:f>Visa!$F$6</c:f>
              <c:strCache>
                <c:ptCount val="1"/>
                <c:pt idx="0">
                  <c:v>Close</c:v>
                </c:pt>
              </c:strCache>
            </c:strRef>
          </c:tx>
          <c:spPr>
            <a:ln w="38100" cap="rnd">
              <a:noFill/>
              <a:round/>
            </a:ln>
            <a:effectLst/>
          </c:spPr>
          <c:marker>
            <c:symbol val="none"/>
          </c:marker>
          <c:cat>
            <c:numRef>
              <c:f>Visa!$A$7:$A$27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Visa!$F$7:$F$27</c:f>
              <c:numCache>
                <c:formatCode>_([$$-409]* #,##0.00_);_([$$-409]* \(#,##0.00\);_([$$-409]* "-"??_);_(@_)</c:formatCode>
                <c:ptCount val="21"/>
                <c:pt idx="0">
                  <c:v>347.93</c:v>
                </c:pt>
                <c:pt idx="1">
                  <c:v>350.5</c:v>
                </c:pt>
                <c:pt idx="2">
                  <c:v>347.02</c:v>
                </c:pt>
                <c:pt idx="3">
                  <c:v>349.9</c:v>
                </c:pt>
                <c:pt idx="4">
                  <c:v>349.81</c:v>
                </c:pt>
                <c:pt idx="5">
                  <c:v>349.05</c:v>
                </c:pt>
                <c:pt idx="6">
                  <c:v>350.94</c:v>
                </c:pt>
                <c:pt idx="7">
                  <c:v>351.86</c:v>
                </c:pt>
                <c:pt idx="8">
                  <c:v>355.29</c:v>
                </c:pt>
                <c:pt idx="9">
                  <c:v>353.97</c:v>
                </c:pt>
                <c:pt idx="10">
                  <c:v>357.04</c:v>
                </c:pt>
                <c:pt idx="11">
                  <c:v>355.47</c:v>
                </c:pt>
                <c:pt idx="12">
                  <c:v>351.29</c:v>
                </c:pt>
                <c:pt idx="13">
                  <c:v>350.91</c:v>
                </c:pt>
                <c:pt idx="14">
                  <c:v>345.47</c:v>
                </c:pt>
                <c:pt idx="15">
                  <c:v>339.35</c:v>
                </c:pt>
                <c:pt idx="16">
                  <c:v>342.15</c:v>
                </c:pt>
                <c:pt idx="17">
                  <c:v>337.43</c:v>
                </c:pt>
                <c:pt idx="18">
                  <c:v>339.74</c:v>
                </c:pt>
                <c:pt idx="19">
                  <c:v>332.09</c:v>
                </c:pt>
                <c:pt idx="20">
                  <c:v>336.78</c:v>
                </c:pt>
              </c:numCache>
            </c:numRef>
          </c:val>
          <c:smooth val="0"/>
          <c:extLst>
            <c:ext xmlns:c16="http://schemas.microsoft.com/office/drawing/2014/chart" uri="{C3380CC4-5D6E-409C-BE32-E72D297353CC}">
              <c16:uniqueId val="{00000004-301F-467F-8332-14D3D2684F61}"/>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292814272"/>
        <c:axId val="1292811392"/>
      </c:stockChart>
      <c:dateAx>
        <c:axId val="1592497152"/>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592500032"/>
        <c:crosses val="autoZero"/>
        <c:auto val="1"/>
        <c:lblOffset val="100"/>
        <c:baseTimeUnit val="days"/>
      </c:dateAx>
      <c:valAx>
        <c:axId val="1592500032"/>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592497152"/>
        <c:crosses val="autoZero"/>
        <c:crossBetween val="between"/>
      </c:valAx>
      <c:valAx>
        <c:axId val="1292811392"/>
        <c:scaling>
          <c:orientation val="minMax"/>
        </c:scaling>
        <c:delete val="0"/>
        <c:axPos val="r"/>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92814272"/>
        <c:crosses val="max"/>
        <c:crossBetween val="between"/>
      </c:valAx>
      <c:dateAx>
        <c:axId val="1292814272"/>
        <c:scaling>
          <c:orientation val="minMax"/>
        </c:scaling>
        <c:delete val="1"/>
        <c:axPos val="b"/>
        <c:numFmt formatCode="m/d/yyyy" sourceLinked="1"/>
        <c:majorTickMark val="out"/>
        <c:minorTickMark val="none"/>
        <c:tickLblPos val="nextTo"/>
        <c:crossAx val="1292811392"/>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Close Last 12 Months</a:t>
            </a:r>
          </a:p>
          <a:p>
            <a:pPr>
              <a:defRPr sz="1100" b="1"/>
            </a:pPr>
            <a:r>
              <a:rPr lang="en-US" sz="1100" b="1"/>
              <a:t> </a:t>
            </a:r>
          </a:p>
        </c:rich>
      </c:tx>
      <c:layout>
        <c:manualLayout>
          <c:xMode val="edge"/>
          <c:yMode val="edge"/>
          <c:x val="0.22652814496191609"/>
          <c:y val="2.2472900436517052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areaChart>
        <c:grouping val="stacked"/>
        <c:varyColors val="0"/>
        <c:ser>
          <c:idx val="0"/>
          <c:order val="0"/>
          <c:spPr>
            <a:gradFill>
              <a:gsLst>
                <a:gs pos="0">
                  <a:srgbClr val="009999"/>
                </a:gs>
                <a:gs pos="100000">
                  <a:srgbClr val="008080"/>
                </a:gs>
              </a:gsLst>
              <a:lin ang="5400000" scaled="1"/>
            </a:gradFill>
            <a:ln>
              <a:noFill/>
            </a:ln>
            <a:effectLst/>
          </c:spPr>
          <c:val>
            <c:numRef>
              <c:f>Visa!$C$4:$IQ$4</c:f>
              <c:numCache>
                <c:formatCode>_([$$-409]* #,##0.00_);_([$$-409]* \(#,##0.00\);_([$$-409]* "-"??_);_(@_)</c:formatCode>
                <c:ptCount val="249"/>
                <c:pt idx="0">
                  <c:v>259.89</c:v>
                </c:pt>
                <c:pt idx="1">
                  <c:v>260.13</c:v>
                </c:pt>
                <c:pt idx="2">
                  <c:v>261.14</c:v>
                </c:pt>
                <c:pt idx="3">
                  <c:v>266.8</c:v>
                </c:pt>
                <c:pt idx="4">
                  <c:v>267.38</c:v>
                </c:pt>
                <c:pt idx="5">
                  <c:v>266.47000000000003</c:v>
                </c:pt>
                <c:pt idx="6">
                  <c:v>268.04000000000002</c:v>
                </c:pt>
                <c:pt idx="7">
                  <c:v>268.2</c:v>
                </c:pt>
                <c:pt idx="8">
                  <c:v>267.94</c:v>
                </c:pt>
                <c:pt idx="9">
                  <c:v>267.44</c:v>
                </c:pt>
                <c:pt idx="10">
                  <c:v>268.20999999999998</c:v>
                </c:pt>
                <c:pt idx="11">
                  <c:v>270.72000000000003</c:v>
                </c:pt>
                <c:pt idx="12">
                  <c:v>269.19</c:v>
                </c:pt>
                <c:pt idx="13">
                  <c:v>274.32</c:v>
                </c:pt>
                <c:pt idx="14">
                  <c:v>276.37</c:v>
                </c:pt>
                <c:pt idx="15">
                  <c:v>278.54000000000002</c:v>
                </c:pt>
                <c:pt idx="16">
                  <c:v>280.49</c:v>
                </c:pt>
                <c:pt idx="17">
                  <c:v>278.62</c:v>
                </c:pt>
                <c:pt idx="18">
                  <c:v>279.37</c:v>
                </c:pt>
                <c:pt idx="19">
                  <c:v>285.61</c:v>
                </c:pt>
                <c:pt idx="20">
                  <c:v>285.33999999999997</c:v>
                </c:pt>
                <c:pt idx="21">
                  <c:v>283.95999999999998</c:v>
                </c:pt>
                <c:pt idx="22">
                  <c:v>285.37</c:v>
                </c:pt>
                <c:pt idx="23">
                  <c:v>287.35000000000002</c:v>
                </c:pt>
                <c:pt idx="24">
                  <c:v>290.48</c:v>
                </c:pt>
                <c:pt idx="25">
                  <c:v>291.56</c:v>
                </c:pt>
                <c:pt idx="26">
                  <c:v>288.48</c:v>
                </c:pt>
                <c:pt idx="27">
                  <c:v>285.24</c:v>
                </c:pt>
                <c:pt idx="28">
                  <c:v>284.77</c:v>
                </c:pt>
                <c:pt idx="29">
                  <c:v>288.63</c:v>
                </c:pt>
                <c:pt idx="30">
                  <c:v>272.77999999999997</c:v>
                </c:pt>
                <c:pt idx="31">
                  <c:v>269.63</c:v>
                </c:pt>
                <c:pt idx="32">
                  <c:v>271.69</c:v>
                </c:pt>
                <c:pt idx="33">
                  <c:v>275.17</c:v>
                </c:pt>
                <c:pt idx="34">
                  <c:v>274.95</c:v>
                </c:pt>
                <c:pt idx="35">
                  <c:v>277.60000000000002</c:v>
                </c:pt>
                <c:pt idx="36">
                  <c:v>277</c:v>
                </c:pt>
                <c:pt idx="37">
                  <c:v>276.86</c:v>
                </c:pt>
                <c:pt idx="38">
                  <c:v>277.93</c:v>
                </c:pt>
                <c:pt idx="39">
                  <c:v>273.79000000000002</c:v>
                </c:pt>
                <c:pt idx="40">
                  <c:v>274.95999999999998</c:v>
                </c:pt>
                <c:pt idx="41">
                  <c:v>276.93</c:v>
                </c:pt>
                <c:pt idx="42">
                  <c:v>277.47000000000003</c:v>
                </c:pt>
                <c:pt idx="43">
                  <c:v>277.83999999999997</c:v>
                </c:pt>
                <c:pt idx="44">
                  <c:v>280.68</c:v>
                </c:pt>
                <c:pt idx="45">
                  <c:v>279.29000000000002</c:v>
                </c:pt>
                <c:pt idx="46">
                  <c:v>287.52</c:v>
                </c:pt>
                <c:pt idx="47">
                  <c:v>290.39</c:v>
                </c:pt>
                <c:pt idx="48">
                  <c:v>290.62</c:v>
                </c:pt>
                <c:pt idx="49">
                  <c:v>286.85000000000002</c:v>
                </c:pt>
                <c:pt idx="50">
                  <c:v>284.79000000000002</c:v>
                </c:pt>
                <c:pt idx="51">
                  <c:v>283.76</c:v>
                </c:pt>
                <c:pt idx="52">
                  <c:v>283.22000000000003</c:v>
                </c:pt>
                <c:pt idx="53">
                  <c:v>281.73</c:v>
                </c:pt>
                <c:pt idx="54">
                  <c:v>284.19</c:v>
                </c:pt>
                <c:pt idx="55">
                  <c:v>281.88</c:v>
                </c:pt>
                <c:pt idx="56">
                  <c:v>290.16000000000003</c:v>
                </c:pt>
                <c:pt idx="57">
                  <c:v>289.85000000000002</c:v>
                </c:pt>
                <c:pt idx="58">
                  <c:v>290.74</c:v>
                </c:pt>
                <c:pt idx="59">
                  <c:v>291.85000000000002</c:v>
                </c:pt>
                <c:pt idx="60">
                  <c:v>293.29000000000002</c:v>
                </c:pt>
                <c:pt idx="61">
                  <c:v>307.39999999999998</c:v>
                </c:pt>
                <c:pt idx="62">
                  <c:v>305.8</c:v>
                </c:pt>
                <c:pt idx="63">
                  <c:v>307.87</c:v>
                </c:pt>
                <c:pt idx="64">
                  <c:v>310.92</c:v>
                </c:pt>
                <c:pt idx="65">
                  <c:v>309.85000000000002</c:v>
                </c:pt>
                <c:pt idx="66">
                  <c:v>309.48</c:v>
                </c:pt>
                <c:pt idx="67">
                  <c:v>308.25</c:v>
                </c:pt>
                <c:pt idx="68">
                  <c:v>309.64</c:v>
                </c:pt>
                <c:pt idx="69">
                  <c:v>312.16000000000003</c:v>
                </c:pt>
                <c:pt idx="70">
                  <c:v>311.85000000000002</c:v>
                </c:pt>
                <c:pt idx="71">
                  <c:v>307.39</c:v>
                </c:pt>
                <c:pt idx="72">
                  <c:v>309.89999999999998</c:v>
                </c:pt>
                <c:pt idx="73">
                  <c:v>309.92</c:v>
                </c:pt>
                <c:pt idx="74">
                  <c:v>313.19</c:v>
                </c:pt>
                <c:pt idx="75">
                  <c:v>311.82</c:v>
                </c:pt>
                <c:pt idx="76">
                  <c:v>314.7</c:v>
                </c:pt>
                <c:pt idx="77">
                  <c:v>315.08</c:v>
                </c:pt>
                <c:pt idx="78">
                  <c:v>316.64999999999998</c:v>
                </c:pt>
                <c:pt idx="79">
                  <c:v>313.01</c:v>
                </c:pt>
                <c:pt idx="80">
                  <c:v>309.89999999999998</c:v>
                </c:pt>
                <c:pt idx="81">
                  <c:v>309.08</c:v>
                </c:pt>
                <c:pt idx="82">
                  <c:v>311.01</c:v>
                </c:pt>
                <c:pt idx="83">
                  <c:v>308.3</c:v>
                </c:pt>
                <c:pt idx="84">
                  <c:v>312.38</c:v>
                </c:pt>
                <c:pt idx="85">
                  <c:v>313.79000000000002</c:v>
                </c:pt>
                <c:pt idx="86">
                  <c:v>314.23</c:v>
                </c:pt>
                <c:pt idx="87">
                  <c:v>314.74</c:v>
                </c:pt>
                <c:pt idx="88">
                  <c:v>315.89</c:v>
                </c:pt>
                <c:pt idx="89">
                  <c:v>318.3</c:v>
                </c:pt>
                <c:pt idx="90">
                  <c:v>309.77999999999997</c:v>
                </c:pt>
                <c:pt idx="91">
                  <c:v>314.88</c:v>
                </c:pt>
                <c:pt idx="92">
                  <c:v>317.70999999999998</c:v>
                </c:pt>
                <c:pt idx="93">
                  <c:v>317.22000000000003</c:v>
                </c:pt>
                <c:pt idx="94">
                  <c:v>320.64999999999998</c:v>
                </c:pt>
                <c:pt idx="95">
                  <c:v>320.91000000000003</c:v>
                </c:pt>
                <c:pt idx="96">
                  <c:v>318.66000000000003</c:v>
                </c:pt>
                <c:pt idx="97">
                  <c:v>315.31</c:v>
                </c:pt>
                <c:pt idx="98">
                  <c:v>316.04000000000002</c:v>
                </c:pt>
                <c:pt idx="99">
                  <c:v>314.39999999999998</c:v>
                </c:pt>
                <c:pt idx="100">
                  <c:v>314.91000000000003</c:v>
                </c:pt>
                <c:pt idx="101">
                  <c:v>313.04000000000002</c:v>
                </c:pt>
                <c:pt idx="102">
                  <c:v>311.67</c:v>
                </c:pt>
                <c:pt idx="103">
                  <c:v>312.60000000000002</c:v>
                </c:pt>
                <c:pt idx="104">
                  <c:v>307.70999999999998</c:v>
                </c:pt>
                <c:pt idx="105">
                  <c:v>306.92</c:v>
                </c:pt>
                <c:pt idx="106">
                  <c:v>309.08999999999997</c:v>
                </c:pt>
                <c:pt idx="107">
                  <c:v>316.27999999999997</c:v>
                </c:pt>
                <c:pt idx="108">
                  <c:v>317.25</c:v>
                </c:pt>
                <c:pt idx="109">
                  <c:v>319.62</c:v>
                </c:pt>
                <c:pt idx="110">
                  <c:v>323.63</c:v>
                </c:pt>
                <c:pt idx="111">
                  <c:v>323.56</c:v>
                </c:pt>
                <c:pt idx="112">
                  <c:v>328.21</c:v>
                </c:pt>
                <c:pt idx="113">
                  <c:v>330.2</c:v>
                </c:pt>
                <c:pt idx="114">
                  <c:v>334.54</c:v>
                </c:pt>
                <c:pt idx="115">
                  <c:v>334.48</c:v>
                </c:pt>
                <c:pt idx="116">
                  <c:v>335.88</c:v>
                </c:pt>
                <c:pt idx="117">
                  <c:v>343.05</c:v>
                </c:pt>
                <c:pt idx="118">
                  <c:v>341.8</c:v>
                </c:pt>
                <c:pt idx="119">
                  <c:v>345.82</c:v>
                </c:pt>
                <c:pt idx="120">
                  <c:v>345.15</c:v>
                </c:pt>
                <c:pt idx="121">
                  <c:v>349.44</c:v>
                </c:pt>
                <c:pt idx="122">
                  <c:v>347.48</c:v>
                </c:pt>
                <c:pt idx="123">
                  <c:v>348.02</c:v>
                </c:pt>
                <c:pt idx="124">
                  <c:v>351.23</c:v>
                </c:pt>
                <c:pt idx="125">
                  <c:v>350.72</c:v>
                </c:pt>
                <c:pt idx="126">
                  <c:v>351.49</c:v>
                </c:pt>
                <c:pt idx="127">
                  <c:v>355.63</c:v>
                </c:pt>
                <c:pt idx="128">
                  <c:v>353.81</c:v>
                </c:pt>
                <c:pt idx="129">
                  <c:v>356.73</c:v>
                </c:pt>
                <c:pt idx="130">
                  <c:v>355.23</c:v>
                </c:pt>
                <c:pt idx="131">
                  <c:v>350.49</c:v>
                </c:pt>
                <c:pt idx="132">
                  <c:v>348.53</c:v>
                </c:pt>
                <c:pt idx="133">
                  <c:v>349.86</c:v>
                </c:pt>
                <c:pt idx="134">
                  <c:v>352.09</c:v>
                </c:pt>
                <c:pt idx="135">
                  <c:v>350.63</c:v>
                </c:pt>
                <c:pt idx="136">
                  <c:v>355.74</c:v>
                </c:pt>
                <c:pt idx="137">
                  <c:v>362.71</c:v>
                </c:pt>
                <c:pt idx="138">
                  <c:v>361.82</c:v>
                </c:pt>
                <c:pt idx="139">
                  <c:v>352.23</c:v>
                </c:pt>
                <c:pt idx="140">
                  <c:v>352.68</c:v>
                </c:pt>
                <c:pt idx="141">
                  <c:v>344.16</c:v>
                </c:pt>
                <c:pt idx="142">
                  <c:v>345.32</c:v>
                </c:pt>
                <c:pt idx="143">
                  <c:v>341.48</c:v>
                </c:pt>
                <c:pt idx="144">
                  <c:v>332.14</c:v>
                </c:pt>
                <c:pt idx="145">
                  <c:v>332.84</c:v>
                </c:pt>
                <c:pt idx="146">
                  <c:v>328.55</c:v>
                </c:pt>
                <c:pt idx="147">
                  <c:v>331.8</c:v>
                </c:pt>
                <c:pt idx="148">
                  <c:v>334.55</c:v>
                </c:pt>
                <c:pt idx="149">
                  <c:v>334.77</c:v>
                </c:pt>
                <c:pt idx="150">
                  <c:v>339.87</c:v>
                </c:pt>
                <c:pt idx="151">
                  <c:v>339.5</c:v>
                </c:pt>
                <c:pt idx="152">
                  <c:v>335.66</c:v>
                </c:pt>
                <c:pt idx="153">
                  <c:v>343.87</c:v>
                </c:pt>
                <c:pt idx="154">
                  <c:v>344.62</c:v>
                </c:pt>
                <c:pt idx="155">
                  <c:v>344.18</c:v>
                </c:pt>
                <c:pt idx="156">
                  <c:v>349.86</c:v>
                </c:pt>
                <c:pt idx="157">
                  <c:v>342.85</c:v>
                </c:pt>
                <c:pt idx="158">
                  <c:v>350.46</c:v>
                </c:pt>
                <c:pt idx="159">
                  <c:v>346.35</c:v>
                </c:pt>
                <c:pt idx="160">
                  <c:v>346.33</c:v>
                </c:pt>
                <c:pt idx="161">
                  <c:v>339.39</c:v>
                </c:pt>
                <c:pt idx="162">
                  <c:v>313.13</c:v>
                </c:pt>
                <c:pt idx="163">
                  <c:v>312.32</c:v>
                </c:pt>
                <c:pt idx="164">
                  <c:v>308.27</c:v>
                </c:pt>
                <c:pt idx="165">
                  <c:v>332.43</c:v>
                </c:pt>
                <c:pt idx="166">
                  <c:v>324.61</c:v>
                </c:pt>
                <c:pt idx="167">
                  <c:v>333.4</c:v>
                </c:pt>
                <c:pt idx="168">
                  <c:v>335.18</c:v>
                </c:pt>
                <c:pt idx="169">
                  <c:v>335.81</c:v>
                </c:pt>
                <c:pt idx="170">
                  <c:v>331.33</c:v>
                </c:pt>
                <c:pt idx="171">
                  <c:v>329.61</c:v>
                </c:pt>
                <c:pt idx="172">
                  <c:v>320.10000000000002</c:v>
                </c:pt>
                <c:pt idx="173">
                  <c:v>331.4</c:v>
                </c:pt>
                <c:pt idx="174">
                  <c:v>334.37</c:v>
                </c:pt>
                <c:pt idx="175">
                  <c:v>335.71</c:v>
                </c:pt>
                <c:pt idx="176">
                  <c:v>335.17</c:v>
                </c:pt>
                <c:pt idx="177">
                  <c:v>337.51</c:v>
                </c:pt>
                <c:pt idx="178">
                  <c:v>341.52</c:v>
                </c:pt>
                <c:pt idx="179">
                  <c:v>345.5</c:v>
                </c:pt>
                <c:pt idx="180">
                  <c:v>342.45</c:v>
                </c:pt>
                <c:pt idx="181">
                  <c:v>347.6</c:v>
                </c:pt>
                <c:pt idx="182">
                  <c:v>348.64</c:v>
                </c:pt>
                <c:pt idx="183">
                  <c:v>347.7</c:v>
                </c:pt>
                <c:pt idx="184">
                  <c:v>349.85</c:v>
                </c:pt>
                <c:pt idx="185">
                  <c:v>351.27</c:v>
                </c:pt>
                <c:pt idx="186">
                  <c:v>352.54</c:v>
                </c:pt>
                <c:pt idx="187">
                  <c:v>355.85</c:v>
                </c:pt>
                <c:pt idx="188">
                  <c:v>356.14</c:v>
                </c:pt>
                <c:pt idx="189">
                  <c:v>356.46</c:v>
                </c:pt>
                <c:pt idx="190">
                  <c:v>362.3</c:v>
                </c:pt>
                <c:pt idx="191">
                  <c:v>365.12</c:v>
                </c:pt>
                <c:pt idx="192">
                  <c:v>367.9</c:v>
                </c:pt>
                <c:pt idx="193">
                  <c:v>366.84</c:v>
                </c:pt>
                <c:pt idx="194">
                  <c:v>358.3</c:v>
                </c:pt>
                <c:pt idx="195">
                  <c:v>357.97</c:v>
                </c:pt>
                <c:pt idx="196">
                  <c:v>353.54</c:v>
                </c:pt>
                <c:pt idx="197">
                  <c:v>359.3</c:v>
                </c:pt>
                <c:pt idx="198">
                  <c:v>359.73</c:v>
                </c:pt>
                <c:pt idx="199">
                  <c:v>362.4</c:v>
                </c:pt>
                <c:pt idx="200">
                  <c:v>365.19</c:v>
                </c:pt>
                <c:pt idx="201">
                  <c:v>365.32</c:v>
                </c:pt>
                <c:pt idx="202">
                  <c:v>365.86</c:v>
                </c:pt>
                <c:pt idx="203">
                  <c:v>368</c:v>
                </c:pt>
                <c:pt idx="204">
                  <c:v>366.77</c:v>
                </c:pt>
                <c:pt idx="205">
                  <c:v>370.22</c:v>
                </c:pt>
                <c:pt idx="206">
                  <c:v>366.66</c:v>
                </c:pt>
                <c:pt idx="207">
                  <c:v>370.7</c:v>
                </c:pt>
                <c:pt idx="208">
                  <c:v>373.31</c:v>
                </c:pt>
                <c:pt idx="209">
                  <c:v>371.4</c:v>
                </c:pt>
                <c:pt idx="210">
                  <c:v>352.85</c:v>
                </c:pt>
                <c:pt idx="211">
                  <c:v>355.48</c:v>
                </c:pt>
                <c:pt idx="212">
                  <c:v>357.84</c:v>
                </c:pt>
                <c:pt idx="213">
                  <c:v>340.38</c:v>
                </c:pt>
                <c:pt idx="214">
                  <c:v>338.57</c:v>
                </c:pt>
                <c:pt idx="215">
                  <c:v>343.75</c:v>
                </c:pt>
                <c:pt idx="216">
                  <c:v>351.63</c:v>
                </c:pt>
                <c:pt idx="217">
                  <c:v>345.26</c:v>
                </c:pt>
                <c:pt idx="218">
                  <c:v>346.03</c:v>
                </c:pt>
                <c:pt idx="219">
                  <c:v>348.61</c:v>
                </c:pt>
                <c:pt idx="220">
                  <c:v>355.05</c:v>
                </c:pt>
                <c:pt idx="221">
                  <c:v>355.47</c:v>
                </c:pt>
                <c:pt idx="222">
                  <c:v>354.22</c:v>
                </c:pt>
                <c:pt idx="223">
                  <c:v>358.86</c:v>
                </c:pt>
                <c:pt idx="224">
                  <c:v>356.64</c:v>
                </c:pt>
                <c:pt idx="225">
                  <c:v>354.55</c:v>
                </c:pt>
                <c:pt idx="226">
                  <c:v>357.76</c:v>
                </c:pt>
                <c:pt idx="227">
                  <c:v>355.88</c:v>
                </c:pt>
                <c:pt idx="228">
                  <c:v>347.93</c:v>
                </c:pt>
                <c:pt idx="229">
                  <c:v>350.5</c:v>
                </c:pt>
                <c:pt idx="230">
                  <c:v>347.02</c:v>
                </c:pt>
                <c:pt idx="231">
                  <c:v>349.9</c:v>
                </c:pt>
                <c:pt idx="232">
                  <c:v>349.81</c:v>
                </c:pt>
                <c:pt idx="233">
                  <c:v>349.05</c:v>
                </c:pt>
                <c:pt idx="234">
                  <c:v>350.94</c:v>
                </c:pt>
                <c:pt idx="235">
                  <c:v>351.86</c:v>
                </c:pt>
                <c:pt idx="236">
                  <c:v>355.29</c:v>
                </c:pt>
                <c:pt idx="237">
                  <c:v>353.97</c:v>
                </c:pt>
                <c:pt idx="238">
                  <c:v>357.04</c:v>
                </c:pt>
                <c:pt idx="239">
                  <c:v>355.47</c:v>
                </c:pt>
                <c:pt idx="240">
                  <c:v>351.29</c:v>
                </c:pt>
                <c:pt idx="241">
                  <c:v>350.91</c:v>
                </c:pt>
                <c:pt idx="242">
                  <c:v>345.47</c:v>
                </c:pt>
                <c:pt idx="243">
                  <c:v>339.35</c:v>
                </c:pt>
                <c:pt idx="244">
                  <c:v>342.15</c:v>
                </c:pt>
                <c:pt idx="245">
                  <c:v>337.43</c:v>
                </c:pt>
                <c:pt idx="246">
                  <c:v>339.74</c:v>
                </c:pt>
                <c:pt idx="247">
                  <c:v>332.09</c:v>
                </c:pt>
                <c:pt idx="248">
                  <c:v>336.78</c:v>
                </c:pt>
              </c:numCache>
            </c:numRef>
          </c:val>
          <c:extLst>
            <c:ext xmlns:c16="http://schemas.microsoft.com/office/drawing/2014/chart" uri="{C3380CC4-5D6E-409C-BE32-E72D297353CC}">
              <c16:uniqueId val="{00000000-F60B-4A93-BA92-19F40FBE8C1F}"/>
            </c:ext>
          </c:extLst>
        </c:ser>
        <c:dLbls>
          <c:showLegendKey val="0"/>
          <c:showVal val="0"/>
          <c:showCatName val="0"/>
          <c:showSerName val="0"/>
          <c:showPercent val="0"/>
          <c:showBubbleSize val="0"/>
        </c:dLbls>
        <c:axId val="1656006512"/>
        <c:axId val="1656008912"/>
      </c:areaChart>
      <c:catAx>
        <c:axId val="1656006512"/>
        <c:scaling>
          <c:orientation val="minMax"/>
        </c:scaling>
        <c:delete val="1"/>
        <c:axPos val="b"/>
        <c:majorTickMark val="out"/>
        <c:minorTickMark val="none"/>
        <c:tickLblPos val="nextTo"/>
        <c:crossAx val="1656008912"/>
        <c:crosses val="autoZero"/>
        <c:auto val="1"/>
        <c:lblAlgn val="ctr"/>
        <c:lblOffset val="100"/>
        <c:noMultiLvlLbl val="0"/>
      </c:catAx>
      <c:valAx>
        <c:axId val="165600891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56006512"/>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Raytheon!$B$1</c:f>
          <c:strCache>
            <c:ptCount val="1"/>
            <c:pt idx="0">
              <c:v>RTX CORPORATION (XLON:0R2N)</c:v>
            </c:pt>
          </c:strCache>
        </c:strRef>
      </c:tx>
      <c:layout>
        <c:manualLayout>
          <c:xMode val="edge"/>
          <c:yMode val="edge"/>
          <c:x val="0.17798549556809026"/>
          <c:y val="2.7777777777777776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barChart>
        <c:barDir val="col"/>
        <c:grouping val="clustered"/>
        <c:varyColors val="0"/>
        <c:ser>
          <c:idx val="0"/>
          <c:order val="0"/>
          <c:tx>
            <c:strRef>
              <c:f>Raytheon!$B$6</c:f>
              <c:strCache>
                <c:ptCount val="1"/>
                <c:pt idx="0">
                  <c:v>Volume</c:v>
                </c:pt>
              </c:strCache>
            </c:strRef>
          </c:tx>
          <c:spPr>
            <a:solidFill>
              <a:schemeClr val="accent1"/>
            </a:solidFill>
            <a:ln w="38100">
              <a:noFill/>
            </a:ln>
            <a:effectLst/>
          </c:spPr>
          <c:invertIfNegative val="0"/>
          <c:cat>
            <c:numRef>
              <c:f>Raytheon!$A$7:$A$27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Raytheon!$B$7:$B$27</c:f>
              <c:numCache>
                <c:formatCode>#,##0</c:formatCode>
                <c:ptCount val="21"/>
                <c:pt idx="0">
                  <c:v>1960</c:v>
                </c:pt>
                <c:pt idx="1">
                  <c:v>2973</c:v>
                </c:pt>
                <c:pt idx="2">
                  <c:v>5368</c:v>
                </c:pt>
                <c:pt idx="3">
                  <c:v>1645</c:v>
                </c:pt>
                <c:pt idx="4">
                  <c:v>2671</c:v>
                </c:pt>
                <c:pt idx="5">
                  <c:v>232658</c:v>
                </c:pt>
                <c:pt idx="6">
                  <c:v>6314</c:v>
                </c:pt>
                <c:pt idx="7">
                  <c:v>19987</c:v>
                </c:pt>
                <c:pt idx="8">
                  <c:v>21482</c:v>
                </c:pt>
                <c:pt idx="9">
                  <c:v>4760</c:v>
                </c:pt>
                <c:pt idx="10">
                  <c:v>1636</c:v>
                </c:pt>
                <c:pt idx="11">
                  <c:v>4198</c:v>
                </c:pt>
                <c:pt idx="12">
                  <c:v>1736</c:v>
                </c:pt>
                <c:pt idx="13">
                  <c:v>3309</c:v>
                </c:pt>
                <c:pt idx="14">
                  <c:v>1994</c:v>
                </c:pt>
                <c:pt idx="15">
                  <c:v>9115</c:v>
                </c:pt>
                <c:pt idx="16">
                  <c:v>1859</c:v>
                </c:pt>
                <c:pt idx="17">
                  <c:v>3758</c:v>
                </c:pt>
                <c:pt idx="18">
                  <c:v>2100</c:v>
                </c:pt>
                <c:pt idx="19">
                  <c:v>2708</c:v>
                </c:pt>
                <c:pt idx="20">
                  <c:v>3073</c:v>
                </c:pt>
              </c:numCache>
            </c:numRef>
          </c:val>
          <c:extLst>
            <c:ext xmlns:c16="http://schemas.microsoft.com/office/drawing/2014/chart" uri="{C3380CC4-5D6E-409C-BE32-E72D297353CC}">
              <c16:uniqueId val="{00000000-A602-4979-8BF7-057B15BA1E3B}"/>
            </c:ext>
          </c:extLst>
        </c:ser>
        <c:dLbls>
          <c:showLegendKey val="0"/>
          <c:showVal val="0"/>
          <c:showCatName val="0"/>
          <c:showSerName val="0"/>
          <c:showPercent val="0"/>
          <c:showBubbleSize val="0"/>
        </c:dLbls>
        <c:gapWidth val="150"/>
        <c:axId val="1655995952"/>
        <c:axId val="1655991632"/>
      </c:barChart>
      <c:stockChart>
        <c:ser>
          <c:idx val="1"/>
          <c:order val="1"/>
          <c:tx>
            <c:strRef>
              <c:f>Raytheon!$C$6</c:f>
              <c:strCache>
                <c:ptCount val="1"/>
                <c:pt idx="0">
                  <c:v>Open</c:v>
                </c:pt>
              </c:strCache>
            </c:strRef>
          </c:tx>
          <c:spPr>
            <a:ln w="38100" cap="rnd">
              <a:noFill/>
              <a:round/>
            </a:ln>
            <a:effectLst/>
          </c:spPr>
          <c:marker>
            <c:symbol val="none"/>
          </c:marker>
          <c:cat>
            <c:numRef>
              <c:f>Raytheon!$A$7:$A$27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Raytheon!$C$7:$C$27</c:f>
              <c:numCache>
                <c:formatCode>_([$$-409]* #,##0.00_);_([$$-409]* \(#,##0.00\);_([$$-409]* "-"??_);_(@_)</c:formatCode>
                <c:ptCount val="21"/>
                <c:pt idx="0">
                  <c:v>146.30000000000001</c:v>
                </c:pt>
                <c:pt idx="1">
                  <c:v>146.5</c:v>
                </c:pt>
                <c:pt idx="2">
                  <c:v>149.80000000000001</c:v>
                </c:pt>
                <c:pt idx="3">
                  <c:v>148.80000000000001</c:v>
                </c:pt>
                <c:pt idx="4">
                  <c:v>149.80000000000001</c:v>
                </c:pt>
                <c:pt idx="5">
                  <c:v>151.5</c:v>
                </c:pt>
                <c:pt idx="6">
                  <c:v>152.6</c:v>
                </c:pt>
                <c:pt idx="7">
                  <c:v>150.9</c:v>
                </c:pt>
                <c:pt idx="8">
                  <c:v>149.4</c:v>
                </c:pt>
                <c:pt idx="9">
                  <c:v>156.80000000000001</c:v>
                </c:pt>
                <c:pt idx="10">
                  <c:v>155.1</c:v>
                </c:pt>
                <c:pt idx="11">
                  <c:v>158.1</c:v>
                </c:pt>
                <c:pt idx="12">
                  <c:v>156.80000000000001</c:v>
                </c:pt>
                <c:pt idx="13">
                  <c:v>157.6</c:v>
                </c:pt>
                <c:pt idx="14">
                  <c:v>157</c:v>
                </c:pt>
                <c:pt idx="15">
                  <c:v>157.19999999999999</c:v>
                </c:pt>
                <c:pt idx="16">
                  <c:v>157.19999999999999</c:v>
                </c:pt>
                <c:pt idx="17">
                  <c:v>157.6</c:v>
                </c:pt>
                <c:pt idx="18">
                  <c:v>156.19999999999999</c:v>
                </c:pt>
                <c:pt idx="19">
                  <c:v>156</c:v>
                </c:pt>
                <c:pt idx="20">
                  <c:v>154.9</c:v>
                </c:pt>
              </c:numCache>
            </c:numRef>
          </c:val>
          <c:smooth val="0"/>
          <c:extLst>
            <c:ext xmlns:c16="http://schemas.microsoft.com/office/drawing/2014/chart" uri="{C3380CC4-5D6E-409C-BE32-E72D297353CC}">
              <c16:uniqueId val="{00000001-A602-4979-8BF7-057B15BA1E3B}"/>
            </c:ext>
          </c:extLst>
        </c:ser>
        <c:ser>
          <c:idx val="2"/>
          <c:order val="2"/>
          <c:tx>
            <c:strRef>
              <c:f>Raytheon!$D$6</c:f>
              <c:strCache>
                <c:ptCount val="1"/>
                <c:pt idx="0">
                  <c:v>High</c:v>
                </c:pt>
              </c:strCache>
            </c:strRef>
          </c:tx>
          <c:spPr>
            <a:ln w="38100" cap="rnd">
              <a:noFill/>
              <a:round/>
            </a:ln>
            <a:effectLst/>
          </c:spPr>
          <c:marker>
            <c:symbol val="none"/>
          </c:marker>
          <c:cat>
            <c:numRef>
              <c:f>Raytheon!$A$7:$A$27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Raytheon!$D$7:$D$27</c:f>
              <c:numCache>
                <c:formatCode>_([$$-409]* #,##0.00_);_([$$-409]* \(#,##0.00\);_([$$-409]* "-"??_);_(@_)</c:formatCode>
                <c:ptCount val="21"/>
                <c:pt idx="0">
                  <c:v>147</c:v>
                </c:pt>
                <c:pt idx="1">
                  <c:v>149.49</c:v>
                </c:pt>
                <c:pt idx="2">
                  <c:v>150.68</c:v>
                </c:pt>
                <c:pt idx="3">
                  <c:v>149.87889999999999</c:v>
                </c:pt>
                <c:pt idx="4">
                  <c:v>151.81</c:v>
                </c:pt>
                <c:pt idx="5">
                  <c:v>152.86000000000001</c:v>
                </c:pt>
                <c:pt idx="6">
                  <c:v>153.35679999999999</c:v>
                </c:pt>
                <c:pt idx="7">
                  <c:v>151.94</c:v>
                </c:pt>
                <c:pt idx="8">
                  <c:v>155.34</c:v>
                </c:pt>
                <c:pt idx="9">
                  <c:v>157.19999999999999</c:v>
                </c:pt>
                <c:pt idx="10">
                  <c:v>157.1464</c:v>
                </c:pt>
                <c:pt idx="11">
                  <c:v>159.63999999999999</c:v>
                </c:pt>
                <c:pt idx="12">
                  <c:v>158.66499999999999</c:v>
                </c:pt>
                <c:pt idx="13">
                  <c:v>158.184</c:v>
                </c:pt>
                <c:pt idx="14">
                  <c:v>158.19</c:v>
                </c:pt>
                <c:pt idx="15">
                  <c:v>157.24</c:v>
                </c:pt>
                <c:pt idx="16">
                  <c:v>158.3364</c:v>
                </c:pt>
                <c:pt idx="17">
                  <c:v>158.13999999999999</c:v>
                </c:pt>
                <c:pt idx="18">
                  <c:v>157.72999999999999</c:v>
                </c:pt>
                <c:pt idx="19">
                  <c:v>156.4</c:v>
                </c:pt>
                <c:pt idx="20">
                  <c:v>157.05000000000001</c:v>
                </c:pt>
              </c:numCache>
            </c:numRef>
          </c:val>
          <c:smooth val="0"/>
          <c:extLst>
            <c:ext xmlns:c16="http://schemas.microsoft.com/office/drawing/2014/chart" uri="{C3380CC4-5D6E-409C-BE32-E72D297353CC}">
              <c16:uniqueId val="{00000002-A602-4979-8BF7-057B15BA1E3B}"/>
            </c:ext>
          </c:extLst>
        </c:ser>
        <c:ser>
          <c:idx val="3"/>
          <c:order val="3"/>
          <c:tx>
            <c:strRef>
              <c:f>Raytheon!$E$6</c:f>
              <c:strCache>
                <c:ptCount val="1"/>
                <c:pt idx="0">
                  <c:v>Low</c:v>
                </c:pt>
              </c:strCache>
            </c:strRef>
          </c:tx>
          <c:spPr>
            <a:ln w="38100" cap="rnd">
              <a:noFill/>
              <a:round/>
            </a:ln>
            <a:effectLst/>
          </c:spPr>
          <c:marker>
            <c:symbol val="none"/>
          </c:marker>
          <c:cat>
            <c:numRef>
              <c:f>Raytheon!$A$7:$A$27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Raytheon!$E$7:$E$27</c:f>
              <c:numCache>
                <c:formatCode>_([$$-409]* #,##0.00_);_([$$-409]* \(#,##0.00\);_([$$-409]* "-"??_);_(@_)</c:formatCode>
                <c:ptCount val="21"/>
                <c:pt idx="0">
                  <c:v>145.47</c:v>
                </c:pt>
                <c:pt idx="1">
                  <c:v>147</c:v>
                </c:pt>
                <c:pt idx="2">
                  <c:v>148.4</c:v>
                </c:pt>
                <c:pt idx="3">
                  <c:v>148.28200000000001</c:v>
                </c:pt>
                <c:pt idx="4">
                  <c:v>149.62</c:v>
                </c:pt>
                <c:pt idx="5">
                  <c:v>151.17500000000001</c:v>
                </c:pt>
                <c:pt idx="6">
                  <c:v>151.12</c:v>
                </c:pt>
                <c:pt idx="7">
                  <c:v>143.44</c:v>
                </c:pt>
                <c:pt idx="8">
                  <c:v>149.16999999999999</c:v>
                </c:pt>
                <c:pt idx="9">
                  <c:v>155.42240000000001</c:v>
                </c:pt>
                <c:pt idx="10">
                  <c:v>154.31</c:v>
                </c:pt>
                <c:pt idx="11">
                  <c:v>155.62909999999999</c:v>
                </c:pt>
                <c:pt idx="12">
                  <c:v>156.43</c:v>
                </c:pt>
                <c:pt idx="13">
                  <c:v>156.55000000000001</c:v>
                </c:pt>
                <c:pt idx="14">
                  <c:v>156.80000000000001</c:v>
                </c:pt>
                <c:pt idx="15">
                  <c:v>153.80000000000001</c:v>
                </c:pt>
                <c:pt idx="16">
                  <c:v>156.91</c:v>
                </c:pt>
                <c:pt idx="17">
                  <c:v>155.82</c:v>
                </c:pt>
                <c:pt idx="18">
                  <c:v>155.63</c:v>
                </c:pt>
                <c:pt idx="19">
                  <c:v>152.97</c:v>
                </c:pt>
                <c:pt idx="20">
                  <c:v>154.80000000000001</c:v>
                </c:pt>
              </c:numCache>
            </c:numRef>
          </c:val>
          <c:smooth val="0"/>
          <c:extLst>
            <c:ext xmlns:c16="http://schemas.microsoft.com/office/drawing/2014/chart" uri="{C3380CC4-5D6E-409C-BE32-E72D297353CC}">
              <c16:uniqueId val="{00000003-A602-4979-8BF7-057B15BA1E3B}"/>
            </c:ext>
          </c:extLst>
        </c:ser>
        <c:ser>
          <c:idx val="4"/>
          <c:order val="4"/>
          <c:tx>
            <c:strRef>
              <c:f>Raytheon!$F$6</c:f>
              <c:strCache>
                <c:ptCount val="1"/>
                <c:pt idx="0">
                  <c:v>Close</c:v>
                </c:pt>
              </c:strCache>
            </c:strRef>
          </c:tx>
          <c:spPr>
            <a:ln w="38100" cap="rnd">
              <a:noFill/>
              <a:round/>
            </a:ln>
            <a:effectLst/>
          </c:spPr>
          <c:marker>
            <c:symbol val="none"/>
          </c:marker>
          <c:cat>
            <c:numRef>
              <c:f>Raytheon!$A$7:$A$27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Raytheon!$F$7:$F$27</c:f>
              <c:numCache>
                <c:formatCode>_([$$-409]* #,##0.00_);_([$$-409]* \(#,##0.00\);_([$$-409]* "-"??_);_(@_)</c:formatCode>
                <c:ptCount val="21"/>
                <c:pt idx="0">
                  <c:v>146.30000000000001</c:v>
                </c:pt>
                <c:pt idx="1">
                  <c:v>149.19999999999999</c:v>
                </c:pt>
                <c:pt idx="2">
                  <c:v>149.80000000000001</c:v>
                </c:pt>
                <c:pt idx="3">
                  <c:v>148.80000000000001</c:v>
                </c:pt>
                <c:pt idx="4">
                  <c:v>150.9</c:v>
                </c:pt>
                <c:pt idx="5">
                  <c:v>151.5</c:v>
                </c:pt>
                <c:pt idx="6">
                  <c:v>152.6</c:v>
                </c:pt>
                <c:pt idx="7">
                  <c:v>149.6</c:v>
                </c:pt>
                <c:pt idx="8">
                  <c:v>151.5</c:v>
                </c:pt>
                <c:pt idx="9">
                  <c:v>155.69999999999999</c:v>
                </c:pt>
                <c:pt idx="10">
                  <c:v>154.30000000000001</c:v>
                </c:pt>
                <c:pt idx="11">
                  <c:v>156.6</c:v>
                </c:pt>
                <c:pt idx="12">
                  <c:v>156.4</c:v>
                </c:pt>
                <c:pt idx="13">
                  <c:v>157.6</c:v>
                </c:pt>
                <c:pt idx="14">
                  <c:v>157.80000000000001</c:v>
                </c:pt>
                <c:pt idx="15">
                  <c:v>155.5</c:v>
                </c:pt>
                <c:pt idx="16">
                  <c:v>157.19999999999999</c:v>
                </c:pt>
                <c:pt idx="17">
                  <c:v>156.6</c:v>
                </c:pt>
                <c:pt idx="18">
                  <c:v>157</c:v>
                </c:pt>
                <c:pt idx="19">
                  <c:v>153.4</c:v>
                </c:pt>
                <c:pt idx="20">
                  <c:v>156.19999999999999</c:v>
                </c:pt>
              </c:numCache>
            </c:numRef>
          </c:val>
          <c:smooth val="0"/>
          <c:extLst>
            <c:ext xmlns:c16="http://schemas.microsoft.com/office/drawing/2014/chart" uri="{C3380CC4-5D6E-409C-BE32-E72D297353CC}">
              <c16:uniqueId val="{00000004-A602-4979-8BF7-057B15BA1E3B}"/>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656005072"/>
        <c:axId val="1655994512"/>
      </c:stockChart>
      <c:dateAx>
        <c:axId val="1655995952"/>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55991632"/>
        <c:crosses val="autoZero"/>
        <c:auto val="1"/>
        <c:lblOffset val="100"/>
        <c:baseTimeUnit val="days"/>
      </c:dateAx>
      <c:valAx>
        <c:axId val="1655991632"/>
        <c:scaling>
          <c:orientation val="minMax"/>
        </c:scaling>
        <c:delete val="0"/>
        <c:axPos val="l"/>
        <c:majorGridlines>
          <c:spPr>
            <a:ln w="9525" cap="flat" cmpd="sng" algn="ctr">
              <a:solidFill>
                <a:schemeClr val="tx1">
                  <a:lumMod val="15000"/>
                  <a:lumOff val="85000"/>
                </a:schemeClr>
              </a:solidFill>
              <a:round/>
            </a:ln>
            <a:effectLst/>
          </c:spPr>
        </c:majorGridlines>
        <c:numFmt formatCode="#,##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55995952"/>
        <c:crosses val="autoZero"/>
        <c:crossBetween val="between"/>
      </c:valAx>
      <c:valAx>
        <c:axId val="1655994512"/>
        <c:scaling>
          <c:orientation val="minMax"/>
        </c:scaling>
        <c:delete val="0"/>
        <c:axPos val="r"/>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56005072"/>
        <c:crosses val="max"/>
        <c:crossBetween val="between"/>
      </c:valAx>
      <c:dateAx>
        <c:axId val="1656005072"/>
        <c:scaling>
          <c:orientation val="minMax"/>
        </c:scaling>
        <c:delete val="1"/>
        <c:axPos val="b"/>
        <c:numFmt formatCode="m/d/yyyy" sourceLinked="1"/>
        <c:majorTickMark val="out"/>
        <c:minorTickMark val="none"/>
        <c:tickLblPos val="nextTo"/>
        <c:crossAx val="1655994512"/>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Close Last 12 Months</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areaChart>
        <c:grouping val="stacked"/>
        <c:varyColors val="0"/>
        <c:ser>
          <c:idx val="0"/>
          <c:order val="0"/>
          <c:spPr>
            <a:gradFill>
              <a:gsLst>
                <a:gs pos="0">
                  <a:srgbClr val="009999"/>
                </a:gs>
                <a:gs pos="100000">
                  <a:srgbClr val="008080"/>
                </a:gs>
              </a:gsLst>
              <a:lin ang="5400000" scaled="1"/>
            </a:gradFill>
            <a:ln>
              <a:noFill/>
            </a:ln>
            <a:effectLst/>
          </c:spPr>
          <c:val>
            <c:numRef>
              <c:f>Raytheon!$C$4:$IX$4</c:f>
              <c:numCache>
                <c:formatCode>_([$$-409]* #,##0.00_);_([$$-409]* \(#,##0.00\);_([$$-409]* "-"??_);_(@_)</c:formatCode>
                <c:ptCount val="256"/>
                <c:pt idx="0">
                  <c:v>115.3</c:v>
                </c:pt>
                <c:pt idx="1">
                  <c:v>115.3</c:v>
                </c:pt>
                <c:pt idx="2">
                  <c:v>115.3</c:v>
                </c:pt>
                <c:pt idx="3">
                  <c:v>115.3</c:v>
                </c:pt>
                <c:pt idx="4">
                  <c:v>115.3</c:v>
                </c:pt>
                <c:pt idx="5">
                  <c:v>115.3</c:v>
                </c:pt>
                <c:pt idx="6">
                  <c:v>115.3</c:v>
                </c:pt>
                <c:pt idx="7">
                  <c:v>115.3</c:v>
                </c:pt>
                <c:pt idx="8">
                  <c:v>117.41</c:v>
                </c:pt>
                <c:pt idx="9">
                  <c:v>118.42</c:v>
                </c:pt>
                <c:pt idx="10">
                  <c:v>118.74</c:v>
                </c:pt>
                <c:pt idx="11">
                  <c:v>118.48</c:v>
                </c:pt>
                <c:pt idx="12">
                  <c:v>120.37</c:v>
                </c:pt>
                <c:pt idx="13">
                  <c:v>121.01</c:v>
                </c:pt>
                <c:pt idx="14">
                  <c:v>122.31</c:v>
                </c:pt>
                <c:pt idx="15">
                  <c:v>124.12</c:v>
                </c:pt>
                <c:pt idx="16">
                  <c:v>122.84</c:v>
                </c:pt>
                <c:pt idx="17">
                  <c:v>121.24</c:v>
                </c:pt>
                <c:pt idx="18">
                  <c:v>120.75</c:v>
                </c:pt>
                <c:pt idx="19">
                  <c:v>119.74</c:v>
                </c:pt>
                <c:pt idx="20">
                  <c:v>119.57</c:v>
                </c:pt>
                <c:pt idx="21">
                  <c:v>121.41</c:v>
                </c:pt>
                <c:pt idx="22">
                  <c:v>119.3</c:v>
                </c:pt>
                <c:pt idx="23">
                  <c:v>119.2</c:v>
                </c:pt>
                <c:pt idx="24">
                  <c:v>119.97</c:v>
                </c:pt>
                <c:pt idx="25">
                  <c:v>118.14</c:v>
                </c:pt>
                <c:pt idx="26">
                  <c:v>118.29</c:v>
                </c:pt>
                <c:pt idx="27">
                  <c:v>118.4</c:v>
                </c:pt>
                <c:pt idx="28">
                  <c:v>117.83</c:v>
                </c:pt>
                <c:pt idx="29">
                  <c:v>118.02</c:v>
                </c:pt>
                <c:pt idx="30">
                  <c:v>119.97</c:v>
                </c:pt>
                <c:pt idx="31">
                  <c:v>120.37</c:v>
                </c:pt>
                <c:pt idx="32">
                  <c:v>120.71</c:v>
                </c:pt>
                <c:pt idx="33">
                  <c:v>121.62</c:v>
                </c:pt>
                <c:pt idx="34">
                  <c:v>119.74</c:v>
                </c:pt>
                <c:pt idx="35">
                  <c:v>121.15</c:v>
                </c:pt>
                <c:pt idx="36">
                  <c:v>123.55</c:v>
                </c:pt>
                <c:pt idx="37">
                  <c:v>124.14</c:v>
                </c:pt>
                <c:pt idx="38">
                  <c:v>124.4</c:v>
                </c:pt>
                <c:pt idx="39">
                  <c:v>123.74</c:v>
                </c:pt>
                <c:pt idx="40">
                  <c:v>124.31</c:v>
                </c:pt>
                <c:pt idx="41">
                  <c:v>124.35</c:v>
                </c:pt>
                <c:pt idx="42">
                  <c:v>123.72</c:v>
                </c:pt>
                <c:pt idx="43">
                  <c:v>123.57</c:v>
                </c:pt>
                <c:pt idx="44">
                  <c:v>123.2</c:v>
                </c:pt>
                <c:pt idx="45">
                  <c:v>124.02</c:v>
                </c:pt>
                <c:pt idx="46">
                  <c:v>124.71</c:v>
                </c:pt>
                <c:pt idx="47">
                  <c:v>124.61</c:v>
                </c:pt>
                <c:pt idx="48">
                  <c:v>126.9</c:v>
                </c:pt>
                <c:pt idx="49">
                  <c:v>126.18</c:v>
                </c:pt>
                <c:pt idx="50">
                  <c:v>125.62</c:v>
                </c:pt>
                <c:pt idx="51">
                  <c:v>124.75</c:v>
                </c:pt>
                <c:pt idx="52">
                  <c:v>126.86</c:v>
                </c:pt>
                <c:pt idx="53">
                  <c:v>125.95</c:v>
                </c:pt>
                <c:pt idx="54">
                  <c:v>125.55</c:v>
                </c:pt>
                <c:pt idx="55">
                  <c:v>125.7</c:v>
                </c:pt>
                <c:pt idx="56">
                  <c:v>124.08</c:v>
                </c:pt>
                <c:pt idx="57">
                  <c:v>122.08</c:v>
                </c:pt>
                <c:pt idx="58">
                  <c:v>122</c:v>
                </c:pt>
                <c:pt idx="59">
                  <c:v>119.41</c:v>
                </c:pt>
                <c:pt idx="60">
                  <c:v>119.3</c:v>
                </c:pt>
                <c:pt idx="61">
                  <c:v>118.1</c:v>
                </c:pt>
                <c:pt idx="62">
                  <c:v>120.46</c:v>
                </c:pt>
                <c:pt idx="63">
                  <c:v>121.53</c:v>
                </c:pt>
                <c:pt idx="64">
                  <c:v>122.65</c:v>
                </c:pt>
                <c:pt idx="65">
                  <c:v>124.94</c:v>
                </c:pt>
                <c:pt idx="66">
                  <c:v>123.28</c:v>
                </c:pt>
                <c:pt idx="67">
                  <c:v>123.64</c:v>
                </c:pt>
                <c:pt idx="68">
                  <c:v>120.82</c:v>
                </c:pt>
                <c:pt idx="69">
                  <c:v>117.89</c:v>
                </c:pt>
                <c:pt idx="70">
                  <c:v>118.54</c:v>
                </c:pt>
                <c:pt idx="71">
                  <c:v>120.37</c:v>
                </c:pt>
                <c:pt idx="72">
                  <c:v>118.75</c:v>
                </c:pt>
                <c:pt idx="73">
                  <c:v>120.35</c:v>
                </c:pt>
                <c:pt idx="74">
                  <c:v>120.84</c:v>
                </c:pt>
                <c:pt idx="75">
                  <c:v>119.64</c:v>
                </c:pt>
                <c:pt idx="76">
                  <c:v>120.42</c:v>
                </c:pt>
                <c:pt idx="77">
                  <c:v>120.96</c:v>
                </c:pt>
                <c:pt idx="78">
                  <c:v>121.01</c:v>
                </c:pt>
                <c:pt idx="79">
                  <c:v>120.77</c:v>
                </c:pt>
                <c:pt idx="80">
                  <c:v>120.73</c:v>
                </c:pt>
                <c:pt idx="81">
                  <c:v>118.5</c:v>
                </c:pt>
                <c:pt idx="82">
                  <c:v>118.21</c:v>
                </c:pt>
                <c:pt idx="83">
                  <c:v>118.82</c:v>
                </c:pt>
                <c:pt idx="84">
                  <c:v>117.53</c:v>
                </c:pt>
                <c:pt idx="85">
                  <c:v>115.32</c:v>
                </c:pt>
                <c:pt idx="86">
                  <c:v>116.88</c:v>
                </c:pt>
                <c:pt idx="87">
                  <c:v>116.56</c:v>
                </c:pt>
                <c:pt idx="88">
                  <c:v>117.05</c:v>
                </c:pt>
                <c:pt idx="89">
                  <c:v>117.34</c:v>
                </c:pt>
                <c:pt idx="90">
                  <c:v>117.24</c:v>
                </c:pt>
                <c:pt idx="91">
                  <c:v>118.02</c:v>
                </c:pt>
                <c:pt idx="92">
                  <c:v>116.54</c:v>
                </c:pt>
                <c:pt idx="93">
                  <c:v>116.46</c:v>
                </c:pt>
                <c:pt idx="94">
                  <c:v>115.09</c:v>
                </c:pt>
                <c:pt idx="95">
                  <c:v>116.52</c:v>
                </c:pt>
                <c:pt idx="96">
                  <c:v>115.89</c:v>
                </c:pt>
                <c:pt idx="97">
                  <c:v>117.26</c:v>
                </c:pt>
                <c:pt idx="98">
                  <c:v>116.18</c:v>
                </c:pt>
                <c:pt idx="99">
                  <c:v>115.72</c:v>
                </c:pt>
                <c:pt idx="100">
                  <c:v>115.93</c:v>
                </c:pt>
                <c:pt idx="101">
                  <c:v>116.29</c:v>
                </c:pt>
                <c:pt idx="102">
                  <c:v>116.4</c:v>
                </c:pt>
                <c:pt idx="103">
                  <c:v>115.41</c:v>
                </c:pt>
                <c:pt idx="104">
                  <c:v>114.1</c:v>
                </c:pt>
                <c:pt idx="105">
                  <c:v>114.84</c:v>
                </c:pt>
                <c:pt idx="106">
                  <c:v>115.7</c:v>
                </c:pt>
                <c:pt idx="107">
                  <c:v>115.51</c:v>
                </c:pt>
                <c:pt idx="108">
                  <c:v>117.57</c:v>
                </c:pt>
                <c:pt idx="109">
                  <c:v>118.25</c:v>
                </c:pt>
                <c:pt idx="110">
                  <c:v>118.69</c:v>
                </c:pt>
                <c:pt idx="111">
                  <c:v>119.78</c:v>
                </c:pt>
                <c:pt idx="112">
                  <c:v>120.9</c:v>
                </c:pt>
                <c:pt idx="113">
                  <c:v>121.3</c:v>
                </c:pt>
                <c:pt idx="114">
                  <c:v>123.81</c:v>
                </c:pt>
                <c:pt idx="115">
                  <c:v>124.18</c:v>
                </c:pt>
                <c:pt idx="116">
                  <c:v>125.83</c:v>
                </c:pt>
                <c:pt idx="117">
                  <c:v>126.02</c:v>
                </c:pt>
                <c:pt idx="118">
                  <c:v>125.22</c:v>
                </c:pt>
                <c:pt idx="119">
                  <c:v>128.77000000000001</c:v>
                </c:pt>
                <c:pt idx="120">
                  <c:v>125.64</c:v>
                </c:pt>
                <c:pt idx="121">
                  <c:v>126.92</c:v>
                </c:pt>
                <c:pt idx="122">
                  <c:v>129.11000000000001</c:v>
                </c:pt>
                <c:pt idx="123">
                  <c:v>128.82</c:v>
                </c:pt>
                <c:pt idx="124">
                  <c:v>128.80000000000001</c:v>
                </c:pt>
                <c:pt idx="125">
                  <c:v>128.29</c:v>
                </c:pt>
                <c:pt idx="126">
                  <c:v>128.22999999999999</c:v>
                </c:pt>
                <c:pt idx="127">
                  <c:v>127.85</c:v>
                </c:pt>
                <c:pt idx="128">
                  <c:v>127.36</c:v>
                </c:pt>
                <c:pt idx="129">
                  <c:v>128.41999999999999</c:v>
                </c:pt>
                <c:pt idx="130">
                  <c:v>128.08000000000001</c:v>
                </c:pt>
                <c:pt idx="131">
                  <c:v>126.02</c:v>
                </c:pt>
                <c:pt idx="132">
                  <c:v>122.33</c:v>
                </c:pt>
                <c:pt idx="133">
                  <c:v>122.5</c:v>
                </c:pt>
                <c:pt idx="134">
                  <c:v>124.14</c:v>
                </c:pt>
                <c:pt idx="135">
                  <c:v>125.57</c:v>
                </c:pt>
                <c:pt idx="136">
                  <c:v>124</c:v>
                </c:pt>
                <c:pt idx="137">
                  <c:v>124.77</c:v>
                </c:pt>
                <c:pt idx="138">
                  <c:v>125.78</c:v>
                </c:pt>
                <c:pt idx="139">
                  <c:v>126.75</c:v>
                </c:pt>
                <c:pt idx="140">
                  <c:v>127.2</c:v>
                </c:pt>
                <c:pt idx="141">
                  <c:v>129.30000000000001</c:v>
                </c:pt>
                <c:pt idx="142">
                  <c:v>131.57</c:v>
                </c:pt>
                <c:pt idx="143">
                  <c:v>134.31</c:v>
                </c:pt>
                <c:pt idx="144">
                  <c:v>130.63</c:v>
                </c:pt>
                <c:pt idx="145">
                  <c:v>128.4</c:v>
                </c:pt>
                <c:pt idx="146">
                  <c:v>126.69</c:v>
                </c:pt>
                <c:pt idx="147">
                  <c:v>127.17</c:v>
                </c:pt>
                <c:pt idx="148">
                  <c:v>129.69999999999999</c:v>
                </c:pt>
                <c:pt idx="149">
                  <c:v>128.21</c:v>
                </c:pt>
                <c:pt idx="150">
                  <c:v>127.22</c:v>
                </c:pt>
                <c:pt idx="151">
                  <c:v>129.28</c:v>
                </c:pt>
                <c:pt idx="152">
                  <c:v>129.63999999999999</c:v>
                </c:pt>
                <c:pt idx="153">
                  <c:v>131.72</c:v>
                </c:pt>
                <c:pt idx="154">
                  <c:v>132.22999999999999</c:v>
                </c:pt>
                <c:pt idx="155">
                  <c:v>134.97999999999999</c:v>
                </c:pt>
                <c:pt idx="156">
                  <c:v>134.41999999999999</c:v>
                </c:pt>
                <c:pt idx="157">
                  <c:v>132.86000000000001</c:v>
                </c:pt>
                <c:pt idx="158">
                  <c:v>133.72</c:v>
                </c:pt>
                <c:pt idx="159">
                  <c:v>135.74</c:v>
                </c:pt>
                <c:pt idx="160">
                  <c:v>134.47999999999999</c:v>
                </c:pt>
                <c:pt idx="161">
                  <c:v>134.37</c:v>
                </c:pt>
                <c:pt idx="162">
                  <c:v>133.24</c:v>
                </c:pt>
                <c:pt idx="163">
                  <c:v>131.81</c:v>
                </c:pt>
                <c:pt idx="164">
                  <c:v>132.4</c:v>
                </c:pt>
                <c:pt idx="165">
                  <c:v>133</c:v>
                </c:pt>
                <c:pt idx="166">
                  <c:v>132.19999999999999</c:v>
                </c:pt>
                <c:pt idx="167">
                  <c:v>122.9</c:v>
                </c:pt>
                <c:pt idx="168">
                  <c:v>115.3</c:v>
                </c:pt>
                <c:pt idx="169">
                  <c:v>122.1</c:v>
                </c:pt>
                <c:pt idx="170">
                  <c:v>120.8</c:v>
                </c:pt>
                <c:pt idx="171">
                  <c:v>126.9</c:v>
                </c:pt>
                <c:pt idx="172">
                  <c:v>125.6</c:v>
                </c:pt>
                <c:pt idx="173">
                  <c:v>129.6</c:v>
                </c:pt>
                <c:pt idx="174">
                  <c:v>129.6</c:v>
                </c:pt>
                <c:pt idx="175">
                  <c:v>129.6</c:v>
                </c:pt>
                <c:pt idx="176">
                  <c:v>128.6</c:v>
                </c:pt>
                <c:pt idx="177">
                  <c:v>115.1</c:v>
                </c:pt>
                <c:pt idx="178">
                  <c:v>121.4</c:v>
                </c:pt>
                <c:pt idx="179">
                  <c:v>120.2</c:v>
                </c:pt>
                <c:pt idx="180">
                  <c:v>123.7</c:v>
                </c:pt>
                <c:pt idx="181">
                  <c:v>125.2</c:v>
                </c:pt>
                <c:pt idx="182">
                  <c:v>125.2</c:v>
                </c:pt>
                <c:pt idx="183">
                  <c:v>124.4</c:v>
                </c:pt>
                <c:pt idx="184">
                  <c:v>126.7</c:v>
                </c:pt>
                <c:pt idx="185">
                  <c:v>129.19999999999999</c:v>
                </c:pt>
                <c:pt idx="186">
                  <c:v>128.95599999999999</c:v>
                </c:pt>
                <c:pt idx="187">
                  <c:v>128</c:v>
                </c:pt>
                <c:pt idx="188">
                  <c:v>128.80000000000001</c:v>
                </c:pt>
                <c:pt idx="189">
                  <c:v>129</c:v>
                </c:pt>
                <c:pt idx="190">
                  <c:v>126.7</c:v>
                </c:pt>
                <c:pt idx="191">
                  <c:v>130.5</c:v>
                </c:pt>
                <c:pt idx="192">
                  <c:v>131.30000000000001</c:v>
                </c:pt>
                <c:pt idx="193">
                  <c:v>130.30000000000001</c:v>
                </c:pt>
                <c:pt idx="194">
                  <c:v>133</c:v>
                </c:pt>
                <c:pt idx="195">
                  <c:v>135.30000000000001</c:v>
                </c:pt>
                <c:pt idx="196">
                  <c:v>136.4</c:v>
                </c:pt>
                <c:pt idx="197">
                  <c:v>137.19999999999999</c:v>
                </c:pt>
                <c:pt idx="198">
                  <c:v>137.4</c:v>
                </c:pt>
                <c:pt idx="199">
                  <c:v>134.9</c:v>
                </c:pt>
                <c:pt idx="200">
                  <c:v>132</c:v>
                </c:pt>
                <c:pt idx="201" formatCode="General">
                  <c:v>#N/A</c:v>
                </c:pt>
                <c:pt idx="202">
                  <c:v>132.4</c:v>
                </c:pt>
                <c:pt idx="203">
                  <c:v>132</c:v>
                </c:pt>
                <c:pt idx="204">
                  <c:v>133.6</c:v>
                </c:pt>
                <c:pt idx="205">
                  <c:v>134.9</c:v>
                </c:pt>
                <c:pt idx="206">
                  <c:v>136.19999999999999</c:v>
                </c:pt>
                <c:pt idx="207">
                  <c:v>137.6</c:v>
                </c:pt>
                <c:pt idx="208">
                  <c:v>137.4</c:v>
                </c:pt>
                <c:pt idx="209">
                  <c:v>138.69999999999999</c:v>
                </c:pt>
                <c:pt idx="210">
                  <c:v>139.5</c:v>
                </c:pt>
                <c:pt idx="211">
                  <c:v>139.30000000000001</c:v>
                </c:pt>
                <c:pt idx="212">
                  <c:v>138.1</c:v>
                </c:pt>
                <c:pt idx="213">
                  <c:v>138.5</c:v>
                </c:pt>
                <c:pt idx="214">
                  <c:v>141.4</c:v>
                </c:pt>
                <c:pt idx="215">
                  <c:v>144.4</c:v>
                </c:pt>
                <c:pt idx="216">
                  <c:v>146.9</c:v>
                </c:pt>
                <c:pt idx="217">
                  <c:v>147.69999999999999</c:v>
                </c:pt>
                <c:pt idx="218">
                  <c:v>147.30000000000001</c:v>
                </c:pt>
                <c:pt idx="219">
                  <c:v>147.30000000000001</c:v>
                </c:pt>
                <c:pt idx="220">
                  <c:v>146.69999999999999</c:v>
                </c:pt>
                <c:pt idx="221">
                  <c:v>145.80000000000001</c:v>
                </c:pt>
                <c:pt idx="222">
                  <c:v>142.30000000000001</c:v>
                </c:pt>
                <c:pt idx="223">
                  <c:v>142.1</c:v>
                </c:pt>
                <c:pt idx="224">
                  <c:v>141.80000000000001</c:v>
                </c:pt>
                <c:pt idx="225">
                  <c:v>144</c:v>
                </c:pt>
                <c:pt idx="226">
                  <c:v>146.1</c:v>
                </c:pt>
                <c:pt idx="227">
                  <c:v>144</c:v>
                </c:pt>
                <c:pt idx="228">
                  <c:v>142.9</c:v>
                </c:pt>
                <c:pt idx="229">
                  <c:v>145.4</c:v>
                </c:pt>
                <c:pt idx="230">
                  <c:v>145</c:v>
                </c:pt>
                <c:pt idx="231">
                  <c:v>146.69999999999999</c:v>
                </c:pt>
                <c:pt idx="232">
                  <c:v>144.19999999999999</c:v>
                </c:pt>
                <c:pt idx="233">
                  <c:v>145.80000000000001</c:v>
                </c:pt>
                <c:pt idx="234">
                  <c:v>145</c:v>
                </c:pt>
                <c:pt idx="235">
                  <c:v>146.30000000000001</c:v>
                </c:pt>
                <c:pt idx="236">
                  <c:v>149.19999999999999</c:v>
                </c:pt>
                <c:pt idx="237">
                  <c:v>149.80000000000001</c:v>
                </c:pt>
                <c:pt idx="238">
                  <c:v>148.80000000000001</c:v>
                </c:pt>
                <c:pt idx="239">
                  <c:v>150.9</c:v>
                </c:pt>
                <c:pt idx="240">
                  <c:v>151.5</c:v>
                </c:pt>
                <c:pt idx="241">
                  <c:v>152.6</c:v>
                </c:pt>
                <c:pt idx="242">
                  <c:v>149.6</c:v>
                </c:pt>
                <c:pt idx="243">
                  <c:v>151.5</c:v>
                </c:pt>
                <c:pt idx="244">
                  <c:v>155.69999999999999</c:v>
                </c:pt>
                <c:pt idx="245">
                  <c:v>154.30000000000001</c:v>
                </c:pt>
                <c:pt idx="246">
                  <c:v>156.6</c:v>
                </c:pt>
                <c:pt idx="247">
                  <c:v>156.4</c:v>
                </c:pt>
                <c:pt idx="248">
                  <c:v>157.6</c:v>
                </c:pt>
                <c:pt idx="249">
                  <c:v>157.80000000000001</c:v>
                </c:pt>
                <c:pt idx="250">
                  <c:v>155.5</c:v>
                </c:pt>
                <c:pt idx="251">
                  <c:v>157.19999999999999</c:v>
                </c:pt>
                <c:pt idx="252">
                  <c:v>156.6</c:v>
                </c:pt>
                <c:pt idx="253">
                  <c:v>157</c:v>
                </c:pt>
                <c:pt idx="254">
                  <c:v>153.4</c:v>
                </c:pt>
                <c:pt idx="255">
                  <c:v>156.19999999999999</c:v>
                </c:pt>
              </c:numCache>
            </c:numRef>
          </c:val>
          <c:extLst>
            <c:ext xmlns:c16="http://schemas.microsoft.com/office/drawing/2014/chart" uri="{C3380CC4-5D6E-409C-BE32-E72D297353CC}">
              <c16:uniqueId val="{00000000-9BDD-441F-8E69-D65F77994A39}"/>
            </c:ext>
          </c:extLst>
        </c:ser>
        <c:dLbls>
          <c:showLegendKey val="0"/>
          <c:showVal val="0"/>
          <c:showCatName val="0"/>
          <c:showSerName val="0"/>
          <c:showPercent val="0"/>
          <c:showBubbleSize val="0"/>
        </c:dLbls>
        <c:axId val="1656025232"/>
        <c:axId val="1656010352"/>
      </c:areaChart>
      <c:catAx>
        <c:axId val="1656025232"/>
        <c:scaling>
          <c:orientation val="minMax"/>
        </c:scaling>
        <c:delete val="1"/>
        <c:axPos val="b"/>
        <c:majorTickMark val="out"/>
        <c:minorTickMark val="none"/>
        <c:tickLblPos val="nextTo"/>
        <c:crossAx val="1656010352"/>
        <c:crosses val="autoZero"/>
        <c:auto val="1"/>
        <c:lblAlgn val="ctr"/>
        <c:lblOffset val="100"/>
        <c:noMultiLvlLbl val="0"/>
      </c:catAx>
      <c:valAx>
        <c:axId val="165601035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56025232"/>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BlackRock!$B$1</c:f>
          <c:strCache>
            <c:ptCount val="1"/>
            <c:pt idx="0">
              <c:v>BLACKROCK, INC. (XNYS:BLK)</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barChart>
        <c:barDir val="col"/>
        <c:grouping val="clustered"/>
        <c:varyColors val="0"/>
        <c:ser>
          <c:idx val="0"/>
          <c:order val="0"/>
          <c:tx>
            <c:strRef>
              <c:f>BlackRock!$B$6</c:f>
              <c:strCache>
                <c:ptCount val="1"/>
                <c:pt idx="0">
                  <c:v>Volume</c:v>
                </c:pt>
              </c:strCache>
            </c:strRef>
          </c:tx>
          <c:spPr>
            <a:solidFill>
              <a:schemeClr val="accent1"/>
            </a:solidFill>
            <a:ln w="38100">
              <a:noFill/>
            </a:ln>
            <a:effectLst/>
          </c:spPr>
          <c:invertIfNegative val="0"/>
          <c:cat>
            <c:numRef>
              <c:f>BlackRock!$A$7:$A$27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BlackRock!$B$7:$B$27</c:f>
              <c:numCache>
                <c:formatCode>#,##0</c:formatCode>
                <c:ptCount val="21"/>
                <c:pt idx="0">
                  <c:v>545553</c:v>
                </c:pt>
                <c:pt idx="1">
                  <c:v>661833</c:v>
                </c:pt>
                <c:pt idx="2">
                  <c:v>1939352</c:v>
                </c:pt>
                <c:pt idx="3">
                  <c:v>1407409</c:v>
                </c:pt>
                <c:pt idx="4">
                  <c:v>1175847</c:v>
                </c:pt>
                <c:pt idx="5">
                  <c:v>991574</c:v>
                </c:pt>
                <c:pt idx="6">
                  <c:v>445878</c:v>
                </c:pt>
                <c:pt idx="7">
                  <c:v>580871</c:v>
                </c:pt>
                <c:pt idx="8">
                  <c:v>653555</c:v>
                </c:pt>
                <c:pt idx="9">
                  <c:v>539549</c:v>
                </c:pt>
                <c:pt idx="10">
                  <c:v>516333</c:v>
                </c:pt>
                <c:pt idx="11">
                  <c:v>299397</c:v>
                </c:pt>
                <c:pt idx="12">
                  <c:v>422041</c:v>
                </c:pt>
                <c:pt idx="13">
                  <c:v>372449</c:v>
                </c:pt>
                <c:pt idx="14">
                  <c:v>498576</c:v>
                </c:pt>
                <c:pt idx="15">
                  <c:v>673393</c:v>
                </c:pt>
                <c:pt idx="16">
                  <c:v>503176</c:v>
                </c:pt>
                <c:pt idx="17">
                  <c:v>481394</c:v>
                </c:pt>
                <c:pt idx="18">
                  <c:v>404963</c:v>
                </c:pt>
                <c:pt idx="19">
                  <c:v>381537</c:v>
                </c:pt>
                <c:pt idx="20">
                  <c:v>427904</c:v>
                </c:pt>
              </c:numCache>
            </c:numRef>
          </c:val>
          <c:extLst>
            <c:ext xmlns:c16="http://schemas.microsoft.com/office/drawing/2014/chart" uri="{C3380CC4-5D6E-409C-BE32-E72D297353CC}">
              <c16:uniqueId val="{00000000-3534-4F84-9AE4-F3A0B9433E19}"/>
            </c:ext>
          </c:extLst>
        </c:ser>
        <c:dLbls>
          <c:showLegendKey val="0"/>
          <c:showVal val="0"/>
          <c:showCatName val="0"/>
          <c:showSerName val="0"/>
          <c:showPercent val="0"/>
          <c:showBubbleSize val="0"/>
        </c:dLbls>
        <c:gapWidth val="150"/>
        <c:axId val="1292800352"/>
        <c:axId val="1292807072"/>
      </c:barChart>
      <c:stockChart>
        <c:ser>
          <c:idx val="1"/>
          <c:order val="1"/>
          <c:tx>
            <c:strRef>
              <c:f>BlackRock!$C$6</c:f>
              <c:strCache>
                <c:ptCount val="1"/>
                <c:pt idx="0">
                  <c:v>Open</c:v>
                </c:pt>
              </c:strCache>
            </c:strRef>
          </c:tx>
          <c:spPr>
            <a:ln w="38100" cap="rnd">
              <a:noFill/>
              <a:round/>
            </a:ln>
            <a:effectLst/>
          </c:spPr>
          <c:marker>
            <c:symbol val="none"/>
          </c:marker>
          <c:cat>
            <c:numRef>
              <c:f>BlackRock!$A$7:$A$27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BlackRock!$C$7:$C$27</c:f>
              <c:numCache>
                <c:formatCode>_([$$-409]* #,##0.00_);_([$$-409]* \(#,##0.00\);_([$$-409]* "-"??_);_(@_)</c:formatCode>
                <c:ptCount val="21"/>
                <c:pt idx="0">
                  <c:v>1099.6099999999999</c:v>
                </c:pt>
                <c:pt idx="1">
                  <c:v>1101.08</c:v>
                </c:pt>
                <c:pt idx="2">
                  <c:v>1070.8499999999999</c:v>
                </c:pt>
                <c:pt idx="3">
                  <c:v>1054.5899999999999</c:v>
                </c:pt>
                <c:pt idx="4">
                  <c:v>1085</c:v>
                </c:pt>
                <c:pt idx="5">
                  <c:v>1111.93</c:v>
                </c:pt>
                <c:pt idx="6">
                  <c:v>1107.68</c:v>
                </c:pt>
                <c:pt idx="7">
                  <c:v>1096.08</c:v>
                </c:pt>
                <c:pt idx="8">
                  <c:v>1104.17</c:v>
                </c:pt>
                <c:pt idx="9">
                  <c:v>1117</c:v>
                </c:pt>
                <c:pt idx="10">
                  <c:v>1122.32</c:v>
                </c:pt>
                <c:pt idx="11">
                  <c:v>1124</c:v>
                </c:pt>
                <c:pt idx="12">
                  <c:v>1123.3499999999999</c:v>
                </c:pt>
                <c:pt idx="13">
                  <c:v>1117.3</c:v>
                </c:pt>
                <c:pt idx="14">
                  <c:v>1108.29</c:v>
                </c:pt>
                <c:pt idx="15">
                  <c:v>1089</c:v>
                </c:pt>
                <c:pt idx="16">
                  <c:v>1097.98</c:v>
                </c:pt>
                <c:pt idx="17">
                  <c:v>1122.74</c:v>
                </c:pt>
                <c:pt idx="18">
                  <c:v>1114.02</c:v>
                </c:pt>
                <c:pt idx="19">
                  <c:v>1130</c:v>
                </c:pt>
                <c:pt idx="20">
                  <c:v>1119.72</c:v>
                </c:pt>
              </c:numCache>
            </c:numRef>
          </c:val>
          <c:smooth val="0"/>
          <c:extLst>
            <c:ext xmlns:c16="http://schemas.microsoft.com/office/drawing/2014/chart" uri="{C3380CC4-5D6E-409C-BE32-E72D297353CC}">
              <c16:uniqueId val="{00000001-3534-4F84-9AE4-F3A0B9433E19}"/>
            </c:ext>
          </c:extLst>
        </c:ser>
        <c:ser>
          <c:idx val="2"/>
          <c:order val="2"/>
          <c:tx>
            <c:strRef>
              <c:f>BlackRock!$D$6</c:f>
              <c:strCache>
                <c:ptCount val="1"/>
                <c:pt idx="0">
                  <c:v>High</c:v>
                </c:pt>
              </c:strCache>
            </c:strRef>
          </c:tx>
          <c:spPr>
            <a:ln w="38100" cap="rnd">
              <a:noFill/>
              <a:round/>
            </a:ln>
            <a:effectLst/>
          </c:spPr>
          <c:marker>
            <c:symbol val="none"/>
          </c:marker>
          <c:cat>
            <c:numRef>
              <c:f>BlackRock!$A$7:$A$27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BlackRock!$D$7:$D$27</c:f>
              <c:numCache>
                <c:formatCode>_([$$-409]* #,##0.00_);_([$$-409]* \(#,##0.00\);_([$$-409]* "-"??_);_(@_)</c:formatCode>
                <c:ptCount val="21"/>
                <c:pt idx="0">
                  <c:v>1103.44</c:v>
                </c:pt>
                <c:pt idx="1">
                  <c:v>1112.1300000000001</c:v>
                </c:pt>
                <c:pt idx="2">
                  <c:v>1076.4688000000001</c:v>
                </c:pt>
                <c:pt idx="3">
                  <c:v>1086.95</c:v>
                </c:pt>
                <c:pt idx="4">
                  <c:v>1109.29</c:v>
                </c:pt>
                <c:pt idx="5">
                  <c:v>1119.19</c:v>
                </c:pt>
                <c:pt idx="6">
                  <c:v>1110.71</c:v>
                </c:pt>
                <c:pt idx="7">
                  <c:v>1103.8061</c:v>
                </c:pt>
                <c:pt idx="8">
                  <c:v>1122.7339999999999</c:v>
                </c:pt>
                <c:pt idx="9">
                  <c:v>1125.76</c:v>
                </c:pt>
                <c:pt idx="10">
                  <c:v>1130.6600000000001</c:v>
                </c:pt>
                <c:pt idx="11">
                  <c:v>1125.69</c:v>
                </c:pt>
                <c:pt idx="12">
                  <c:v>1127.94</c:v>
                </c:pt>
                <c:pt idx="13">
                  <c:v>1126.55</c:v>
                </c:pt>
                <c:pt idx="14">
                  <c:v>1120.9512999999999</c:v>
                </c:pt>
                <c:pt idx="15">
                  <c:v>1097.6600000000001</c:v>
                </c:pt>
                <c:pt idx="16">
                  <c:v>1116.06</c:v>
                </c:pt>
                <c:pt idx="17">
                  <c:v>1122.74</c:v>
                </c:pt>
                <c:pt idx="18">
                  <c:v>1122.1400000000001</c:v>
                </c:pt>
                <c:pt idx="19">
                  <c:v>1131.93</c:v>
                </c:pt>
                <c:pt idx="20">
                  <c:v>1126.17</c:v>
                </c:pt>
              </c:numCache>
            </c:numRef>
          </c:val>
          <c:smooth val="0"/>
          <c:extLst>
            <c:ext xmlns:c16="http://schemas.microsoft.com/office/drawing/2014/chart" uri="{C3380CC4-5D6E-409C-BE32-E72D297353CC}">
              <c16:uniqueId val="{00000002-3534-4F84-9AE4-F3A0B9433E19}"/>
            </c:ext>
          </c:extLst>
        </c:ser>
        <c:ser>
          <c:idx val="3"/>
          <c:order val="3"/>
          <c:tx>
            <c:strRef>
              <c:f>BlackRock!$E$6</c:f>
              <c:strCache>
                <c:ptCount val="1"/>
                <c:pt idx="0">
                  <c:v>Low</c:v>
                </c:pt>
              </c:strCache>
            </c:strRef>
          </c:tx>
          <c:spPr>
            <a:ln w="38100" cap="rnd">
              <a:noFill/>
              <a:round/>
            </a:ln>
            <a:effectLst/>
          </c:spPr>
          <c:marker>
            <c:symbol val="none"/>
          </c:marker>
          <c:cat>
            <c:numRef>
              <c:f>BlackRock!$A$7:$A$27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BlackRock!$E$7:$E$27</c:f>
              <c:numCache>
                <c:formatCode>_([$$-409]* #,##0.00_);_([$$-409]* \(#,##0.00\);_([$$-409]* "-"??_);_(@_)</c:formatCode>
                <c:ptCount val="21"/>
                <c:pt idx="0">
                  <c:v>1091.8227999999999</c:v>
                </c:pt>
                <c:pt idx="1">
                  <c:v>1098.4349999999999</c:v>
                </c:pt>
                <c:pt idx="2">
                  <c:v>1033.7650000000001</c:v>
                </c:pt>
                <c:pt idx="3">
                  <c:v>1053.0001</c:v>
                </c:pt>
                <c:pt idx="4">
                  <c:v>1077.1099999999999</c:v>
                </c:pt>
                <c:pt idx="5">
                  <c:v>1102.58</c:v>
                </c:pt>
                <c:pt idx="6">
                  <c:v>1093.02</c:v>
                </c:pt>
                <c:pt idx="7">
                  <c:v>1086.18</c:v>
                </c:pt>
                <c:pt idx="8">
                  <c:v>1100.5558000000001</c:v>
                </c:pt>
                <c:pt idx="9">
                  <c:v>1113.6400000000001</c:v>
                </c:pt>
                <c:pt idx="10">
                  <c:v>1117.7550000000001</c:v>
                </c:pt>
                <c:pt idx="11">
                  <c:v>1115.0906</c:v>
                </c:pt>
                <c:pt idx="12">
                  <c:v>1114.75</c:v>
                </c:pt>
                <c:pt idx="13">
                  <c:v>1109.44</c:v>
                </c:pt>
                <c:pt idx="14">
                  <c:v>1103.24</c:v>
                </c:pt>
                <c:pt idx="15">
                  <c:v>1077.2</c:v>
                </c:pt>
                <c:pt idx="16">
                  <c:v>1095.25</c:v>
                </c:pt>
                <c:pt idx="17">
                  <c:v>1099.52</c:v>
                </c:pt>
                <c:pt idx="18">
                  <c:v>1105.9749999999999</c:v>
                </c:pt>
                <c:pt idx="19">
                  <c:v>1108.1600000000001</c:v>
                </c:pt>
                <c:pt idx="20">
                  <c:v>1114.55</c:v>
                </c:pt>
              </c:numCache>
            </c:numRef>
          </c:val>
          <c:smooth val="0"/>
          <c:extLst>
            <c:ext xmlns:c16="http://schemas.microsoft.com/office/drawing/2014/chart" uri="{C3380CC4-5D6E-409C-BE32-E72D297353CC}">
              <c16:uniqueId val="{00000003-3534-4F84-9AE4-F3A0B9433E19}"/>
            </c:ext>
          </c:extLst>
        </c:ser>
        <c:ser>
          <c:idx val="4"/>
          <c:order val="4"/>
          <c:tx>
            <c:strRef>
              <c:f>BlackRock!$F$6</c:f>
              <c:strCache>
                <c:ptCount val="1"/>
                <c:pt idx="0">
                  <c:v>Close</c:v>
                </c:pt>
              </c:strCache>
            </c:strRef>
          </c:tx>
          <c:spPr>
            <a:ln w="38100" cap="rnd">
              <a:noFill/>
              <a:round/>
            </a:ln>
            <a:effectLst/>
          </c:spPr>
          <c:marker>
            <c:symbol val="none"/>
          </c:marker>
          <c:cat>
            <c:numRef>
              <c:f>BlackRock!$A$7:$A$27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BlackRock!$F$7:$F$27</c:f>
              <c:numCache>
                <c:formatCode>_([$$-409]* #,##0.00_);_([$$-409]* \(#,##0.00\);_([$$-409]* "-"??_);_(@_)</c:formatCode>
                <c:ptCount val="21"/>
                <c:pt idx="0">
                  <c:v>1101.6400000000001</c:v>
                </c:pt>
                <c:pt idx="1">
                  <c:v>1111.46</c:v>
                </c:pt>
                <c:pt idx="2">
                  <c:v>1046.1600000000001</c:v>
                </c:pt>
                <c:pt idx="3">
                  <c:v>1082.24</c:v>
                </c:pt>
                <c:pt idx="4">
                  <c:v>1105.3800000000001</c:v>
                </c:pt>
                <c:pt idx="5">
                  <c:v>1103.5899999999999</c:v>
                </c:pt>
                <c:pt idx="6">
                  <c:v>1093.02</c:v>
                </c:pt>
                <c:pt idx="7">
                  <c:v>1100.3900000000001</c:v>
                </c:pt>
                <c:pt idx="8">
                  <c:v>1120.3699999999999</c:v>
                </c:pt>
                <c:pt idx="9">
                  <c:v>1118.3699999999999</c:v>
                </c:pt>
                <c:pt idx="10">
                  <c:v>1123.28</c:v>
                </c:pt>
                <c:pt idx="11">
                  <c:v>1117.82</c:v>
                </c:pt>
                <c:pt idx="12">
                  <c:v>1121.53</c:v>
                </c:pt>
                <c:pt idx="13">
                  <c:v>1114.6500000000001</c:v>
                </c:pt>
                <c:pt idx="14">
                  <c:v>1106.01</c:v>
                </c:pt>
                <c:pt idx="15">
                  <c:v>1091.8</c:v>
                </c:pt>
                <c:pt idx="16">
                  <c:v>1116.06</c:v>
                </c:pt>
                <c:pt idx="17">
                  <c:v>1109.6400000000001</c:v>
                </c:pt>
                <c:pt idx="18">
                  <c:v>1120.54</c:v>
                </c:pt>
                <c:pt idx="19">
                  <c:v>1112.83</c:v>
                </c:pt>
                <c:pt idx="20">
                  <c:v>1124.97</c:v>
                </c:pt>
              </c:numCache>
            </c:numRef>
          </c:val>
          <c:smooth val="0"/>
          <c:extLst>
            <c:ext xmlns:c16="http://schemas.microsoft.com/office/drawing/2014/chart" uri="{C3380CC4-5D6E-409C-BE32-E72D297353CC}">
              <c16:uniqueId val="{00000004-3534-4F84-9AE4-F3A0B9433E19}"/>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292808032"/>
        <c:axId val="1292802272"/>
      </c:stockChart>
      <c:dateAx>
        <c:axId val="1292800352"/>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92807072"/>
        <c:crosses val="autoZero"/>
        <c:auto val="1"/>
        <c:lblOffset val="100"/>
        <c:baseTimeUnit val="days"/>
      </c:dateAx>
      <c:valAx>
        <c:axId val="1292807072"/>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92800352"/>
        <c:crosses val="autoZero"/>
        <c:crossBetween val="between"/>
      </c:valAx>
      <c:valAx>
        <c:axId val="1292802272"/>
        <c:scaling>
          <c:orientation val="minMax"/>
        </c:scaling>
        <c:delete val="0"/>
        <c:axPos val="r"/>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92808032"/>
        <c:crosses val="max"/>
        <c:crossBetween val="between"/>
      </c:valAx>
      <c:dateAx>
        <c:axId val="1292808032"/>
        <c:scaling>
          <c:orientation val="minMax"/>
        </c:scaling>
        <c:delete val="1"/>
        <c:axPos val="b"/>
        <c:numFmt formatCode="m/d/yyyy" sourceLinked="1"/>
        <c:majorTickMark val="out"/>
        <c:minorTickMark val="none"/>
        <c:tickLblPos val="nextTo"/>
        <c:crossAx val="1292802272"/>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Raytheon!$B$1</c:f>
          <c:strCache>
            <c:ptCount val="1"/>
            <c:pt idx="0">
              <c:v>RTX CORPORATION (XLON:0R2N)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barChart>
        <c:barDir val="col"/>
        <c:grouping val="clustered"/>
        <c:varyColors val="0"/>
        <c:ser>
          <c:idx val="0"/>
          <c:order val="0"/>
          <c:tx>
            <c:strRef>
              <c:f>Raytheon!$B$6</c:f>
              <c:strCache>
                <c:ptCount val="1"/>
                <c:pt idx="0">
                  <c:v>Volume</c:v>
                </c:pt>
              </c:strCache>
            </c:strRef>
          </c:tx>
          <c:spPr>
            <a:solidFill>
              <a:schemeClr val="accent1"/>
            </a:solidFill>
            <a:ln w="38100">
              <a:noFill/>
            </a:ln>
            <a:effectLst/>
          </c:spPr>
          <c:invertIfNegative val="0"/>
          <c:cat>
            <c:numRef>
              <c:f>Raytheon!$A$7:$A$27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Raytheon!$B$7:$B$27</c:f>
              <c:numCache>
                <c:formatCode>#,##0</c:formatCode>
                <c:ptCount val="21"/>
                <c:pt idx="0">
                  <c:v>1960</c:v>
                </c:pt>
                <c:pt idx="1">
                  <c:v>2973</c:v>
                </c:pt>
                <c:pt idx="2">
                  <c:v>5368</c:v>
                </c:pt>
                <c:pt idx="3">
                  <c:v>1645</c:v>
                </c:pt>
                <c:pt idx="4">
                  <c:v>2671</c:v>
                </c:pt>
                <c:pt idx="5">
                  <c:v>232658</c:v>
                </c:pt>
                <c:pt idx="6">
                  <c:v>6314</c:v>
                </c:pt>
                <c:pt idx="7">
                  <c:v>19987</c:v>
                </c:pt>
                <c:pt idx="8">
                  <c:v>21482</c:v>
                </c:pt>
                <c:pt idx="9">
                  <c:v>4760</c:v>
                </c:pt>
                <c:pt idx="10">
                  <c:v>1636</c:v>
                </c:pt>
                <c:pt idx="11">
                  <c:v>4198</c:v>
                </c:pt>
                <c:pt idx="12">
                  <c:v>1736</c:v>
                </c:pt>
                <c:pt idx="13">
                  <c:v>3309</c:v>
                </c:pt>
                <c:pt idx="14">
                  <c:v>1994</c:v>
                </c:pt>
                <c:pt idx="15">
                  <c:v>9115</c:v>
                </c:pt>
                <c:pt idx="16">
                  <c:v>1859</c:v>
                </c:pt>
                <c:pt idx="17">
                  <c:v>3758</c:v>
                </c:pt>
                <c:pt idx="18">
                  <c:v>2100</c:v>
                </c:pt>
                <c:pt idx="19">
                  <c:v>2708</c:v>
                </c:pt>
                <c:pt idx="20">
                  <c:v>3073</c:v>
                </c:pt>
              </c:numCache>
            </c:numRef>
          </c:val>
          <c:extLst>
            <c:ext xmlns:c16="http://schemas.microsoft.com/office/drawing/2014/chart" uri="{C3380CC4-5D6E-409C-BE32-E72D297353CC}">
              <c16:uniqueId val="{00000000-84A8-41F3-95BC-9383B530B13C}"/>
            </c:ext>
          </c:extLst>
        </c:ser>
        <c:dLbls>
          <c:showLegendKey val="0"/>
          <c:showVal val="0"/>
          <c:showCatName val="0"/>
          <c:showSerName val="0"/>
          <c:showPercent val="0"/>
          <c:showBubbleSize val="0"/>
        </c:dLbls>
        <c:gapWidth val="150"/>
        <c:axId val="1655995952"/>
        <c:axId val="1655991632"/>
      </c:barChart>
      <c:stockChart>
        <c:ser>
          <c:idx val="1"/>
          <c:order val="1"/>
          <c:tx>
            <c:strRef>
              <c:f>Raytheon!$C$6</c:f>
              <c:strCache>
                <c:ptCount val="1"/>
                <c:pt idx="0">
                  <c:v>Open</c:v>
                </c:pt>
              </c:strCache>
            </c:strRef>
          </c:tx>
          <c:spPr>
            <a:ln w="38100" cap="rnd">
              <a:noFill/>
              <a:round/>
            </a:ln>
            <a:effectLst/>
          </c:spPr>
          <c:marker>
            <c:symbol val="none"/>
          </c:marker>
          <c:cat>
            <c:numRef>
              <c:f>Raytheon!$A$7:$A$27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Raytheon!$C$7:$C$27</c:f>
              <c:numCache>
                <c:formatCode>_([$$-409]* #,##0.00_);_([$$-409]* \(#,##0.00\);_([$$-409]* "-"??_);_(@_)</c:formatCode>
                <c:ptCount val="21"/>
                <c:pt idx="0">
                  <c:v>146.30000000000001</c:v>
                </c:pt>
                <c:pt idx="1">
                  <c:v>146.5</c:v>
                </c:pt>
                <c:pt idx="2">
                  <c:v>149.80000000000001</c:v>
                </c:pt>
                <c:pt idx="3">
                  <c:v>148.80000000000001</c:v>
                </c:pt>
                <c:pt idx="4">
                  <c:v>149.80000000000001</c:v>
                </c:pt>
                <c:pt idx="5">
                  <c:v>151.5</c:v>
                </c:pt>
                <c:pt idx="6">
                  <c:v>152.6</c:v>
                </c:pt>
                <c:pt idx="7">
                  <c:v>150.9</c:v>
                </c:pt>
                <c:pt idx="8">
                  <c:v>149.4</c:v>
                </c:pt>
                <c:pt idx="9">
                  <c:v>156.80000000000001</c:v>
                </c:pt>
                <c:pt idx="10">
                  <c:v>155.1</c:v>
                </c:pt>
                <c:pt idx="11">
                  <c:v>158.1</c:v>
                </c:pt>
                <c:pt idx="12">
                  <c:v>156.80000000000001</c:v>
                </c:pt>
                <c:pt idx="13">
                  <c:v>157.6</c:v>
                </c:pt>
                <c:pt idx="14">
                  <c:v>157</c:v>
                </c:pt>
                <c:pt idx="15">
                  <c:v>157.19999999999999</c:v>
                </c:pt>
                <c:pt idx="16">
                  <c:v>157.19999999999999</c:v>
                </c:pt>
                <c:pt idx="17">
                  <c:v>157.6</c:v>
                </c:pt>
                <c:pt idx="18">
                  <c:v>156.19999999999999</c:v>
                </c:pt>
                <c:pt idx="19">
                  <c:v>156</c:v>
                </c:pt>
                <c:pt idx="20">
                  <c:v>154.9</c:v>
                </c:pt>
              </c:numCache>
            </c:numRef>
          </c:val>
          <c:smooth val="0"/>
          <c:extLst>
            <c:ext xmlns:c16="http://schemas.microsoft.com/office/drawing/2014/chart" uri="{C3380CC4-5D6E-409C-BE32-E72D297353CC}">
              <c16:uniqueId val="{00000001-84A8-41F3-95BC-9383B530B13C}"/>
            </c:ext>
          </c:extLst>
        </c:ser>
        <c:ser>
          <c:idx val="2"/>
          <c:order val="2"/>
          <c:tx>
            <c:strRef>
              <c:f>Raytheon!$D$6</c:f>
              <c:strCache>
                <c:ptCount val="1"/>
                <c:pt idx="0">
                  <c:v>High</c:v>
                </c:pt>
              </c:strCache>
            </c:strRef>
          </c:tx>
          <c:spPr>
            <a:ln w="38100" cap="rnd">
              <a:noFill/>
              <a:round/>
            </a:ln>
            <a:effectLst/>
          </c:spPr>
          <c:marker>
            <c:symbol val="none"/>
          </c:marker>
          <c:cat>
            <c:numRef>
              <c:f>Raytheon!$A$7:$A$27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Raytheon!$D$7:$D$27</c:f>
              <c:numCache>
                <c:formatCode>_([$$-409]* #,##0.00_);_([$$-409]* \(#,##0.00\);_([$$-409]* "-"??_);_(@_)</c:formatCode>
                <c:ptCount val="21"/>
                <c:pt idx="0">
                  <c:v>147</c:v>
                </c:pt>
                <c:pt idx="1">
                  <c:v>149.49</c:v>
                </c:pt>
                <c:pt idx="2">
                  <c:v>150.68</c:v>
                </c:pt>
                <c:pt idx="3">
                  <c:v>149.87889999999999</c:v>
                </c:pt>
                <c:pt idx="4">
                  <c:v>151.81</c:v>
                </c:pt>
                <c:pt idx="5">
                  <c:v>152.86000000000001</c:v>
                </c:pt>
                <c:pt idx="6">
                  <c:v>153.35679999999999</c:v>
                </c:pt>
                <c:pt idx="7">
                  <c:v>151.94</c:v>
                </c:pt>
                <c:pt idx="8">
                  <c:v>155.34</c:v>
                </c:pt>
                <c:pt idx="9">
                  <c:v>157.19999999999999</c:v>
                </c:pt>
                <c:pt idx="10">
                  <c:v>157.1464</c:v>
                </c:pt>
                <c:pt idx="11">
                  <c:v>159.63999999999999</c:v>
                </c:pt>
                <c:pt idx="12">
                  <c:v>158.66499999999999</c:v>
                </c:pt>
                <c:pt idx="13">
                  <c:v>158.184</c:v>
                </c:pt>
                <c:pt idx="14">
                  <c:v>158.19</c:v>
                </c:pt>
                <c:pt idx="15">
                  <c:v>157.24</c:v>
                </c:pt>
                <c:pt idx="16">
                  <c:v>158.3364</c:v>
                </c:pt>
                <c:pt idx="17">
                  <c:v>158.13999999999999</c:v>
                </c:pt>
                <c:pt idx="18">
                  <c:v>157.72999999999999</c:v>
                </c:pt>
                <c:pt idx="19">
                  <c:v>156.4</c:v>
                </c:pt>
                <c:pt idx="20">
                  <c:v>157.05000000000001</c:v>
                </c:pt>
              </c:numCache>
            </c:numRef>
          </c:val>
          <c:smooth val="0"/>
          <c:extLst>
            <c:ext xmlns:c16="http://schemas.microsoft.com/office/drawing/2014/chart" uri="{C3380CC4-5D6E-409C-BE32-E72D297353CC}">
              <c16:uniqueId val="{00000002-84A8-41F3-95BC-9383B530B13C}"/>
            </c:ext>
          </c:extLst>
        </c:ser>
        <c:ser>
          <c:idx val="3"/>
          <c:order val="3"/>
          <c:tx>
            <c:strRef>
              <c:f>Raytheon!$E$6</c:f>
              <c:strCache>
                <c:ptCount val="1"/>
                <c:pt idx="0">
                  <c:v>Low</c:v>
                </c:pt>
              </c:strCache>
            </c:strRef>
          </c:tx>
          <c:spPr>
            <a:ln w="38100" cap="rnd">
              <a:noFill/>
              <a:round/>
            </a:ln>
            <a:effectLst/>
          </c:spPr>
          <c:marker>
            <c:symbol val="none"/>
          </c:marker>
          <c:cat>
            <c:numRef>
              <c:f>Raytheon!$A$7:$A$27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Raytheon!$E$7:$E$27</c:f>
              <c:numCache>
                <c:formatCode>_([$$-409]* #,##0.00_);_([$$-409]* \(#,##0.00\);_([$$-409]* "-"??_);_(@_)</c:formatCode>
                <c:ptCount val="21"/>
                <c:pt idx="0">
                  <c:v>145.47</c:v>
                </c:pt>
                <c:pt idx="1">
                  <c:v>147</c:v>
                </c:pt>
                <c:pt idx="2">
                  <c:v>148.4</c:v>
                </c:pt>
                <c:pt idx="3">
                  <c:v>148.28200000000001</c:v>
                </c:pt>
                <c:pt idx="4">
                  <c:v>149.62</c:v>
                </c:pt>
                <c:pt idx="5">
                  <c:v>151.17500000000001</c:v>
                </c:pt>
                <c:pt idx="6">
                  <c:v>151.12</c:v>
                </c:pt>
                <c:pt idx="7">
                  <c:v>143.44</c:v>
                </c:pt>
                <c:pt idx="8">
                  <c:v>149.16999999999999</c:v>
                </c:pt>
                <c:pt idx="9">
                  <c:v>155.42240000000001</c:v>
                </c:pt>
                <c:pt idx="10">
                  <c:v>154.31</c:v>
                </c:pt>
                <c:pt idx="11">
                  <c:v>155.62909999999999</c:v>
                </c:pt>
                <c:pt idx="12">
                  <c:v>156.43</c:v>
                </c:pt>
                <c:pt idx="13">
                  <c:v>156.55000000000001</c:v>
                </c:pt>
                <c:pt idx="14">
                  <c:v>156.80000000000001</c:v>
                </c:pt>
                <c:pt idx="15">
                  <c:v>153.80000000000001</c:v>
                </c:pt>
                <c:pt idx="16">
                  <c:v>156.91</c:v>
                </c:pt>
                <c:pt idx="17">
                  <c:v>155.82</c:v>
                </c:pt>
                <c:pt idx="18">
                  <c:v>155.63</c:v>
                </c:pt>
                <c:pt idx="19">
                  <c:v>152.97</c:v>
                </c:pt>
                <c:pt idx="20">
                  <c:v>154.80000000000001</c:v>
                </c:pt>
              </c:numCache>
            </c:numRef>
          </c:val>
          <c:smooth val="0"/>
          <c:extLst>
            <c:ext xmlns:c16="http://schemas.microsoft.com/office/drawing/2014/chart" uri="{C3380CC4-5D6E-409C-BE32-E72D297353CC}">
              <c16:uniqueId val="{00000003-84A8-41F3-95BC-9383B530B13C}"/>
            </c:ext>
          </c:extLst>
        </c:ser>
        <c:ser>
          <c:idx val="4"/>
          <c:order val="4"/>
          <c:tx>
            <c:strRef>
              <c:f>Raytheon!$F$6</c:f>
              <c:strCache>
                <c:ptCount val="1"/>
                <c:pt idx="0">
                  <c:v>Close</c:v>
                </c:pt>
              </c:strCache>
            </c:strRef>
          </c:tx>
          <c:spPr>
            <a:ln w="38100" cap="rnd">
              <a:noFill/>
              <a:round/>
            </a:ln>
            <a:effectLst/>
          </c:spPr>
          <c:marker>
            <c:symbol val="none"/>
          </c:marker>
          <c:cat>
            <c:numRef>
              <c:f>Raytheon!$A$7:$A$27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Raytheon!$F$7:$F$27</c:f>
              <c:numCache>
                <c:formatCode>_([$$-409]* #,##0.00_);_([$$-409]* \(#,##0.00\);_([$$-409]* "-"??_);_(@_)</c:formatCode>
                <c:ptCount val="21"/>
                <c:pt idx="0">
                  <c:v>146.30000000000001</c:v>
                </c:pt>
                <c:pt idx="1">
                  <c:v>149.19999999999999</c:v>
                </c:pt>
                <c:pt idx="2">
                  <c:v>149.80000000000001</c:v>
                </c:pt>
                <c:pt idx="3">
                  <c:v>148.80000000000001</c:v>
                </c:pt>
                <c:pt idx="4">
                  <c:v>150.9</c:v>
                </c:pt>
                <c:pt idx="5">
                  <c:v>151.5</c:v>
                </c:pt>
                <c:pt idx="6">
                  <c:v>152.6</c:v>
                </c:pt>
                <c:pt idx="7">
                  <c:v>149.6</c:v>
                </c:pt>
                <c:pt idx="8">
                  <c:v>151.5</c:v>
                </c:pt>
                <c:pt idx="9">
                  <c:v>155.69999999999999</c:v>
                </c:pt>
                <c:pt idx="10">
                  <c:v>154.30000000000001</c:v>
                </c:pt>
                <c:pt idx="11">
                  <c:v>156.6</c:v>
                </c:pt>
                <c:pt idx="12">
                  <c:v>156.4</c:v>
                </c:pt>
                <c:pt idx="13">
                  <c:v>157.6</c:v>
                </c:pt>
                <c:pt idx="14">
                  <c:v>157.80000000000001</c:v>
                </c:pt>
                <c:pt idx="15">
                  <c:v>155.5</c:v>
                </c:pt>
                <c:pt idx="16">
                  <c:v>157.19999999999999</c:v>
                </c:pt>
                <c:pt idx="17">
                  <c:v>156.6</c:v>
                </c:pt>
                <c:pt idx="18">
                  <c:v>157</c:v>
                </c:pt>
                <c:pt idx="19">
                  <c:v>153.4</c:v>
                </c:pt>
                <c:pt idx="20">
                  <c:v>156.19999999999999</c:v>
                </c:pt>
              </c:numCache>
            </c:numRef>
          </c:val>
          <c:smooth val="0"/>
          <c:extLst>
            <c:ext xmlns:c16="http://schemas.microsoft.com/office/drawing/2014/chart" uri="{C3380CC4-5D6E-409C-BE32-E72D297353CC}">
              <c16:uniqueId val="{00000004-84A8-41F3-95BC-9383B530B13C}"/>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656005072"/>
        <c:axId val="1655994512"/>
      </c:stockChart>
      <c:dateAx>
        <c:axId val="1655995952"/>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55991632"/>
        <c:crosses val="autoZero"/>
        <c:auto val="1"/>
        <c:lblOffset val="100"/>
        <c:baseTimeUnit val="days"/>
      </c:dateAx>
      <c:valAx>
        <c:axId val="1655991632"/>
        <c:scaling>
          <c:orientation val="minMax"/>
        </c:scaling>
        <c:delete val="0"/>
        <c:axPos val="l"/>
        <c:majorGridlines>
          <c:spPr>
            <a:ln w="9525" cap="flat" cmpd="sng" algn="ctr">
              <a:solidFill>
                <a:schemeClr val="tx1">
                  <a:lumMod val="15000"/>
                  <a:lumOff val="85000"/>
                </a:schemeClr>
              </a:solidFill>
              <a:round/>
            </a:ln>
            <a:effectLst/>
          </c:spPr>
        </c:majorGridlines>
        <c:numFmt formatCode="#,##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55995952"/>
        <c:crosses val="autoZero"/>
        <c:crossBetween val="between"/>
      </c:valAx>
      <c:valAx>
        <c:axId val="1655994512"/>
        <c:scaling>
          <c:orientation val="minMax"/>
        </c:scaling>
        <c:delete val="0"/>
        <c:axPos val="r"/>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56005072"/>
        <c:crosses val="max"/>
        <c:crossBetween val="between"/>
      </c:valAx>
      <c:dateAx>
        <c:axId val="1656005072"/>
        <c:scaling>
          <c:orientation val="minMax"/>
        </c:scaling>
        <c:delete val="1"/>
        <c:axPos val="b"/>
        <c:numFmt formatCode="m/d/yyyy" sourceLinked="1"/>
        <c:majorTickMark val="out"/>
        <c:minorTickMark val="none"/>
        <c:tickLblPos val="nextTo"/>
        <c:crossAx val="1655994512"/>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areaChart>
        <c:grouping val="stacked"/>
        <c:varyColors val="0"/>
        <c:ser>
          <c:idx val="0"/>
          <c:order val="0"/>
          <c:spPr>
            <a:gradFill>
              <a:gsLst>
                <a:gs pos="0">
                  <a:srgbClr val="009999"/>
                </a:gs>
                <a:gs pos="100000">
                  <a:srgbClr val="008080"/>
                </a:gs>
              </a:gsLst>
              <a:lin ang="5400000" scaled="1"/>
            </a:gradFill>
            <a:ln>
              <a:noFill/>
            </a:ln>
            <a:effectLst/>
          </c:spPr>
          <c:val>
            <c:numRef>
              <c:f>Raytheon!$C$4:$IX$4</c:f>
              <c:numCache>
                <c:formatCode>_([$$-409]* #,##0.00_);_([$$-409]* \(#,##0.00\);_([$$-409]* "-"??_);_(@_)</c:formatCode>
                <c:ptCount val="256"/>
                <c:pt idx="0">
                  <c:v>115.3</c:v>
                </c:pt>
                <c:pt idx="1">
                  <c:v>115.3</c:v>
                </c:pt>
                <c:pt idx="2">
                  <c:v>115.3</c:v>
                </c:pt>
                <c:pt idx="3">
                  <c:v>115.3</c:v>
                </c:pt>
                <c:pt idx="4">
                  <c:v>115.3</c:v>
                </c:pt>
                <c:pt idx="5">
                  <c:v>115.3</c:v>
                </c:pt>
                <c:pt idx="6">
                  <c:v>115.3</c:v>
                </c:pt>
                <c:pt idx="7">
                  <c:v>115.3</c:v>
                </c:pt>
                <c:pt idx="8">
                  <c:v>117.41</c:v>
                </c:pt>
                <c:pt idx="9">
                  <c:v>118.42</c:v>
                </c:pt>
                <c:pt idx="10">
                  <c:v>118.74</c:v>
                </c:pt>
                <c:pt idx="11">
                  <c:v>118.48</c:v>
                </c:pt>
                <c:pt idx="12">
                  <c:v>120.37</c:v>
                </c:pt>
                <c:pt idx="13">
                  <c:v>121.01</c:v>
                </c:pt>
                <c:pt idx="14">
                  <c:v>122.31</c:v>
                </c:pt>
                <c:pt idx="15">
                  <c:v>124.12</c:v>
                </c:pt>
                <c:pt idx="16">
                  <c:v>122.84</c:v>
                </c:pt>
                <c:pt idx="17">
                  <c:v>121.24</c:v>
                </c:pt>
                <c:pt idx="18">
                  <c:v>120.75</c:v>
                </c:pt>
                <c:pt idx="19">
                  <c:v>119.74</c:v>
                </c:pt>
                <c:pt idx="20">
                  <c:v>119.57</c:v>
                </c:pt>
                <c:pt idx="21">
                  <c:v>121.41</c:v>
                </c:pt>
                <c:pt idx="22">
                  <c:v>119.3</c:v>
                </c:pt>
                <c:pt idx="23">
                  <c:v>119.2</c:v>
                </c:pt>
                <c:pt idx="24">
                  <c:v>119.97</c:v>
                </c:pt>
                <c:pt idx="25">
                  <c:v>118.14</c:v>
                </c:pt>
                <c:pt idx="26">
                  <c:v>118.29</c:v>
                </c:pt>
                <c:pt idx="27">
                  <c:v>118.4</c:v>
                </c:pt>
                <c:pt idx="28">
                  <c:v>117.83</c:v>
                </c:pt>
                <c:pt idx="29">
                  <c:v>118.02</c:v>
                </c:pt>
                <c:pt idx="30">
                  <c:v>119.97</c:v>
                </c:pt>
                <c:pt idx="31">
                  <c:v>120.37</c:v>
                </c:pt>
                <c:pt idx="32">
                  <c:v>120.71</c:v>
                </c:pt>
                <c:pt idx="33">
                  <c:v>121.62</c:v>
                </c:pt>
                <c:pt idx="34">
                  <c:v>119.74</c:v>
                </c:pt>
                <c:pt idx="35">
                  <c:v>121.15</c:v>
                </c:pt>
                <c:pt idx="36">
                  <c:v>123.55</c:v>
                </c:pt>
                <c:pt idx="37">
                  <c:v>124.14</c:v>
                </c:pt>
                <c:pt idx="38">
                  <c:v>124.4</c:v>
                </c:pt>
                <c:pt idx="39">
                  <c:v>123.74</c:v>
                </c:pt>
                <c:pt idx="40">
                  <c:v>124.31</c:v>
                </c:pt>
                <c:pt idx="41">
                  <c:v>124.35</c:v>
                </c:pt>
                <c:pt idx="42">
                  <c:v>123.72</c:v>
                </c:pt>
                <c:pt idx="43">
                  <c:v>123.57</c:v>
                </c:pt>
                <c:pt idx="44">
                  <c:v>123.2</c:v>
                </c:pt>
                <c:pt idx="45">
                  <c:v>124.02</c:v>
                </c:pt>
                <c:pt idx="46">
                  <c:v>124.71</c:v>
                </c:pt>
                <c:pt idx="47">
                  <c:v>124.61</c:v>
                </c:pt>
                <c:pt idx="48">
                  <c:v>126.9</c:v>
                </c:pt>
                <c:pt idx="49">
                  <c:v>126.18</c:v>
                </c:pt>
                <c:pt idx="50">
                  <c:v>125.62</c:v>
                </c:pt>
                <c:pt idx="51">
                  <c:v>124.75</c:v>
                </c:pt>
                <c:pt idx="52">
                  <c:v>126.86</c:v>
                </c:pt>
                <c:pt idx="53">
                  <c:v>125.95</c:v>
                </c:pt>
                <c:pt idx="54">
                  <c:v>125.55</c:v>
                </c:pt>
                <c:pt idx="55">
                  <c:v>125.7</c:v>
                </c:pt>
                <c:pt idx="56">
                  <c:v>124.08</c:v>
                </c:pt>
                <c:pt idx="57">
                  <c:v>122.08</c:v>
                </c:pt>
                <c:pt idx="58">
                  <c:v>122</c:v>
                </c:pt>
                <c:pt idx="59">
                  <c:v>119.41</c:v>
                </c:pt>
                <c:pt idx="60">
                  <c:v>119.3</c:v>
                </c:pt>
                <c:pt idx="61">
                  <c:v>118.1</c:v>
                </c:pt>
                <c:pt idx="62">
                  <c:v>120.46</c:v>
                </c:pt>
                <c:pt idx="63">
                  <c:v>121.53</c:v>
                </c:pt>
                <c:pt idx="64">
                  <c:v>122.65</c:v>
                </c:pt>
                <c:pt idx="65">
                  <c:v>124.94</c:v>
                </c:pt>
                <c:pt idx="66">
                  <c:v>123.28</c:v>
                </c:pt>
                <c:pt idx="67">
                  <c:v>123.64</c:v>
                </c:pt>
                <c:pt idx="68">
                  <c:v>120.82</c:v>
                </c:pt>
                <c:pt idx="69">
                  <c:v>117.89</c:v>
                </c:pt>
                <c:pt idx="70">
                  <c:v>118.54</c:v>
                </c:pt>
                <c:pt idx="71">
                  <c:v>120.37</c:v>
                </c:pt>
                <c:pt idx="72">
                  <c:v>118.75</c:v>
                </c:pt>
                <c:pt idx="73">
                  <c:v>120.35</c:v>
                </c:pt>
                <c:pt idx="74">
                  <c:v>120.84</c:v>
                </c:pt>
                <c:pt idx="75">
                  <c:v>119.64</c:v>
                </c:pt>
                <c:pt idx="76">
                  <c:v>120.42</c:v>
                </c:pt>
                <c:pt idx="77">
                  <c:v>120.96</c:v>
                </c:pt>
                <c:pt idx="78">
                  <c:v>121.01</c:v>
                </c:pt>
                <c:pt idx="79">
                  <c:v>120.77</c:v>
                </c:pt>
                <c:pt idx="80">
                  <c:v>120.73</c:v>
                </c:pt>
                <c:pt idx="81">
                  <c:v>118.5</c:v>
                </c:pt>
                <c:pt idx="82">
                  <c:v>118.21</c:v>
                </c:pt>
                <c:pt idx="83">
                  <c:v>118.82</c:v>
                </c:pt>
                <c:pt idx="84">
                  <c:v>117.53</c:v>
                </c:pt>
                <c:pt idx="85">
                  <c:v>115.32</c:v>
                </c:pt>
                <c:pt idx="86">
                  <c:v>116.88</c:v>
                </c:pt>
                <c:pt idx="87">
                  <c:v>116.56</c:v>
                </c:pt>
                <c:pt idx="88">
                  <c:v>117.05</c:v>
                </c:pt>
                <c:pt idx="89">
                  <c:v>117.34</c:v>
                </c:pt>
                <c:pt idx="90">
                  <c:v>117.24</c:v>
                </c:pt>
                <c:pt idx="91">
                  <c:v>118.02</c:v>
                </c:pt>
                <c:pt idx="92">
                  <c:v>116.54</c:v>
                </c:pt>
                <c:pt idx="93">
                  <c:v>116.46</c:v>
                </c:pt>
                <c:pt idx="94">
                  <c:v>115.09</c:v>
                </c:pt>
                <c:pt idx="95">
                  <c:v>116.52</c:v>
                </c:pt>
                <c:pt idx="96">
                  <c:v>115.89</c:v>
                </c:pt>
                <c:pt idx="97">
                  <c:v>117.26</c:v>
                </c:pt>
                <c:pt idx="98">
                  <c:v>116.18</c:v>
                </c:pt>
                <c:pt idx="99">
                  <c:v>115.72</c:v>
                </c:pt>
                <c:pt idx="100">
                  <c:v>115.93</c:v>
                </c:pt>
                <c:pt idx="101">
                  <c:v>116.29</c:v>
                </c:pt>
                <c:pt idx="102">
                  <c:v>116.4</c:v>
                </c:pt>
                <c:pt idx="103">
                  <c:v>115.41</c:v>
                </c:pt>
                <c:pt idx="104">
                  <c:v>114.1</c:v>
                </c:pt>
                <c:pt idx="105">
                  <c:v>114.84</c:v>
                </c:pt>
                <c:pt idx="106">
                  <c:v>115.7</c:v>
                </c:pt>
                <c:pt idx="107">
                  <c:v>115.51</c:v>
                </c:pt>
                <c:pt idx="108">
                  <c:v>117.57</c:v>
                </c:pt>
                <c:pt idx="109">
                  <c:v>118.25</c:v>
                </c:pt>
                <c:pt idx="110">
                  <c:v>118.69</c:v>
                </c:pt>
                <c:pt idx="111">
                  <c:v>119.78</c:v>
                </c:pt>
                <c:pt idx="112">
                  <c:v>120.9</c:v>
                </c:pt>
                <c:pt idx="113">
                  <c:v>121.3</c:v>
                </c:pt>
                <c:pt idx="114">
                  <c:v>123.81</c:v>
                </c:pt>
                <c:pt idx="115">
                  <c:v>124.18</c:v>
                </c:pt>
                <c:pt idx="116">
                  <c:v>125.83</c:v>
                </c:pt>
                <c:pt idx="117">
                  <c:v>126.02</c:v>
                </c:pt>
                <c:pt idx="118">
                  <c:v>125.22</c:v>
                </c:pt>
                <c:pt idx="119">
                  <c:v>128.77000000000001</c:v>
                </c:pt>
                <c:pt idx="120">
                  <c:v>125.64</c:v>
                </c:pt>
                <c:pt idx="121">
                  <c:v>126.92</c:v>
                </c:pt>
                <c:pt idx="122">
                  <c:v>129.11000000000001</c:v>
                </c:pt>
                <c:pt idx="123">
                  <c:v>128.82</c:v>
                </c:pt>
                <c:pt idx="124">
                  <c:v>128.80000000000001</c:v>
                </c:pt>
                <c:pt idx="125">
                  <c:v>128.29</c:v>
                </c:pt>
                <c:pt idx="126">
                  <c:v>128.22999999999999</c:v>
                </c:pt>
                <c:pt idx="127">
                  <c:v>127.85</c:v>
                </c:pt>
                <c:pt idx="128">
                  <c:v>127.36</c:v>
                </c:pt>
                <c:pt idx="129">
                  <c:v>128.41999999999999</c:v>
                </c:pt>
                <c:pt idx="130">
                  <c:v>128.08000000000001</c:v>
                </c:pt>
                <c:pt idx="131">
                  <c:v>126.02</c:v>
                </c:pt>
                <c:pt idx="132">
                  <c:v>122.33</c:v>
                </c:pt>
                <c:pt idx="133">
                  <c:v>122.5</c:v>
                </c:pt>
                <c:pt idx="134">
                  <c:v>124.14</c:v>
                </c:pt>
                <c:pt idx="135">
                  <c:v>125.57</c:v>
                </c:pt>
                <c:pt idx="136">
                  <c:v>124</c:v>
                </c:pt>
                <c:pt idx="137">
                  <c:v>124.77</c:v>
                </c:pt>
                <c:pt idx="138">
                  <c:v>125.78</c:v>
                </c:pt>
                <c:pt idx="139">
                  <c:v>126.75</c:v>
                </c:pt>
                <c:pt idx="140">
                  <c:v>127.2</c:v>
                </c:pt>
                <c:pt idx="141">
                  <c:v>129.30000000000001</c:v>
                </c:pt>
                <c:pt idx="142">
                  <c:v>131.57</c:v>
                </c:pt>
                <c:pt idx="143">
                  <c:v>134.31</c:v>
                </c:pt>
                <c:pt idx="144">
                  <c:v>130.63</c:v>
                </c:pt>
                <c:pt idx="145">
                  <c:v>128.4</c:v>
                </c:pt>
                <c:pt idx="146">
                  <c:v>126.69</c:v>
                </c:pt>
                <c:pt idx="147">
                  <c:v>127.17</c:v>
                </c:pt>
                <c:pt idx="148">
                  <c:v>129.69999999999999</c:v>
                </c:pt>
                <c:pt idx="149">
                  <c:v>128.21</c:v>
                </c:pt>
                <c:pt idx="150">
                  <c:v>127.22</c:v>
                </c:pt>
                <c:pt idx="151">
                  <c:v>129.28</c:v>
                </c:pt>
                <c:pt idx="152">
                  <c:v>129.63999999999999</c:v>
                </c:pt>
                <c:pt idx="153">
                  <c:v>131.72</c:v>
                </c:pt>
                <c:pt idx="154">
                  <c:v>132.22999999999999</c:v>
                </c:pt>
                <c:pt idx="155">
                  <c:v>134.97999999999999</c:v>
                </c:pt>
                <c:pt idx="156">
                  <c:v>134.41999999999999</c:v>
                </c:pt>
                <c:pt idx="157">
                  <c:v>132.86000000000001</c:v>
                </c:pt>
                <c:pt idx="158">
                  <c:v>133.72</c:v>
                </c:pt>
                <c:pt idx="159">
                  <c:v>135.74</c:v>
                </c:pt>
                <c:pt idx="160">
                  <c:v>134.47999999999999</c:v>
                </c:pt>
                <c:pt idx="161">
                  <c:v>134.37</c:v>
                </c:pt>
                <c:pt idx="162">
                  <c:v>133.24</c:v>
                </c:pt>
                <c:pt idx="163">
                  <c:v>131.81</c:v>
                </c:pt>
                <c:pt idx="164">
                  <c:v>132.4</c:v>
                </c:pt>
                <c:pt idx="165">
                  <c:v>133</c:v>
                </c:pt>
                <c:pt idx="166">
                  <c:v>132.19999999999999</c:v>
                </c:pt>
                <c:pt idx="167">
                  <c:v>122.9</c:v>
                </c:pt>
                <c:pt idx="168">
                  <c:v>115.3</c:v>
                </c:pt>
                <c:pt idx="169">
                  <c:v>122.1</c:v>
                </c:pt>
                <c:pt idx="170">
                  <c:v>120.8</c:v>
                </c:pt>
                <c:pt idx="171">
                  <c:v>126.9</c:v>
                </c:pt>
                <c:pt idx="172">
                  <c:v>125.6</c:v>
                </c:pt>
                <c:pt idx="173">
                  <c:v>129.6</c:v>
                </c:pt>
                <c:pt idx="174">
                  <c:v>129.6</c:v>
                </c:pt>
                <c:pt idx="175">
                  <c:v>129.6</c:v>
                </c:pt>
                <c:pt idx="176">
                  <c:v>128.6</c:v>
                </c:pt>
                <c:pt idx="177">
                  <c:v>115.1</c:v>
                </c:pt>
                <c:pt idx="178">
                  <c:v>121.4</c:v>
                </c:pt>
                <c:pt idx="179">
                  <c:v>120.2</c:v>
                </c:pt>
                <c:pt idx="180">
                  <c:v>123.7</c:v>
                </c:pt>
                <c:pt idx="181">
                  <c:v>125.2</c:v>
                </c:pt>
                <c:pt idx="182">
                  <c:v>125.2</c:v>
                </c:pt>
                <c:pt idx="183">
                  <c:v>124.4</c:v>
                </c:pt>
                <c:pt idx="184">
                  <c:v>126.7</c:v>
                </c:pt>
                <c:pt idx="185">
                  <c:v>129.19999999999999</c:v>
                </c:pt>
                <c:pt idx="186">
                  <c:v>128.95599999999999</c:v>
                </c:pt>
                <c:pt idx="187">
                  <c:v>128</c:v>
                </c:pt>
                <c:pt idx="188">
                  <c:v>128.80000000000001</c:v>
                </c:pt>
                <c:pt idx="189">
                  <c:v>129</c:v>
                </c:pt>
                <c:pt idx="190">
                  <c:v>126.7</c:v>
                </c:pt>
                <c:pt idx="191">
                  <c:v>130.5</c:v>
                </c:pt>
                <c:pt idx="192">
                  <c:v>131.30000000000001</c:v>
                </c:pt>
                <c:pt idx="193">
                  <c:v>130.30000000000001</c:v>
                </c:pt>
                <c:pt idx="194">
                  <c:v>133</c:v>
                </c:pt>
                <c:pt idx="195">
                  <c:v>135.30000000000001</c:v>
                </c:pt>
                <c:pt idx="196">
                  <c:v>136.4</c:v>
                </c:pt>
                <c:pt idx="197">
                  <c:v>137.19999999999999</c:v>
                </c:pt>
                <c:pt idx="198">
                  <c:v>137.4</c:v>
                </c:pt>
                <c:pt idx="199">
                  <c:v>134.9</c:v>
                </c:pt>
                <c:pt idx="200">
                  <c:v>132</c:v>
                </c:pt>
                <c:pt idx="201" formatCode="General">
                  <c:v>#N/A</c:v>
                </c:pt>
                <c:pt idx="202">
                  <c:v>132.4</c:v>
                </c:pt>
                <c:pt idx="203">
                  <c:v>132</c:v>
                </c:pt>
                <c:pt idx="204">
                  <c:v>133.6</c:v>
                </c:pt>
                <c:pt idx="205">
                  <c:v>134.9</c:v>
                </c:pt>
                <c:pt idx="206">
                  <c:v>136.19999999999999</c:v>
                </c:pt>
                <c:pt idx="207">
                  <c:v>137.6</c:v>
                </c:pt>
                <c:pt idx="208">
                  <c:v>137.4</c:v>
                </c:pt>
                <c:pt idx="209">
                  <c:v>138.69999999999999</c:v>
                </c:pt>
                <c:pt idx="210">
                  <c:v>139.5</c:v>
                </c:pt>
                <c:pt idx="211">
                  <c:v>139.30000000000001</c:v>
                </c:pt>
                <c:pt idx="212">
                  <c:v>138.1</c:v>
                </c:pt>
                <c:pt idx="213">
                  <c:v>138.5</c:v>
                </c:pt>
                <c:pt idx="214">
                  <c:v>141.4</c:v>
                </c:pt>
                <c:pt idx="215">
                  <c:v>144.4</c:v>
                </c:pt>
                <c:pt idx="216">
                  <c:v>146.9</c:v>
                </c:pt>
                <c:pt idx="217">
                  <c:v>147.69999999999999</c:v>
                </c:pt>
                <c:pt idx="218">
                  <c:v>147.30000000000001</c:v>
                </c:pt>
                <c:pt idx="219">
                  <c:v>147.30000000000001</c:v>
                </c:pt>
                <c:pt idx="220">
                  <c:v>146.69999999999999</c:v>
                </c:pt>
                <c:pt idx="221">
                  <c:v>145.80000000000001</c:v>
                </c:pt>
                <c:pt idx="222">
                  <c:v>142.30000000000001</c:v>
                </c:pt>
                <c:pt idx="223">
                  <c:v>142.1</c:v>
                </c:pt>
                <c:pt idx="224">
                  <c:v>141.80000000000001</c:v>
                </c:pt>
                <c:pt idx="225">
                  <c:v>144</c:v>
                </c:pt>
                <c:pt idx="226">
                  <c:v>146.1</c:v>
                </c:pt>
                <c:pt idx="227">
                  <c:v>144</c:v>
                </c:pt>
                <c:pt idx="228">
                  <c:v>142.9</c:v>
                </c:pt>
                <c:pt idx="229">
                  <c:v>145.4</c:v>
                </c:pt>
                <c:pt idx="230">
                  <c:v>145</c:v>
                </c:pt>
                <c:pt idx="231">
                  <c:v>146.69999999999999</c:v>
                </c:pt>
                <c:pt idx="232">
                  <c:v>144.19999999999999</c:v>
                </c:pt>
                <c:pt idx="233">
                  <c:v>145.80000000000001</c:v>
                </c:pt>
                <c:pt idx="234">
                  <c:v>145</c:v>
                </c:pt>
                <c:pt idx="235">
                  <c:v>146.30000000000001</c:v>
                </c:pt>
                <c:pt idx="236">
                  <c:v>149.19999999999999</c:v>
                </c:pt>
                <c:pt idx="237">
                  <c:v>149.80000000000001</c:v>
                </c:pt>
                <c:pt idx="238">
                  <c:v>148.80000000000001</c:v>
                </c:pt>
                <c:pt idx="239">
                  <c:v>150.9</c:v>
                </c:pt>
                <c:pt idx="240">
                  <c:v>151.5</c:v>
                </c:pt>
                <c:pt idx="241">
                  <c:v>152.6</c:v>
                </c:pt>
                <c:pt idx="242">
                  <c:v>149.6</c:v>
                </c:pt>
                <c:pt idx="243">
                  <c:v>151.5</c:v>
                </c:pt>
                <c:pt idx="244">
                  <c:v>155.69999999999999</c:v>
                </c:pt>
                <c:pt idx="245">
                  <c:v>154.30000000000001</c:v>
                </c:pt>
                <c:pt idx="246">
                  <c:v>156.6</c:v>
                </c:pt>
                <c:pt idx="247">
                  <c:v>156.4</c:v>
                </c:pt>
                <c:pt idx="248">
                  <c:v>157.6</c:v>
                </c:pt>
                <c:pt idx="249">
                  <c:v>157.80000000000001</c:v>
                </c:pt>
                <c:pt idx="250">
                  <c:v>155.5</c:v>
                </c:pt>
                <c:pt idx="251">
                  <c:v>157.19999999999999</c:v>
                </c:pt>
                <c:pt idx="252">
                  <c:v>156.6</c:v>
                </c:pt>
                <c:pt idx="253">
                  <c:v>157</c:v>
                </c:pt>
                <c:pt idx="254">
                  <c:v>153.4</c:v>
                </c:pt>
                <c:pt idx="255">
                  <c:v>156.19999999999999</c:v>
                </c:pt>
              </c:numCache>
            </c:numRef>
          </c:val>
          <c:extLst>
            <c:ext xmlns:c16="http://schemas.microsoft.com/office/drawing/2014/chart" uri="{C3380CC4-5D6E-409C-BE32-E72D297353CC}">
              <c16:uniqueId val="{00000000-A0F4-465E-8180-33526853ADB1}"/>
            </c:ext>
          </c:extLst>
        </c:ser>
        <c:dLbls>
          <c:showLegendKey val="0"/>
          <c:showVal val="0"/>
          <c:showCatName val="0"/>
          <c:showSerName val="0"/>
          <c:showPercent val="0"/>
          <c:showBubbleSize val="0"/>
        </c:dLbls>
        <c:axId val="1656025232"/>
        <c:axId val="1656010352"/>
      </c:areaChart>
      <c:catAx>
        <c:axId val="1656025232"/>
        <c:scaling>
          <c:orientation val="minMax"/>
        </c:scaling>
        <c:delete val="1"/>
        <c:axPos val="b"/>
        <c:majorTickMark val="out"/>
        <c:minorTickMark val="none"/>
        <c:tickLblPos val="nextTo"/>
        <c:crossAx val="1656010352"/>
        <c:crosses val="autoZero"/>
        <c:auto val="1"/>
        <c:lblAlgn val="ctr"/>
        <c:lblOffset val="100"/>
        <c:noMultiLvlLbl val="0"/>
      </c:catAx>
      <c:valAx>
        <c:axId val="165601035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56025232"/>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Visa!$B$1</c:f>
          <c:strCache>
            <c:ptCount val="1"/>
            <c:pt idx="0">
              <c:v>VISA INC. (XNYS:V)</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barChart>
        <c:barDir val="col"/>
        <c:grouping val="clustered"/>
        <c:varyColors val="0"/>
        <c:ser>
          <c:idx val="0"/>
          <c:order val="0"/>
          <c:tx>
            <c:strRef>
              <c:f>Visa!$B$6</c:f>
              <c:strCache>
                <c:ptCount val="1"/>
                <c:pt idx="0">
                  <c:v>Volume</c:v>
                </c:pt>
              </c:strCache>
            </c:strRef>
          </c:tx>
          <c:spPr>
            <a:solidFill>
              <a:schemeClr val="accent1"/>
            </a:solidFill>
            <a:ln w="38100">
              <a:noFill/>
            </a:ln>
            <a:effectLst/>
          </c:spPr>
          <c:invertIfNegative val="0"/>
          <c:cat>
            <c:numRef>
              <c:f>Visa!$A$7:$A$27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Visa!$B$7:$B$27</c:f>
              <c:numCache>
                <c:formatCode>#,##0</c:formatCode>
                <c:ptCount val="21"/>
                <c:pt idx="0">
                  <c:v>7580157</c:v>
                </c:pt>
                <c:pt idx="1">
                  <c:v>5599263</c:v>
                </c:pt>
                <c:pt idx="2">
                  <c:v>4891719</c:v>
                </c:pt>
                <c:pt idx="3">
                  <c:v>5544214</c:v>
                </c:pt>
                <c:pt idx="4">
                  <c:v>4747460</c:v>
                </c:pt>
                <c:pt idx="5">
                  <c:v>4927644</c:v>
                </c:pt>
                <c:pt idx="6">
                  <c:v>5216269</c:v>
                </c:pt>
                <c:pt idx="7">
                  <c:v>4614217</c:v>
                </c:pt>
                <c:pt idx="8">
                  <c:v>4385600</c:v>
                </c:pt>
                <c:pt idx="9">
                  <c:v>5887647</c:v>
                </c:pt>
                <c:pt idx="10">
                  <c:v>3915781</c:v>
                </c:pt>
                <c:pt idx="11">
                  <c:v>3920959</c:v>
                </c:pt>
                <c:pt idx="12">
                  <c:v>7402324</c:v>
                </c:pt>
                <c:pt idx="13">
                  <c:v>12129680</c:v>
                </c:pt>
                <c:pt idx="14">
                  <c:v>8641733</c:v>
                </c:pt>
                <c:pt idx="15">
                  <c:v>8658670</c:v>
                </c:pt>
                <c:pt idx="16">
                  <c:v>7335286</c:v>
                </c:pt>
                <c:pt idx="17">
                  <c:v>7295564</c:v>
                </c:pt>
                <c:pt idx="18">
                  <c:v>5944108</c:v>
                </c:pt>
                <c:pt idx="19">
                  <c:v>8797064</c:v>
                </c:pt>
                <c:pt idx="20">
                  <c:v>6073868</c:v>
                </c:pt>
              </c:numCache>
            </c:numRef>
          </c:val>
          <c:extLst>
            <c:ext xmlns:c16="http://schemas.microsoft.com/office/drawing/2014/chart" uri="{C3380CC4-5D6E-409C-BE32-E72D297353CC}">
              <c16:uniqueId val="{00000000-13B8-49A2-B241-F5B7551AA35C}"/>
            </c:ext>
          </c:extLst>
        </c:ser>
        <c:dLbls>
          <c:showLegendKey val="0"/>
          <c:showVal val="0"/>
          <c:showCatName val="0"/>
          <c:showSerName val="0"/>
          <c:showPercent val="0"/>
          <c:showBubbleSize val="0"/>
        </c:dLbls>
        <c:gapWidth val="150"/>
        <c:axId val="1592497152"/>
        <c:axId val="1592500032"/>
      </c:barChart>
      <c:stockChart>
        <c:ser>
          <c:idx val="1"/>
          <c:order val="1"/>
          <c:tx>
            <c:strRef>
              <c:f>Visa!$C$6</c:f>
              <c:strCache>
                <c:ptCount val="1"/>
                <c:pt idx="0">
                  <c:v>Open</c:v>
                </c:pt>
              </c:strCache>
            </c:strRef>
          </c:tx>
          <c:spPr>
            <a:ln w="38100" cap="rnd">
              <a:noFill/>
              <a:round/>
            </a:ln>
            <a:effectLst/>
          </c:spPr>
          <c:marker>
            <c:symbol val="none"/>
          </c:marker>
          <c:cat>
            <c:numRef>
              <c:f>Visa!$A$7:$A$27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Visa!$C$7:$C$27</c:f>
              <c:numCache>
                <c:formatCode>_([$$-409]* #,##0.00_);_([$$-409]* \(#,##0.00\);_([$$-409]* "-"??_);_(@_)</c:formatCode>
                <c:ptCount val="21"/>
                <c:pt idx="0">
                  <c:v>352.51</c:v>
                </c:pt>
                <c:pt idx="1">
                  <c:v>347.39</c:v>
                </c:pt>
                <c:pt idx="2">
                  <c:v>348.12</c:v>
                </c:pt>
                <c:pt idx="3">
                  <c:v>347.29</c:v>
                </c:pt>
                <c:pt idx="4">
                  <c:v>350</c:v>
                </c:pt>
                <c:pt idx="5">
                  <c:v>349.5</c:v>
                </c:pt>
                <c:pt idx="6">
                  <c:v>349.06</c:v>
                </c:pt>
                <c:pt idx="7">
                  <c:v>351.1</c:v>
                </c:pt>
                <c:pt idx="8">
                  <c:v>353</c:v>
                </c:pt>
                <c:pt idx="9">
                  <c:v>354.82</c:v>
                </c:pt>
                <c:pt idx="10">
                  <c:v>354</c:v>
                </c:pt>
                <c:pt idx="11">
                  <c:v>356.38</c:v>
                </c:pt>
                <c:pt idx="12">
                  <c:v>356.29</c:v>
                </c:pt>
                <c:pt idx="13">
                  <c:v>351.7</c:v>
                </c:pt>
                <c:pt idx="14">
                  <c:v>348.93</c:v>
                </c:pt>
                <c:pt idx="15">
                  <c:v>344.1</c:v>
                </c:pt>
                <c:pt idx="16">
                  <c:v>341.69499999999999</c:v>
                </c:pt>
                <c:pt idx="17">
                  <c:v>342.15</c:v>
                </c:pt>
                <c:pt idx="18">
                  <c:v>338.29500000000002</c:v>
                </c:pt>
                <c:pt idx="19">
                  <c:v>341.43</c:v>
                </c:pt>
                <c:pt idx="20">
                  <c:v>333.68</c:v>
                </c:pt>
              </c:numCache>
            </c:numRef>
          </c:val>
          <c:smooth val="0"/>
          <c:extLst>
            <c:ext xmlns:c16="http://schemas.microsoft.com/office/drawing/2014/chart" uri="{C3380CC4-5D6E-409C-BE32-E72D297353CC}">
              <c16:uniqueId val="{00000001-13B8-49A2-B241-F5B7551AA35C}"/>
            </c:ext>
          </c:extLst>
        </c:ser>
        <c:ser>
          <c:idx val="2"/>
          <c:order val="2"/>
          <c:tx>
            <c:strRef>
              <c:f>Visa!$D$6</c:f>
              <c:strCache>
                <c:ptCount val="1"/>
                <c:pt idx="0">
                  <c:v>High</c:v>
                </c:pt>
              </c:strCache>
            </c:strRef>
          </c:tx>
          <c:spPr>
            <a:ln w="38100" cap="rnd">
              <a:noFill/>
              <a:round/>
            </a:ln>
            <a:effectLst/>
          </c:spPr>
          <c:marker>
            <c:symbol val="none"/>
          </c:marker>
          <c:cat>
            <c:numRef>
              <c:f>Visa!$A$7:$A$27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Visa!$D$7:$D$27</c:f>
              <c:numCache>
                <c:formatCode>_([$$-409]* #,##0.00_);_([$$-409]* \(#,##0.00\);_([$$-409]* "-"??_);_(@_)</c:formatCode>
                <c:ptCount val="21"/>
                <c:pt idx="0">
                  <c:v>353.81</c:v>
                </c:pt>
                <c:pt idx="1">
                  <c:v>351.97</c:v>
                </c:pt>
                <c:pt idx="2">
                  <c:v>350.21</c:v>
                </c:pt>
                <c:pt idx="3">
                  <c:v>350.67</c:v>
                </c:pt>
                <c:pt idx="4">
                  <c:v>351.37</c:v>
                </c:pt>
                <c:pt idx="5">
                  <c:v>349.5</c:v>
                </c:pt>
                <c:pt idx="6">
                  <c:v>353.65</c:v>
                </c:pt>
                <c:pt idx="7">
                  <c:v>354.48</c:v>
                </c:pt>
                <c:pt idx="8">
                  <c:v>355.78</c:v>
                </c:pt>
                <c:pt idx="9">
                  <c:v>357.18</c:v>
                </c:pt>
                <c:pt idx="10">
                  <c:v>357.65</c:v>
                </c:pt>
                <c:pt idx="11">
                  <c:v>358.32</c:v>
                </c:pt>
                <c:pt idx="12">
                  <c:v>358.32</c:v>
                </c:pt>
                <c:pt idx="13">
                  <c:v>356.62</c:v>
                </c:pt>
                <c:pt idx="14">
                  <c:v>352.82</c:v>
                </c:pt>
                <c:pt idx="15">
                  <c:v>346.17</c:v>
                </c:pt>
                <c:pt idx="16">
                  <c:v>344.38</c:v>
                </c:pt>
                <c:pt idx="17">
                  <c:v>342.46</c:v>
                </c:pt>
                <c:pt idx="18">
                  <c:v>341.42860000000002</c:v>
                </c:pt>
                <c:pt idx="19">
                  <c:v>342.15</c:v>
                </c:pt>
                <c:pt idx="20">
                  <c:v>337.37740000000002</c:v>
                </c:pt>
              </c:numCache>
            </c:numRef>
          </c:val>
          <c:smooth val="0"/>
          <c:extLst>
            <c:ext xmlns:c16="http://schemas.microsoft.com/office/drawing/2014/chart" uri="{C3380CC4-5D6E-409C-BE32-E72D297353CC}">
              <c16:uniqueId val="{00000002-13B8-49A2-B241-F5B7551AA35C}"/>
            </c:ext>
          </c:extLst>
        </c:ser>
        <c:ser>
          <c:idx val="3"/>
          <c:order val="3"/>
          <c:tx>
            <c:strRef>
              <c:f>Visa!$E$6</c:f>
              <c:strCache>
                <c:ptCount val="1"/>
                <c:pt idx="0">
                  <c:v>Low</c:v>
                </c:pt>
              </c:strCache>
            </c:strRef>
          </c:tx>
          <c:spPr>
            <a:ln w="38100" cap="rnd">
              <a:noFill/>
              <a:round/>
            </a:ln>
            <a:effectLst/>
          </c:spPr>
          <c:marker>
            <c:symbol val="none"/>
          </c:marker>
          <c:cat>
            <c:numRef>
              <c:f>Visa!$A$7:$A$27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Visa!$E$7:$E$27</c:f>
              <c:numCache>
                <c:formatCode>_([$$-409]* #,##0.00_);_([$$-409]* \(#,##0.00\);_([$$-409]* "-"??_);_(@_)</c:formatCode>
                <c:ptCount val="21"/>
                <c:pt idx="0">
                  <c:v>344.39249999999998</c:v>
                </c:pt>
                <c:pt idx="1">
                  <c:v>345.01</c:v>
                </c:pt>
                <c:pt idx="2">
                  <c:v>346.76</c:v>
                </c:pt>
                <c:pt idx="3">
                  <c:v>345.8</c:v>
                </c:pt>
                <c:pt idx="4">
                  <c:v>348.48</c:v>
                </c:pt>
                <c:pt idx="5">
                  <c:v>347.16</c:v>
                </c:pt>
                <c:pt idx="6">
                  <c:v>348.4</c:v>
                </c:pt>
                <c:pt idx="7">
                  <c:v>350.2</c:v>
                </c:pt>
                <c:pt idx="8">
                  <c:v>351.21</c:v>
                </c:pt>
                <c:pt idx="9">
                  <c:v>353.86</c:v>
                </c:pt>
                <c:pt idx="10">
                  <c:v>353.01</c:v>
                </c:pt>
                <c:pt idx="11">
                  <c:v>354.73</c:v>
                </c:pt>
                <c:pt idx="12">
                  <c:v>350.80950000000001</c:v>
                </c:pt>
                <c:pt idx="13">
                  <c:v>347.23</c:v>
                </c:pt>
                <c:pt idx="14">
                  <c:v>345.09010000000001</c:v>
                </c:pt>
                <c:pt idx="15">
                  <c:v>338.1</c:v>
                </c:pt>
                <c:pt idx="16">
                  <c:v>340</c:v>
                </c:pt>
                <c:pt idx="17">
                  <c:v>335.55</c:v>
                </c:pt>
                <c:pt idx="18">
                  <c:v>335.43</c:v>
                </c:pt>
                <c:pt idx="19">
                  <c:v>328.7</c:v>
                </c:pt>
                <c:pt idx="20">
                  <c:v>332.73</c:v>
                </c:pt>
              </c:numCache>
            </c:numRef>
          </c:val>
          <c:smooth val="0"/>
          <c:extLst>
            <c:ext xmlns:c16="http://schemas.microsoft.com/office/drawing/2014/chart" uri="{C3380CC4-5D6E-409C-BE32-E72D297353CC}">
              <c16:uniqueId val="{00000003-13B8-49A2-B241-F5B7551AA35C}"/>
            </c:ext>
          </c:extLst>
        </c:ser>
        <c:ser>
          <c:idx val="4"/>
          <c:order val="4"/>
          <c:tx>
            <c:strRef>
              <c:f>Visa!$F$6</c:f>
              <c:strCache>
                <c:ptCount val="1"/>
                <c:pt idx="0">
                  <c:v>Close</c:v>
                </c:pt>
              </c:strCache>
            </c:strRef>
          </c:tx>
          <c:spPr>
            <a:ln w="38100" cap="rnd">
              <a:noFill/>
              <a:round/>
            </a:ln>
            <a:effectLst/>
          </c:spPr>
          <c:marker>
            <c:symbol val="none"/>
          </c:marker>
          <c:cat>
            <c:numRef>
              <c:f>Visa!$A$7:$A$27</c:f>
              <c:numCache>
                <c:formatCode>m/d/yyyy</c:formatCode>
                <c:ptCount val="21"/>
                <c:pt idx="0">
                  <c:v>45849</c:v>
                </c:pt>
                <c:pt idx="1">
                  <c:v>45852</c:v>
                </c:pt>
                <c:pt idx="2">
                  <c:v>45853</c:v>
                </c:pt>
                <c:pt idx="3">
                  <c:v>45854</c:v>
                </c:pt>
                <c:pt idx="4">
                  <c:v>45855</c:v>
                </c:pt>
                <c:pt idx="5">
                  <c:v>45856</c:v>
                </c:pt>
                <c:pt idx="6">
                  <c:v>45859</c:v>
                </c:pt>
                <c:pt idx="7">
                  <c:v>45860</c:v>
                </c:pt>
                <c:pt idx="8">
                  <c:v>45861</c:v>
                </c:pt>
                <c:pt idx="9">
                  <c:v>45862</c:v>
                </c:pt>
                <c:pt idx="10">
                  <c:v>45863</c:v>
                </c:pt>
                <c:pt idx="11">
                  <c:v>45866</c:v>
                </c:pt>
                <c:pt idx="12">
                  <c:v>45867</c:v>
                </c:pt>
                <c:pt idx="13">
                  <c:v>45868</c:v>
                </c:pt>
                <c:pt idx="14">
                  <c:v>45869</c:v>
                </c:pt>
                <c:pt idx="15">
                  <c:v>45870</c:v>
                </c:pt>
                <c:pt idx="16">
                  <c:v>45873</c:v>
                </c:pt>
                <c:pt idx="17">
                  <c:v>45874</c:v>
                </c:pt>
                <c:pt idx="18">
                  <c:v>45875</c:v>
                </c:pt>
                <c:pt idx="19">
                  <c:v>45876</c:v>
                </c:pt>
                <c:pt idx="20">
                  <c:v>45877</c:v>
                </c:pt>
              </c:numCache>
            </c:numRef>
          </c:cat>
          <c:val>
            <c:numRef>
              <c:f>Visa!$F$7:$F$27</c:f>
              <c:numCache>
                <c:formatCode>_([$$-409]* #,##0.00_);_([$$-409]* \(#,##0.00\);_([$$-409]* "-"??_);_(@_)</c:formatCode>
                <c:ptCount val="21"/>
                <c:pt idx="0">
                  <c:v>347.93</c:v>
                </c:pt>
                <c:pt idx="1">
                  <c:v>350.5</c:v>
                </c:pt>
                <c:pt idx="2">
                  <c:v>347.02</c:v>
                </c:pt>
                <c:pt idx="3">
                  <c:v>349.9</c:v>
                </c:pt>
                <c:pt idx="4">
                  <c:v>349.81</c:v>
                </c:pt>
                <c:pt idx="5">
                  <c:v>349.05</c:v>
                </c:pt>
                <c:pt idx="6">
                  <c:v>350.94</c:v>
                </c:pt>
                <c:pt idx="7">
                  <c:v>351.86</c:v>
                </c:pt>
                <c:pt idx="8">
                  <c:v>355.29</c:v>
                </c:pt>
                <c:pt idx="9">
                  <c:v>353.97</c:v>
                </c:pt>
                <c:pt idx="10">
                  <c:v>357.04</c:v>
                </c:pt>
                <c:pt idx="11">
                  <c:v>355.47</c:v>
                </c:pt>
                <c:pt idx="12">
                  <c:v>351.29</c:v>
                </c:pt>
                <c:pt idx="13">
                  <c:v>350.91</c:v>
                </c:pt>
                <c:pt idx="14">
                  <c:v>345.47</c:v>
                </c:pt>
                <c:pt idx="15">
                  <c:v>339.35</c:v>
                </c:pt>
                <c:pt idx="16">
                  <c:v>342.15</c:v>
                </c:pt>
                <c:pt idx="17">
                  <c:v>337.43</c:v>
                </c:pt>
                <c:pt idx="18">
                  <c:v>339.74</c:v>
                </c:pt>
                <c:pt idx="19">
                  <c:v>332.09</c:v>
                </c:pt>
                <c:pt idx="20">
                  <c:v>336.78</c:v>
                </c:pt>
              </c:numCache>
            </c:numRef>
          </c:val>
          <c:smooth val="0"/>
          <c:extLst>
            <c:ext xmlns:c16="http://schemas.microsoft.com/office/drawing/2014/chart" uri="{C3380CC4-5D6E-409C-BE32-E72D297353CC}">
              <c16:uniqueId val="{00000004-13B8-49A2-B241-F5B7551AA35C}"/>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292814272"/>
        <c:axId val="1292811392"/>
      </c:stockChart>
      <c:dateAx>
        <c:axId val="1592497152"/>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592500032"/>
        <c:crosses val="autoZero"/>
        <c:auto val="1"/>
        <c:lblOffset val="100"/>
        <c:baseTimeUnit val="days"/>
      </c:dateAx>
      <c:valAx>
        <c:axId val="1592500032"/>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592497152"/>
        <c:crosses val="autoZero"/>
        <c:crossBetween val="between"/>
      </c:valAx>
      <c:valAx>
        <c:axId val="1292811392"/>
        <c:scaling>
          <c:orientation val="minMax"/>
        </c:scaling>
        <c:delete val="0"/>
        <c:axPos val="r"/>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92814272"/>
        <c:crosses val="max"/>
        <c:crossBetween val="between"/>
      </c:valAx>
      <c:dateAx>
        <c:axId val="1292814272"/>
        <c:scaling>
          <c:orientation val="minMax"/>
        </c:scaling>
        <c:delete val="1"/>
        <c:axPos val="b"/>
        <c:numFmt formatCode="m/d/yyyy" sourceLinked="1"/>
        <c:majorTickMark val="out"/>
        <c:minorTickMark val="none"/>
        <c:tickLblPos val="nextTo"/>
        <c:crossAx val="1292811392"/>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Close Last 12 Months</a:t>
            </a:r>
          </a:p>
          <a:p>
            <a:pPr>
              <a:defRPr/>
            </a:pPr>
            <a:r>
              <a:rPr lang="en-US"/>
              <a:t> </a:t>
            </a:r>
          </a:p>
        </c:rich>
      </c:tx>
      <c:layout>
        <c:manualLayout>
          <c:xMode val="edge"/>
          <c:yMode val="edge"/>
          <c:x val="0.40075678040244966"/>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areaChart>
        <c:grouping val="stacked"/>
        <c:varyColors val="0"/>
        <c:ser>
          <c:idx val="0"/>
          <c:order val="0"/>
          <c:spPr>
            <a:gradFill>
              <a:gsLst>
                <a:gs pos="0">
                  <a:srgbClr val="009999"/>
                </a:gs>
                <a:gs pos="100000">
                  <a:srgbClr val="008080"/>
                </a:gs>
              </a:gsLst>
              <a:lin ang="5400000" scaled="1"/>
            </a:gradFill>
            <a:ln>
              <a:noFill/>
            </a:ln>
            <a:effectLst/>
          </c:spPr>
          <c:val>
            <c:numRef>
              <c:f>Visa!$C$4:$IQ$4</c:f>
              <c:numCache>
                <c:formatCode>_([$$-409]* #,##0.00_);_([$$-409]* \(#,##0.00\);_([$$-409]* "-"??_);_(@_)</c:formatCode>
                <c:ptCount val="249"/>
                <c:pt idx="0">
                  <c:v>259.89</c:v>
                </c:pt>
                <c:pt idx="1">
                  <c:v>260.13</c:v>
                </c:pt>
                <c:pt idx="2">
                  <c:v>261.14</c:v>
                </c:pt>
                <c:pt idx="3">
                  <c:v>266.8</c:v>
                </c:pt>
                <c:pt idx="4">
                  <c:v>267.38</c:v>
                </c:pt>
                <c:pt idx="5">
                  <c:v>266.47000000000003</c:v>
                </c:pt>
                <c:pt idx="6">
                  <c:v>268.04000000000002</c:v>
                </c:pt>
                <c:pt idx="7">
                  <c:v>268.2</c:v>
                </c:pt>
                <c:pt idx="8">
                  <c:v>267.94</c:v>
                </c:pt>
                <c:pt idx="9">
                  <c:v>267.44</c:v>
                </c:pt>
                <c:pt idx="10">
                  <c:v>268.20999999999998</c:v>
                </c:pt>
                <c:pt idx="11">
                  <c:v>270.72000000000003</c:v>
                </c:pt>
                <c:pt idx="12">
                  <c:v>269.19</c:v>
                </c:pt>
                <c:pt idx="13">
                  <c:v>274.32</c:v>
                </c:pt>
                <c:pt idx="14">
                  <c:v>276.37</c:v>
                </c:pt>
                <c:pt idx="15">
                  <c:v>278.54000000000002</c:v>
                </c:pt>
                <c:pt idx="16">
                  <c:v>280.49</c:v>
                </c:pt>
                <c:pt idx="17">
                  <c:v>278.62</c:v>
                </c:pt>
                <c:pt idx="18">
                  <c:v>279.37</c:v>
                </c:pt>
                <c:pt idx="19">
                  <c:v>285.61</c:v>
                </c:pt>
                <c:pt idx="20">
                  <c:v>285.33999999999997</c:v>
                </c:pt>
                <c:pt idx="21">
                  <c:v>283.95999999999998</c:v>
                </c:pt>
                <c:pt idx="22">
                  <c:v>285.37</c:v>
                </c:pt>
                <c:pt idx="23">
                  <c:v>287.35000000000002</c:v>
                </c:pt>
                <c:pt idx="24">
                  <c:v>290.48</c:v>
                </c:pt>
                <c:pt idx="25">
                  <c:v>291.56</c:v>
                </c:pt>
                <c:pt idx="26">
                  <c:v>288.48</c:v>
                </c:pt>
                <c:pt idx="27">
                  <c:v>285.24</c:v>
                </c:pt>
                <c:pt idx="28">
                  <c:v>284.77</c:v>
                </c:pt>
                <c:pt idx="29">
                  <c:v>288.63</c:v>
                </c:pt>
                <c:pt idx="30">
                  <c:v>272.77999999999997</c:v>
                </c:pt>
                <c:pt idx="31">
                  <c:v>269.63</c:v>
                </c:pt>
                <c:pt idx="32">
                  <c:v>271.69</c:v>
                </c:pt>
                <c:pt idx="33">
                  <c:v>275.17</c:v>
                </c:pt>
                <c:pt idx="34">
                  <c:v>274.95</c:v>
                </c:pt>
                <c:pt idx="35">
                  <c:v>277.60000000000002</c:v>
                </c:pt>
                <c:pt idx="36">
                  <c:v>277</c:v>
                </c:pt>
                <c:pt idx="37">
                  <c:v>276.86</c:v>
                </c:pt>
                <c:pt idx="38">
                  <c:v>277.93</c:v>
                </c:pt>
                <c:pt idx="39">
                  <c:v>273.79000000000002</c:v>
                </c:pt>
                <c:pt idx="40">
                  <c:v>274.95999999999998</c:v>
                </c:pt>
                <c:pt idx="41">
                  <c:v>276.93</c:v>
                </c:pt>
                <c:pt idx="42">
                  <c:v>277.47000000000003</c:v>
                </c:pt>
                <c:pt idx="43">
                  <c:v>277.83999999999997</c:v>
                </c:pt>
                <c:pt idx="44">
                  <c:v>280.68</c:v>
                </c:pt>
                <c:pt idx="45">
                  <c:v>279.29000000000002</c:v>
                </c:pt>
                <c:pt idx="46">
                  <c:v>287.52</c:v>
                </c:pt>
                <c:pt idx="47">
                  <c:v>290.39</c:v>
                </c:pt>
                <c:pt idx="48">
                  <c:v>290.62</c:v>
                </c:pt>
                <c:pt idx="49">
                  <c:v>286.85000000000002</c:v>
                </c:pt>
                <c:pt idx="50">
                  <c:v>284.79000000000002</c:v>
                </c:pt>
                <c:pt idx="51">
                  <c:v>283.76</c:v>
                </c:pt>
                <c:pt idx="52">
                  <c:v>283.22000000000003</c:v>
                </c:pt>
                <c:pt idx="53">
                  <c:v>281.73</c:v>
                </c:pt>
                <c:pt idx="54">
                  <c:v>284.19</c:v>
                </c:pt>
                <c:pt idx="55">
                  <c:v>281.88</c:v>
                </c:pt>
                <c:pt idx="56">
                  <c:v>290.16000000000003</c:v>
                </c:pt>
                <c:pt idx="57">
                  <c:v>289.85000000000002</c:v>
                </c:pt>
                <c:pt idx="58">
                  <c:v>290.74</c:v>
                </c:pt>
                <c:pt idx="59">
                  <c:v>291.85000000000002</c:v>
                </c:pt>
                <c:pt idx="60">
                  <c:v>293.29000000000002</c:v>
                </c:pt>
                <c:pt idx="61">
                  <c:v>307.39999999999998</c:v>
                </c:pt>
                <c:pt idx="62">
                  <c:v>305.8</c:v>
                </c:pt>
                <c:pt idx="63">
                  <c:v>307.87</c:v>
                </c:pt>
                <c:pt idx="64">
                  <c:v>310.92</c:v>
                </c:pt>
                <c:pt idx="65">
                  <c:v>309.85000000000002</c:v>
                </c:pt>
                <c:pt idx="66">
                  <c:v>309.48</c:v>
                </c:pt>
                <c:pt idx="67">
                  <c:v>308.25</c:v>
                </c:pt>
                <c:pt idx="68">
                  <c:v>309.64</c:v>
                </c:pt>
                <c:pt idx="69">
                  <c:v>312.16000000000003</c:v>
                </c:pt>
                <c:pt idx="70">
                  <c:v>311.85000000000002</c:v>
                </c:pt>
                <c:pt idx="71">
                  <c:v>307.39</c:v>
                </c:pt>
                <c:pt idx="72">
                  <c:v>309.89999999999998</c:v>
                </c:pt>
                <c:pt idx="73">
                  <c:v>309.92</c:v>
                </c:pt>
                <c:pt idx="74">
                  <c:v>313.19</c:v>
                </c:pt>
                <c:pt idx="75">
                  <c:v>311.82</c:v>
                </c:pt>
                <c:pt idx="76">
                  <c:v>314.7</c:v>
                </c:pt>
                <c:pt idx="77">
                  <c:v>315.08</c:v>
                </c:pt>
                <c:pt idx="78">
                  <c:v>316.64999999999998</c:v>
                </c:pt>
                <c:pt idx="79">
                  <c:v>313.01</c:v>
                </c:pt>
                <c:pt idx="80">
                  <c:v>309.89999999999998</c:v>
                </c:pt>
                <c:pt idx="81">
                  <c:v>309.08</c:v>
                </c:pt>
                <c:pt idx="82">
                  <c:v>311.01</c:v>
                </c:pt>
                <c:pt idx="83">
                  <c:v>308.3</c:v>
                </c:pt>
                <c:pt idx="84">
                  <c:v>312.38</c:v>
                </c:pt>
                <c:pt idx="85">
                  <c:v>313.79000000000002</c:v>
                </c:pt>
                <c:pt idx="86">
                  <c:v>314.23</c:v>
                </c:pt>
                <c:pt idx="87">
                  <c:v>314.74</c:v>
                </c:pt>
                <c:pt idx="88">
                  <c:v>315.89</c:v>
                </c:pt>
                <c:pt idx="89">
                  <c:v>318.3</c:v>
                </c:pt>
                <c:pt idx="90">
                  <c:v>309.77999999999997</c:v>
                </c:pt>
                <c:pt idx="91">
                  <c:v>314.88</c:v>
                </c:pt>
                <c:pt idx="92">
                  <c:v>317.70999999999998</c:v>
                </c:pt>
                <c:pt idx="93">
                  <c:v>317.22000000000003</c:v>
                </c:pt>
                <c:pt idx="94">
                  <c:v>320.64999999999998</c:v>
                </c:pt>
                <c:pt idx="95">
                  <c:v>320.91000000000003</c:v>
                </c:pt>
                <c:pt idx="96">
                  <c:v>318.66000000000003</c:v>
                </c:pt>
                <c:pt idx="97">
                  <c:v>315.31</c:v>
                </c:pt>
                <c:pt idx="98">
                  <c:v>316.04000000000002</c:v>
                </c:pt>
                <c:pt idx="99">
                  <c:v>314.39999999999998</c:v>
                </c:pt>
                <c:pt idx="100">
                  <c:v>314.91000000000003</c:v>
                </c:pt>
                <c:pt idx="101">
                  <c:v>313.04000000000002</c:v>
                </c:pt>
                <c:pt idx="102">
                  <c:v>311.67</c:v>
                </c:pt>
                <c:pt idx="103">
                  <c:v>312.60000000000002</c:v>
                </c:pt>
                <c:pt idx="104">
                  <c:v>307.70999999999998</c:v>
                </c:pt>
                <c:pt idx="105">
                  <c:v>306.92</c:v>
                </c:pt>
                <c:pt idx="106">
                  <c:v>309.08999999999997</c:v>
                </c:pt>
                <c:pt idx="107">
                  <c:v>316.27999999999997</c:v>
                </c:pt>
                <c:pt idx="108">
                  <c:v>317.25</c:v>
                </c:pt>
                <c:pt idx="109">
                  <c:v>319.62</c:v>
                </c:pt>
                <c:pt idx="110">
                  <c:v>323.63</c:v>
                </c:pt>
                <c:pt idx="111">
                  <c:v>323.56</c:v>
                </c:pt>
                <c:pt idx="112">
                  <c:v>328.21</c:v>
                </c:pt>
                <c:pt idx="113">
                  <c:v>330.2</c:v>
                </c:pt>
                <c:pt idx="114">
                  <c:v>334.54</c:v>
                </c:pt>
                <c:pt idx="115">
                  <c:v>334.48</c:v>
                </c:pt>
                <c:pt idx="116">
                  <c:v>335.88</c:v>
                </c:pt>
                <c:pt idx="117">
                  <c:v>343.05</c:v>
                </c:pt>
                <c:pt idx="118">
                  <c:v>341.8</c:v>
                </c:pt>
                <c:pt idx="119">
                  <c:v>345.82</c:v>
                </c:pt>
                <c:pt idx="120">
                  <c:v>345.15</c:v>
                </c:pt>
                <c:pt idx="121">
                  <c:v>349.44</c:v>
                </c:pt>
                <c:pt idx="122">
                  <c:v>347.48</c:v>
                </c:pt>
                <c:pt idx="123">
                  <c:v>348.02</c:v>
                </c:pt>
                <c:pt idx="124">
                  <c:v>351.23</c:v>
                </c:pt>
                <c:pt idx="125">
                  <c:v>350.72</c:v>
                </c:pt>
                <c:pt idx="126">
                  <c:v>351.49</c:v>
                </c:pt>
                <c:pt idx="127">
                  <c:v>355.63</c:v>
                </c:pt>
                <c:pt idx="128">
                  <c:v>353.81</c:v>
                </c:pt>
                <c:pt idx="129">
                  <c:v>356.73</c:v>
                </c:pt>
                <c:pt idx="130">
                  <c:v>355.23</c:v>
                </c:pt>
                <c:pt idx="131">
                  <c:v>350.49</c:v>
                </c:pt>
                <c:pt idx="132">
                  <c:v>348.53</c:v>
                </c:pt>
                <c:pt idx="133">
                  <c:v>349.86</c:v>
                </c:pt>
                <c:pt idx="134">
                  <c:v>352.09</c:v>
                </c:pt>
                <c:pt idx="135">
                  <c:v>350.63</c:v>
                </c:pt>
                <c:pt idx="136">
                  <c:v>355.74</c:v>
                </c:pt>
                <c:pt idx="137">
                  <c:v>362.71</c:v>
                </c:pt>
                <c:pt idx="138">
                  <c:v>361.82</c:v>
                </c:pt>
                <c:pt idx="139">
                  <c:v>352.23</c:v>
                </c:pt>
                <c:pt idx="140">
                  <c:v>352.68</c:v>
                </c:pt>
                <c:pt idx="141">
                  <c:v>344.16</c:v>
                </c:pt>
                <c:pt idx="142">
                  <c:v>345.32</c:v>
                </c:pt>
                <c:pt idx="143">
                  <c:v>341.48</c:v>
                </c:pt>
                <c:pt idx="144">
                  <c:v>332.14</c:v>
                </c:pt>
                <c:pt idx="145">
                  <c:v>332.84</c:v>
                </c:pt>
                <c:pt idx="146">
                  <c:v>328.55</c:v>
                </c:pt>
                <c:pt idx="147">
                  <c:v>331.8</c:v>
                </c:pt>
                <c:pt idx="148">
                  <c:v>334.55</c:v>
                </c:pt>
                <c:pt idx="149">
                  <c:v>334.77</c:v>
                </c:pt>
                <c:pt idx="150">
                  <c:v>339.87</c:v>
                </c:pt>
                <c:pt idx="151">
                  <c:v>339.5</c:v>
                </c:pt>
                <c:pt idx="152">
                  <c:v>335.66</c:v>
                </c:pt>
                <c:pt idx="153">
                  <c:v>343.87</c:v>
                </c:pt>
                <c:pt idx="154">
                  <c:v>344.62</c:v>
                </c:pt>
                <c:pt idx="155">
                  <c:v>344.18</c:v>
                </c:pt>
                <c:pt idx="156">
                  <c:v>349.86</c:v>
                </c:pt>
                <c:pt idx="157">
                  <c:v>342.85</c:v>
                </c:pt>
                <c:pt idx="158">
                  <c:v>350.46</c:v>
                </c:pt>
                <c:pt idx="159">
                  <c:v>346.35</c:v>
                </c:pt>
                <c:pt idx="160">
                  <c:v>346.33</c:v>
                </c:pt>
                <c:pt idx="161">
                  <c:v>339.39</c:v>
                </c:pt>
                <c:pt idx="162">
                  <c:v>313.13</c:v>
                </c:pt>
                <c:pt idx="163">
                  <c:v>312.32</c:v>
                </c:pt>
                <c:pt idx="164">
                  <c:v>308.27</c:v>
                </c:pt>
                <c:pt idx="165">
                  <c:v>332.43</c:v>
                </c:pt>
                <c:pt idx="166">
                  <c:v>324.61</c:v>
                </c:pt>
                <c:pt idx="167">
                  <c:v>333.4</c:v>
                </c:pt>
                <c:pt idx="168">
                  <c:v>335.18</c:v>
                </c:pt>
                <c:pt idx="169">
                  <c:v>335.81</c:v>
                </c:pt>
                <c:pt idx="170">
                  <c:v>331.33</c:v>
                </c:pt>
                <c:pt idx="171">
                  <c:v>329.61</c:v>
                </c:pt>
                <c:pt idx="172">
                  <c:v>320.10000000000002</c:v>
                </c:pt>
                <c:pt idx="173">
                  <c:v>331.4</c:v>
                </c:pt>
                <c:pt idx="174">
                  <c:v>334.37</c:v>
                </c:pt>
                <c:pt idx="175">
                  <c:v>335.71</c:v>
                </c:pt>
                <c:pt idx="176">
                  <c:v>335.17</c:v>
                </c:pt>
                <c:pt idx="177">
                  <c:v>337.51</c:v>
                </c:pt>
                <c:pt idx="178">
                  <c:v>341.52</c:v>
                </c:pt>
                <c:pt idx="179">
                  <c:v>345.5</c:v>
                </c:pt>
                <c:pt idx="180">
                  <c:v>342.45</c:v>
                </c:pt>
                <c:pt idx="181">
                  <c:v>347.6</c:v>
                </c:pt>
                <c:pt idx="182">
                  <c:v>348.64</c:v>
                </c:pt>
                <c:pt idx="183">
                  <c:v>347.7</c:v>
                </c:pt>
                <c:pt idx="184">
                  <c:v>349.85</c:v>
                </c:pt>
                <c:pt idx="185">
                  <c:v>351.27</c:v>
                </c:pt>
                <c:pt idx="186">
                  <c:v>352.54</c:v>
                </c:pt>
                <c:pt idx="187">
                  <c:v>355.85</c:v>
                </c:pt>
                <c:pt idx="188">
                  <c:v>356.14</c:v>
                </c:pt>
                <c:pt idx="189">
                  <c:v>356.46</c:v>
                </c:pt>
                <c:pt idx="190">
                  <c:v>362.3</c:v>
                </c:pt>
                <c:pt idx="191">
                  <c:v>365.12</c:v>
                </c:pt>
                <c:pt idx="192">
                  <c:v>367.9</c:v>
                </c:pt>
                <c:pt idx="193">
                  <c:v>366.84</c:v>
                </c:pt>
                <c:pt idx="194">
                  <c:v>358.3</c:v>
                </c:pt>
                <c:pt idx="195">
                  <c:v>357.97</c:v>
                </c:pt>
                <c:pt idx="196">
                  <c:v>353.54</c:v>
                </c:pt>
                <c:pt idx="197">
                  <c:v>359.3</c:v>
                </c:pt>
                <c:pt idx="198">
                  <c:v>359.73</c:v>
                </c:pt>
                <c:pt idx="199">
                  <c:v>362.4</c:v>
                </c:pt>
                <c:pt idx="200">
                  <c:v>365.19</c:v>
                </c:pt>
                <c:pt idx="201">
                  <c:v>365.32</c:v>
                </c:pt>
                <c:pt idx="202">
                  <c:v>365.86</c:v>
                </c:pt>
                <c:pt idx="203">
                  <c:v>368</c:v>
                </c:pt>
                <c:pt idx="204">
                  <c:v>366.77</c:v>
                </c:pt>
                <c:pt idx="205">
                  <c:v>370.22</c:v>
                </c:pt>
                <c:pt idx="206">
                  <c:v>366.66</c:v>
                </c:pt>
                <c:pt idx="207">
                  <c:v>370.7</c:v>
                </c:pt>
                <c:pt idx="208">
                  <c:v>373.31</c:v>
                </c:pt>
                <c:pt idx="209">
                  <c:v>371.4</c:v>
                </c:pt>
                <c:pt idx="210">
                  <c:v>352.85</c:v>
                </c:pt>
                <c:pt idx="211">
                  <c:v>355.48</c:v>
                </c:pt>
                <c:pt idx="212">
                  <c:v>357.84</c:v>
                </c:pt>
                <c:pt idx="213">
                  <c:v>340.38</c:v>
                </c:pt>
                <c:pt idx="214">
                  <c:v>338.57</c:v>
                </c:pt>
                <c:pt idx="215">
                  <c:v>343.75</c:v>
                </c:pt>
                <c:pt idx="216">
                  <c:v>351.63</c:v>
                </c:pt>
                <c:pt idx="217">
                  <c:v>345.26</c:v>
                </c:pt>
                <c:pt idx="218">
                  <c:v>346.03</c:v>
                </c:pt>
                <c:pt idx="219">
                  <c:v>348.61</c:v>
                </c:pt>
                <c:pt idx="220">
                  <c:v>355.05</c:v>
                </c:pt>
                <c:pt idx="221">
                  <c:v>355.47</c:v>
                </c:pt>
                <c:pt idx="222">
                  <c:v>354.22</c:v>
                </c:pt>
                <c:pt idx="223">
                  <c:v>358.86</c:v>
                </c:pt>
                <c:pt idx="224">
                  <c:v>356.64</c:v>
                </c:pt>
                <c:pt idx="225">
                  <c:v>354.55</c:v>
                </c:pt>
                <c:pt idx="226">
                  <c:v>357.76</c:v>
                </c:pt>
                <c:pt idx="227">
                  <c:v>355.88</c:v>
                </c:pt>
                <c:pt idx="228">
                  <c:v>347.93</c:v>
                </c:pt>
                <c:pt idx="229">
                  <c:v>350.5</c:v>
                </c:pt>
                <c:pt idx="230">
                  <c:v>347.02</c:v>
                </c:pt>
                <c:pt idx="231">
                  <c:v>349.9</c:v>
                </c:pt>
                <c:pt idx="232">
                  <c:v>349.81</c:v>
                </c:pt>
                <c:pt idx="233">
                  <c:v>349.05</c:v>
                </c:pt>
                <c:pt idx="234">
                  <c:v>350.94</c:v>
                </c:pt>
                <c:pt idx="235">
                  <c:v>351.86</c:v>
                </c:pt>
                <c:pt idx="236">
                  <c:v>355.29</c:v>
                </c:pt>
                <c:pt idx="237">
                  <c:v>353.97</c:v>
                </c:pt>
                <c:pt idx="238">
                  <c:v>357.04</c:v>
                </c:pt>
                <c:pt idx="239">
                  <c:v>355.47</c:v>
                </c:pt>
                <c:pt idx="240">
                  <c:v>351.29</c:v>
                </c:pt>
                <c:pt idx="241">
                  <c:v>350.91</c:v>
                </c:pt>
                <c:pt idx="242">
                  <c:v>345.47</c:v>
                </c:pt>
                <c:pt idx="243">
                  <c:v>339.35</c:v>
                </c:pt>
                <c:pt idx="244">
                  <c:v>342.15</c:v>
                </c:pt>
                <c:pt idx="245">
                  <c:v>337.43</c:v>
                </c:pt>
                <c:pt idx="246">
                  <c:v>339.74</c:v>
                </c:pt>
                <c:pt idx="247">
                  <c:v>332.09</c:v>
                </c:pt>
                <c:pt idx="248">
                  <c:v>336.78</c:v>
                </c:pt>
              </c:numCache>
            </c:numRef>
          </c:val>
          <c:extLst>
            <c:ext xmlns:c16="http://schemas.microsoft.com/office/drawing/2014/chart" uri="{C3380CC4-5D6E-409C-BE32-E72D297353CC}">
              <c16:uniqueId val="{00000000-8FAB-4BB8-8AD5-93208680CCB1}"/>
            </c:ext>
          </c:extLst>
        </c:ser>
        <c:dLbls>
          <c:showLegendKey val="0"/>
          <c:showVal val="0"/>
          <c:showCatName val="0"/>
          <c:showSerName val="0"/>
          <c:showPercent val="0"/>
          <c:showBubbleSize val="0"/>
        </c:dLbls>
        <c:axId val="1656006512"/>
        <c:axId val="1656008912"/>
      </c:areaChart>
      <c:catAx>
        <c:axId val="1656006512"/>
        <c:scaling>
          <c:orientation val="minMax"/>
        </c:scaling>
        <c:delete val="1"/>
        <c:axPos val="b"/>
        <c:majorTickMark val="out"/>
        <c:minorTickMark val="none"/>
        <c:tickLblPos val="nextTo"/>
        <c:crossAx val="1656008912"/>
        <c:crosses val="autoZero"/>
        <c:auto val="1"/>
        <c:lblAlgn val="ctr"/>
        <c:lblOffset val="100"/>
        <c:noMultiLvlLbl val="0"/>
      </c:catAx>
      <c:valAx>
        <c:axId val="165600891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656006512"/>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22224</xdr:colOff>
      <xdr:row>23</xdr:row>
      <xdr:rowOff>22224</xdr:rowOff>
    </xdr:from>
    <xdr:to>
      <xdr:col>3</xdr:col>
      <xdr:colOff>31749</xdr:colOff>
      <xdr:row>43</xdr:row>
      <xdr:rowOff>6350</xdr:rowOff>
    </xdr:to>
    <xdr:graphicFrame macro="">
      <xdr:nvGraphicFramePr>
        <xdr:cNvPr id="2" name="Chart 1">
          <a:extLst>
            <a:ext uri="{FF2B5EF4-FFF2-40B4-BE49-F238E27FC236}">
              <a16:creationId xmlns:a16="http://schemas.microsoft.com/office/drawing/2014/main" id="{803F2BC9-3AAA-1458-5CBF-079F1995C1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50800</xdr:colOff>
      <xdr:row>17</xdr:row>
      <xdr:rowOff>0</xdr:rowOff>
    </xdr:from>
    <xdr:to>
      <xdr:col>6</xdr:col>
      <xdr:colOff>730250</xdr:colOff>
      <xdr:row>30</xdr:row>
      <xdr:rowOff>0</xdr:rowOff>
    </xdr:to>
    <xdr:graphicFrame macro="">
      <xdr:nvGraphicFramePr>
        <xdr:cNvPr id="4" name="Chart 3">
          <a:extLst>
            <a:ext uri="{FF2B5EF4-FFF2-40B4-BE49-F238E27FC236}">
              <a16:creationId xmlns:a16="http://schemas.microsoft.com/office/drawing/2014/main" id="{C08DAA79-7DAA-4431-8505-76B0A80D0B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63500</xdr:colOff>
      <xdr:row>30</xdr:row>
      <xdr:rowOff>6350</xdr:rowOff>
    </xdr:from>
    <xdr:to>
      <xdr:col>6</xdr:col>
      <xdr:colOff>730250</xdr:colOff>
      <xdr:row>43</xdr:row>
      <xdr:rowOff>6350</xdr:rowOff>
    </xdr:to>
    <xdr:graphicFrame macro="">
      <xdr:nvGraphicFramePr>
        <xdr:cNvPr id="3" name="Chart 2">
          <a:extLst>
            <a:ext uri="{FF2B5EF4-FFF2-40B4-BE49-F238E27FC236}">
              <a16:creationId xmlns:a16="http://schemas.microsoft.com/office/drawing/2014/main" id="{C8344D27-3301-4682-8A12-BB80BA5FA6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733425</xdr:colOff>
      <xdr:row>17</xdr:row>
      <xdr:rowOff>7936</xdr:rowOff>
    </xdr:from>
    <xdr:to>
      <xdr:col>9</xdr:col>
      <xdr:colOff>1143000</xdr:colOff>
      <xdr:row>30</xdr:row>
      <xdr:rowOff>12699</xdr:rowOff>
    </xdr:to>
    <xdr:graphicFrame macro="">
      <xdr:nvGraphicFramePr>
        <xdr:cNvPr id="5" name="Chart 4">
          <a:extLst>
            <a:ext uri="{FF2B5EF4-FFF2-40B4-BE49-F238E27FC236}">
              <a16:creationId xmlns:a16="http://schemas.microsoft.com/office/drawing/2014/main" id="{0E7ECE9F-F8D3-49D0-8442-C335D779E4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723900</xdr:colOff>
      <xdr:row>30</xdr:row>
      <xdr:rowOff>0</xdr:rowOff>
    </xdr:from>
    <xdr:to>
      <xdr:col>9</xdr:col>
      <xdr:colOff>1130300</xdr:colOff>
      <xdr:row>43</xdr:row>
      <xdr:rowOff>6350</xdr:rowOff>
    </xdr:to>
    <xdr:graphicFrame macro="">
      <xdr:nvGraphicFramePr>
        <xdr:cNvPr id="6" name="Chart 5">
          <a:extLst>
            <a:ext uri="{FF2B5EF4-FFF2-40B4-BE49-F238E27FC236}">
              <a16:creationId xmlns:a16="http://schemas.microsoft.com/office/drawing/2014/main" id="{2DF9D8E0-3968-428C-9CBB-820F669E6B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117474</xdr:colOff>
      <xdr:row>4</xdr:row>
      <xdr:rowOff>168274</xdr:rowOff>
    </xdr:from>
    <xdr:to>
      <xdr:col>15</xdr:col>
      <xdr:colOff>31749</xdr:colOff>
      <xdr:row>24</xdr:row>
      <xdr:rowOff>25399</xdr:rowOff>
    </xdr:to>
    <xdr:graphicFrame macro="">
      <xdr:nvGraphicFramePr>
        <xdr:cNvPr id="2" name="Chart 1">
          <a:extLst>
            <a:ext uri="{FF2B5EF4-FFF2-40B4-BE49-F238E27FC236}">
              <a16:creationId xmlns:a16="http://schemas.microsoft.com/office/drawing/2014/main" id="{14B287C9-1B18-A635-52F3-1DDEE1DA1A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225425</xdr:colOff>
      <xdr:row>5</xdr:row>
      <xdr:rowOff>34925</xdr:rowOff>
    </xdr:from>
    <xdr:to>
      <xdr:col>12</xdr:col>
      <xdr:colOff>508000</xdr:colOff>
      <xdr:row>20</xdr:row>
      <xdr:rowOff>15875</xdr:rowOff>
    </xdr:to>
    <xdr:graphicFrame macro="">
      <xdr:nvGraphicFramePr>
        <xdr:cNvPr id="2" name="Chart 1">
          <a:extLst>
            <a:ext uri="{FF2B5EF4-FFF2-40B4-BE49-F238E27FC236}">
              <a16:creationId xmlns:a16="http://schemas.microsoft.com/office/drawing/2014/main" id="{C05C820B-5E95-9BD0-599B-525050FA94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248</xdr:col>
      <xdr:colOff>193675</xdr:colOff>
      <xdr:row>19</xdr:row>
      <xdr:rowOff>41275</xdr:rowOff>
    </xdr:from>
    <xdr:to>
      <xdr:col>255</xdr:col>
      <xdr:colOff>498475</xdr:colOff>
      <xdr:row>34</xdr:row>
      <xdr:rowOff>22225</xdr:rowOff>
    </xdr:to>
    <xdr:graphicFrame macro="">
      <xdr:nvGraphicFramePr>
        <xdr:cNvPr id="3" name="Chart 2">
          <a:extLst>
            <a:ext uri="{FF2B5EF4-FFF2-40B4-BE49-F238E27FC236}">
              <a16:creationId xmlns:a16="http://schemas.microsoft.com/office/drawing/2014/main" id="{BACAC7CC-5393-BED1-D78C-E6423FEB3D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73025</xdr:colOff>
      <xdr:row>6</xdr:row>
      <xdr:rowOff>9525</xdr:rowOff>
    </xdr:from>
    <xdr:to>
      <xdr:col>14</xdr:col>
      <xdr:colOff>377825</xdr:colOff>
      <xdr:row>20</xdr:row>
      <xdr:rowOff>174625</xdr:rowOff>
    </xdr:to>
    <xdr:graphicFrame macro="">
      <xdr:nvGraphicFramePr>
        <xdr:cNvPr id="2" name="Chart 1">
          <a:extLst>
            <a:ext uri="{FF2B5EF4-FFF2-40B4-BE49-F238E27FC236}">
              <a16:creationId xmlns:a16="http://schemas.microsoft.com/office/drawing/2014/main" id="{F5570FD5-44D3-7092-7598-545910EDBE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19050</xdr:colOff>
      <xdr:row>22</xdr:row>
      <xdr:rowOff>19050</xdr:rowOff>
    </xdr:from>
    <xdr:to>
      <xdr:col>14</xdr:col>
      <xdr:colOff>323850</xdr:colOff>
      <xdr:row>37</xdr:row>
      <xdr:rowOff>0</xdr:rowOff>
    </xdr:to>
    <xdr:graphicFrame macro="">
      <xdr:nvGraphicFramePr>
        <xdr:cNvPr id="4" name="Chart 3">
          <a:extLst>
            <a:ext uri="{FF2B5EF4-FFF2-40B4-BE49-F238E27FC236}">
              <a16:creationId xmlns:a16="http://schemas.microsoft.com/office/drawing/2014/main" id="{68A76979-84D2-4AC9-9326-46EE54DD03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ADMIN" refreshedDate="45878.562149189813" createdVersion="8" refreshedVersion="8" minRefreshableVersion="3" recordCount="6" xr:uid="{5CD42554-4A3E-4503-8C78-1651A35B27CC}">
  <cacheSource type="worksheet">
    <worksheetSource name="Table3"/>
  </cacheSource>
  <cacheFields count="7">
    <cacheField name="Stock" numFmtId="0">
      <sharedItems count="6">
        <s v="VISA INC. (XNYS:V)"/>
        <s v="BERKSHIRE HATHAWAY INC. (XNYS:BRK.A)"/>
        <s v="RTX CORPORATION (XLON:0R2N)"/>
        <s v="BLACKROCK, INC. (XNYS:BLK)"/>
        <s v="JPMORGAN CHASE &amp; CO. (XNYS:JPM)"/>
        <s v="FIVERR INTERNATIONAL LTD (XNYS:FVRR)"/>
      </sharedItems>
    </cacheField>
    <cacheField name="Exchange" numFmtId="0">
      <sharedItems count="2">
        <s v="XNYS"/>
        <s v="XLON"/>
      </sharedItems>
    </cacheField>
    <cacheField name="Ticker symbol" numFmtId="0">
      <sharedItems count="6">
        <s v="V"/>
        <s v="BRK.A"/>
        <s v="0R2N"/>
        <s v="BLK"/>
        <s v="JPM"/>
        <s v="FVRR"/>
      </sharedItems>
    </cacheField>
    <cacheField name="52 week high" numFmtId="0">
      <sharedItems containsSemiMixedTypes="0" containsString="0" containsNumber="1" minValue="36.11" maxValue="812855"/>
    </cacheField>
    <cacheField name="Price" numFmtId="165">
      <sharedItems containsSemiMixedTypes="0" containsString="0" containsNumber="1" minValue="21.71" maxValue="698040.1"/>
    </cacheField>
    <cacheField name="P/E" numFmtId="4">
      <sharedItems containsSemiMixedTypes="0" containsString="0" containsNumber="1" minValue="14.8156" maxValue="45.591299999999997"/>
    </cacheField>
    <cacheField name="Change" numFmtId="165">
      <sharedItems containsSemiMixedTypes="0" containsString="0" containsNumber="1" minValue="-1959.8" maxValue="12.14"/>
    </cacheField>
  </cacheFields>
  <extLst>
    <ext xmlns:x14="http://schemas.microsoft.com/office/spreadsheetml/2009/9/main" uri="{725AE2AE-9491-48be-B2B4-4EB974FC3084}">
      <x14:pivotCacheDefinition/>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5CD42554-4A3E-4503-8C78-1651A35B27CC}"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n v="375.51"/>
    <n v="336.78"/>
    <n v="32.868499999999997"/>
    <n v="4.6900000000000004"/>
  </r>
  <r>
    <x v="1"/>
    <x v="0"/>
    <x v="1"/>
    <n v="812855"/>
    <n v="698040.1"/>
    <n v="15.948600000000001"/>
    <n v="-1959.8"/>
  </r>
  <r>
    <x v="2"/>
    <x v="1"/>
    <x v="2"/>
    <n v="78.885000000000005"/>
    <n v="156.19999999999999"/>
    <n v="45.591299999999997"/>
    <n v="2.8"/>
  </r>
  <r>
    <x v="3"/>
    <x v="0"/>
    <x v="3"/>
    <n v="1131.93"/>
    <n v="1124.97"/>
    <n v="27.1905"/>
    <n v="12.14"/>
  </r>
  <r>
    <x v="4"/>
    <x v="0"/>
    <x v="4"/>
    <n v="301.29309999999998"/>
    <n v="288.76"/>
    <n v="14.8156"/>
    <n v="1.82"/>
  </r>
  <r>
    <x v="5"/>
    <x v="0"/>
    <x v="5"/>
    <n v="36.11"/>
    <n v="21.71"/>
    <n v="44.063299999999998"/>
    <n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76273B-C31B-4CF3-9222-15E11CFBC4DB}" name="PivotTable7" cacheId="2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7">
    <pivotField name=" " axis="axisPage" compact="0" outline="0" showAll="0" defaultSubtotal="0">
      <items count="6">
        <item x="1"/>
        <item x="3"/>
        <item x="5"/>
        <item x="4"/>
        <item x="2"/>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6">
        <item x="2"/>
        <item x="3"/>
        <item x="1"/>
        <item x="5"/>
        <item x="4"/>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s>
  <rowFields count="2">
    <field x="1"/>
    <field x="2"/>
  </rowFields>
  <rowItems count="1">
    <i>
      <x v="1"/>
      <x v="2"/>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76273B-C31B-4CF3-9222-15E11CFBC4DB}" name="PivotTable6" cacheId="2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7">
    <pivotField axis="axisPage" compact="0" outline="0" showAll="0" defaultSubtotal="0">
      <items count="6">
        <item x="1"/>
        <item x="3"/>
        <item x="5"/>
        <item x="4"/>
        <item x="2"/>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6">
        <item x="2"/>
        <item x="3"/>
        <item x="1"/>
        <item x="5"/>
        <item x="4"/>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s>
  <rowFields count="2">
    <field x="1"/>
    <field x="2"/>
  </rowFields>
  <rowItems count="1">
    <i>
      <x v="1"/>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76273B-C31B-4CF3-9222-15E11CFBC4DB}" name="PivotTable5" cacheId="2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7">
    <pivotField axis="axisPage" compact="0" outline="0" showAll="0" defaultSubtotal="0">
      <items count="6">
        <item x="1"/>
        <item x="3"/>
        <item x="5"/>
        <item x="4"/>
        <item x="2"/>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6">
        <item x="2"/>
        <item x="3"/>
        <item x="1"/>
        <item x="5"/>
        <item x="4"/>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s>
  <rowFields count="2">
    <field x="1"/>
    <field x="2"/>
  </rowFields>
  <rowItems count="1">
    <i>
      <x v="1"/>
      <x v="3"/>
    </i>
  </rowItems>
  <colItems count="1">
    <i/>
  </colItems>
  <pageFields count="1">
    <pageField fld="0" item="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76273B-C31B-4CF3-9222-15E11CFBC4DB}" name="PivotTable4" cacheId="2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7">
    <pivotField axis="axisPage" compact="0" outline="0" showAll="0" defaultSubtotal="0">
      <items count="6">
        <item x="1"/>
        <item x="3"/>
        <item x="5"/>
        <item x="4"/>
        <item x="2"/>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6">
        <item x="2"/>
        <item x="3"/>
        <item x="1"/>
        <item x="5"/>
        <item x="4"/>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s>
  <rowFields count="2">
    <field x="1"/>
    <field x="2"/>
  </rowFields>
  <rowItems count="1">
    <i>
      <x v="1"/>
      <x v="4"/>
    </i>
  </rowItems>
  <colItems count="1">
    <i/>
  </colItems>
  <pageFields count="1">
    <pageField fld="0" item="3"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76273B-C31B-4CF3-9222-15E11CFBC4DB}" name="PivotTable3" cacheId="2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7">
    <pivotField axis="axisPage" compact="0" outline="0" showAll="0" defaultSubtotal="0">
      <items count="6">
        <item x="1"/>
        <item x="3"/>
        <item x="5"/>
        <item x="4"/>
        <item x="2"/>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6">
        <item x="2"/>
        <item x="3"/>
        <item x="1"/>
        <item x="5"/>
        <item x="4"/>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s>
  <rowFields count="2">
    <field x="1"/>
    <field x="2"/>
  </rowFields>
  <rowItems count="1">
    <i>
      <x/>
      <x/>
    </i>
  </rowItems>
  <colItems count="1">
    <i/>
  </colItems>
  <pageFields count="1">
    <pageField fld="0" item="4"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676273B-C31B-4CF3-9222-15E11CFBC4DB}" name="PivotTable2" cacheId="2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7">
    <pivotField axis="axisPage" compact="0" outline="0" showAll="0" defaultSubtotal="0">
      <items count="6">
        <item x="1"/>
        <item x="3"/>
        <item x="5"/>
        <item x="4"/>
        <item x="2"/>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6">
        <item x="2"/>
        <item x="3"/>
        <item x="1"/>
        <item x="5"/>
        <item x="4"/>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s>
  <rowFields count="2">
    <field x="1"/>
    <field x="2"/>
  </rowFields>
  <rowItems count="1">
    <i>
      <x v="1"/>
      <x v="5"/>
    </i>
  </rowItems>
  <colItems count="1">
    <i/>
  </colItems>
  <pageFields count="1">
    <pageField fld="0" item="5"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676273B-C31B-4CF3-9222-15E11CFBC4DB}" name="PivotTable1" cacheId="2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J3:K9" firstHeaderRow="1" firstDataRow="1" firstDataCol="2" rowPageCount="1" colPageCount="1"/>
  <pivotFields count="7">
    <pivotField axis="axisPage" compact="0" outline="0" showAll="0" defaultSubtotal="0">
      <items count="6">
        <item x="1"/>
        <item x="3"/>
        <item x="5"/>
        <item x="4"/>
        <item x="2"/>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6">
        <item x="2"/>
        <item x="3"/>
        <item x="1"/>
        <item x="5"/>
        <item x="4"/>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s>
  <rowFields count="2">
    <field x="1"/>
    <field x="2"/>
  </rowFields>
  <rowItems count="6">
    <i>
      <x/>
      <x/>
    </i>
    <i>
      <x v="1"/>
      <x v="1"/>
    </i>
    <i r="1">
      <x v="2"/>
    </i>
    <i r="1">
      <x v="3"/>
    </i>
    <i r="1">
      <x v="4"/>
    </i>
    <i r="1">
      <x v="5"/>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1">
  <a r="1" c="249">
    <v t="i">2</v>
    <v t="i">3</v>
    <v t="i">4</v>
    <v t="i">5</v>
    <v t="i">6</v>
    <v t="i">9</v>
    <v t="i">10</v>
    <v t="i">11</v>
    <v t="i">12</v>
    <v t="i">13</v>
    <v t="i">16</v>
    <v t="i">17</v>
    <v t="i">18</v>
    <v t="i">19</v>
    <v t="i">20</v>
    <v t="i">24</v>
    <v t="i">25</v>
    <v t="i">26</v>
    <v t="i">27</v>
    <v t="i">30</v>
    <v t="i">31</v>
    <v t="i">32</v>
    <v t="i">33</v>
    <v t="i">34</v>
    <v t="i">37</v>
    <v t="i">38</v>
    <v t="i">39</v>
    <v t="i">40</v>
    <v t="i">41</v>
    <v t="i">44</v>
    <v t="i">45</v>
    <v t="i">46</v>
    <v t="i">47</v>
    <v t="i">48</v>
    <v t="i">51</v>
    <v t="i">52</v>
    <v t="i">53</v>
    <v t="i">54</v>
    <v t="i">55</v>
    <v t="i">58</v>
    <v t="i">59</v>
    <v t="i">60</v>
    <v t="i">61</v>
    <v t="i">62</v>
    <v t="i">65</v>
    <v t="i">66</v>
    <v t="i">67</v>
    <v t="i">68</v>
    <v t="i">69</v>
    <v t="i">72</v>
    <v t="i">73</v>
    <v t="i">74</v>
    <v t="i">75</v>
    <v t="i">76</v>
    <v t="i">79</v>
    <v t="i">80</v>
    <v t="i">81</v>
    <v t="i">82</v>
    <v t="i">83</v>
    <v t="i">86</v>
    <v t="i">87</v>
    <v t="i">88</v>
    <v t="i">89</v>
    <v t="i">90</v>
    <v t="i">93</v>
    <v t="i">94</v>
    <v t="i">95</v>
    <v t="i">96</v>
    <v t="i">97</v>
    <v t="i">100</v>
    <v t="i">101</v>
    <v t="i">102</v>
    <v t="i">103</v>
    <v t="i">104</v>
    <v t="i">107</v>
    <v t="i">108</v>
    <v t="i">109</v>
    <v t="i">111</v>
    <v t="i">114</v>
    <v t="i">115</v>
    <v t="i">116</v>
    <v t="i">117</v>
    <v t="i">118</v>
    <v t="i">121</v>
    <v t="i">122</v>
    <v t="i">123</v>
    <v t="i">124</v>
    <v t="i">125</v>
    <v t="i">128</v>
    <v t="i">129</v>
    <v t="i">130</v>
    <v t="i">131</v>
    <v t="i">132</v>
    <v t="i">135</v>
    <v t="i">136</v>
    <v t="i">138</v>
    <v t="i">139</v>
    <v t="i">142</v>
    <v t="i">143</v>
    <v t="i">145</v>
    <v t="i">146</v>
    <v t="i">149</v>
    <v t="i">150</v>
    <v t="i">151</v>
    <v t="i">153</v>
    <v t="i">156</v>
    <v t="i">157</v>
    <v t="i">158</v>
    <v t="i">159</v>
    <v t="i">160</v>
    <v t="i">164</v>
    <v t="i">165</v>
    <v t="i">166</v>
    <v t="i">167</v>
    <v t="i">170</v>
    <v t="i">171</v>
    <v t="i">172</v>
    <v t="i">173</v>
    <v t="i">174</v>
    <v t="i">177</v>
    <v t="i">178</v>
    <v t="i">179</v>
    <v t="i">180</v>
    <v t="i">181</v>
    <v t="i">184</v>
    <v t="i">185</v>
    <v t="i">186</v>
    <v t="i">187</v>
    <v t="i">188</v>
    <v t="i">192</v>
    <v t="i">193</v>
    <v t="i">194</v>
    <v t="i">195</v>
    <v t="i">198</v>
    <v t="i">199</v>
    <v t="i">200</v>
    <v t="i">201</v>
    <v t="i">202</v>
    <v t="i">205</v>
    <v t="i">206</v>
    <v t="i">207</v>
    <v t="i">208</v>
    <v t="i">209</v>
    <v t="i">212</v>
    <v t="i">213</v>
    <v t="i">214</v>
    <v t="i">215</v>
    <v t="i">216</v>
    <v t="i">219</v>
    <v t="i">220</v>
    <v t="i">221</v>
    <v t="i">222</v>
    <v t="i">223</v>
    <v t="i">226</v>
    <v t="i">227</v>
    <v t="i">228</v>
    <v t="i">229</v>
    <v t="i">230</v>
    <v t="i">233</v>
    <v t="i">234</v>
    <v t="i">235</v>
    <v t="i">236</v>
    <v t="i">237</v>
    <v t="i">240</v>
    <v t="i">241</v>
    <v t="i">242</v>
    <v t="i">243</v>
    <v t="i">244</v>
    <v t="i">247</v>
    <v t="i">248</v>
    <v t="i">249</v>
    <v t="i">250</v>
    <v t="i">254</v>
    <v t="i">255</v>
    <v t="i">256</v>
    <v t="i">257</v>
    <v t="i">258</v>
    <v t="i">261</v>
    <v t="i">262</v>
    <v t="i">263</v>
    <v t="i">264</v>
    <v t="i">265</v>
    <v t="i">268</v>
    <v t="i">269</v>
    <v t="i">270</v>
    <v t="i">271</v>
    <v t="i">272</v>
    <v t="i">275</v>
    <v t="i">276</v>
    <v t="i">277</v>
    <v t="i">278</v>
    <v t="i">279</v>
    <v t="i">282</v>
    <v t="i">283</v>
    <v t="i">284</v>
    <v t="i">285</v>
    <v t="i">286</v>
    <v t="i">290</v>
    <v t="i">291</v>
    <v t="i">292</v>
    <v t="i">293</v>
    <v t="i">296</v>
    <v t="i">297</v>
    <v t="i">298</v>
    <v t="i">299</v>
    <v t="i">300</v>
    <v t="i">303</v>
    <v t="i">304</v>
    <v t="i">305</v>
    <v t="i">306</v>
    <v t="i">307</v>
    <v t="i">310</v>
    <v t="i">311</v>
    <v t="i">312</v>
    <v t="i">314</v>
    <v t="i">317</v>
    <v t="i">318</v>
    <v t="i">319</v>
    <v t="i">320</v>
    <v t="i">321</v>
    <v t="i">324</v>
    <v t="i">325</v>
    <v t="i">326</v>
    <v t="i">327</v>
    <v t="i">331</v>
    <v t="i">332</v>
    <v t="i">333</v>
    <v t="i">334</v>
    <v t="i">335</v>
    <v t="i">338</v>
    <v t="i">339</v>
    <v t="i">340</v>
    <v t="i">341</v>
    <v t="i">342</v>
    <v t="i">345</v>
    <v t="i">346</v>
    <v t="i">347</v>
    <v t="i">348</v>
    <v t="i">349</v>
    <v t="i">352</v>
    <v t="i">353</v>
    <v t="i">354</v>
    <v t="i">355</v>
    <v t="i">356</v>
    <v t="i">359</v>
    <v t="i">360</v>
    <v t="i">361</v>
    <v t="i">362</v>
    <v t="i">363</v>
  </a>
  <a r="1" c="249">
    <v>136.77000000000001</v>
    <v>141.13</v>
    <v>140.75</v>
    <v>147.36000000000001</v>
    <v>148.56</v>
    <v>155.28</v>
    <v>156.4</v>
    <v>157.81</v>
    <v>151.69999999999999</v>
    <v>154.97999999999999</v>
    <v>149.99</v>
    <v>150.5</v>
    <v>146.36000000000001</v>
    <v>145.49</v>
    <v>148.56</v>
    <v>136.94</v>
    <v>140.87</v>
    <v>139.44</v>
    <v>134.35</v>
    <v>138.15</v>
    <v>142.84</v>
    <v>149.86000000000001</v>
    <v>150.77000000000001</v>
    <v>152.31</v>
    <v>152.08000000000001</v>
    <v>150.82</v>
    <v>148.29</v>
    <v>156.74</v>
    <v>155.94999999999999</v>
    <v>156.75</v>
    <v>158.32</v>
    <v>162.02000000000001</v>
    <v>167.49</v>
    <v>164.35</v>
    <v>164.08</v>
    <v>159.75</v>
    <v>159.78</v>
    <v>162.85</v>
    <v>170.9</v>
    <v>170.97</v>
    <v>172.8</v>
    <v>171.02</v>
    <v>164.18</v>
    <v>167.89</v>
    <v>165.27</v>
    <v>156.63999999999999</v>
    <v>156.13</v>
    <v>156.25</v>
    <v>155.97</v>
    <v>157.9</v>
    <v>154.09</v>
    <v>152.91</v>
    <v>153.44</v>
    <v>156.22999999999999</v>
    <v>159.91999999999999</v>
    <v>166.25</v>
    <v>148.6</v>
    <v>144.07</v>
    <v>141.86000000000001</v>
    <v>140.71</v>
    <v>141.66</v>
    <v>145.1</v>
    <v>149.82</v>
    <v>147.94999999999999</v>
    <v>147.35</v>
    <v>143.63</v>
    <v>139.30000000000001</v>
    <v>138.84</v>
    <v>134.9</v>
    <v>138.93</v>
    <v>139.38999999999999</v>
    <v>137.6</v>
    <v>137.49</v>
    <v>138.35</v>
    <v>141.13</v>
    <v>137.72</v>
    <v>136.24</v>
    <v>137.17500000000001</v>
    <v>142.06</v>
    <v>141.97999999999999</v>
    <v>143.99</v>
    <v>141.36000000000001</v>
    <v>138.59</v>
    <v>130.87</v>
    <v>127.74</v>
    <v>130.15</v>
    <v>130.6</v>
    <v>126.91</v>
    <v>126.69</v>
    <v>125.02</v>
    <v>121.41</v>
    <v>118.88</v>
    <v>119.21</v>
    <v>124.6</v>
    <v>126.29</v>
    <v>125.06</v>
    <v>125.19</v>
    <v>122.44</v>
    <v>120.79</v>
    <v>120.63</v>
    <v>125.37</v>
    <v>129.55000000000001</v>
    <v>127.33</v>
    <v>121.84</v>
    <v>116.04</v>
    <v>117.32</v>
    <v>116.09</v>
    <v>119.96</v>
    <v>118.44</v>
    <v>121.46</v>
    <v>122.28</v>
    <v>123.75</v>
    <v>123.04</v>
    <v>122.84</v>
    <v>115.01</v>
    <v>114.17</v>
    <v>117.35</v>
    <v>118.86</v>
    <v>115.95</v>
    <v>114.27</v>
    <v>119.5</v>
    <v>112.01</v>
    <v>110.16</v>
    <v>107.56</v>
    <v>110.48</v>
    <v>111.1</v>
    <v>111.72</v>
    <v>111.81</v>
    <v>113.1</v>
    <v>114.28</v>
    <v>114.69</v>
    <v>114.17</v>
    <v>110.84</v>
    <v>108.11</v>
    <v>103.96</v>
    <v>104.74</v>
    <v>99.51</v>
    <v>99.86</v>
    <v>98.23</v>
    <v>100.75</v>
    <v>101.67</v>
    <v>98.85</v>
    <v>100.31</v>
    <v>96.63</v>
    <v>96.76</v>
    <v>100.79</v>
    <v>98.11</v>
    <v>100.97</v>
    <v>104.59</v>
    <v>103.51</v>
    <v>106.23</v>
    <v>107.14</v>
    <v>106.44</v>
    <v>113.85</v>
    <v>114.81</v>
    <v>110.19</v>
    <v>106.65</v>
    <v>103.22</v>
    <v>102.74</v>
    <v>102.78</v>
    <v>102.96</v>
    <v>93.8</v>
    <v>85.76</v>
    <v>83.64</v>
    <v>78.209999999999994</v>
    <v>96.84</v>
    <v>88.7</v>
    <v>93.4</v>
    <v>94.5</v>
    <v>95.29</v>
    <v>88.29</v>
    <v>87.5</v>
    <v>85.56</v>
    <v>86.26</v>
    <v>90.39</v>
    <v>94.47</v>
    <v>96.644999999999996</v>
    <v>96.39</v>
    <v>96.06</v>
    <v>97.35</v>
    <v>96.65</v>
    <v>98.8</v>
    <v>100.59</v>
    <v>98.62</v>
    <v>100.36</v>
    <v>101.7</v>
    <v>102.84</v>
    <v>108.12</v>
    <v>112.46</v>
    <v>117.72</v>
    <v>114.99</v>
    <v>117.17</v>
    <v>114.74</v>
    <v>113.51</v>
    <v>112.06</v>
    <v>110.71</v>
    <v>110.31</v>
    <v>114.56</v>
    <v>112.86</v>
    <v>113.03</v>
    <v>110.73</v>
    <v>114.63</v>
    <v>117.31</v>
    <v>118.58</v>
    <v>115.69</v>
    <v>116.19</v>
    <v>121.73</v>
    <v>123.24</v>
    <v>121.14</v>
    <v>118.5</v>
    <v>116.16</v>
    <v>126.39</v>
    <v>127.1</v>
    <v>126.79</v>
    <v>128.24</v>
    <v>129.58000000000001</v>
    <v>138.43</v>
    <v>143.4</v>
    <v>143.68</v>
    <v>143.81</v>
    <v>141.9</v>
    <v>136.11000000000001</v>
    <v>138.52000000000001</v>
    <v>137.91</v>
    <v>134.80000000000001</v>
    <v>137.82</v>
    <v>138.41</v>
    <v>144.16</v>
    <v>146.41999999999999</v>
    <v>146.24</v>
    <v>155.61000000000001</v>
    <v>160.08000000000001</v>
    <v>160.41</v>
    <v>156.99</v>
    <v>157</v>
    <v>154.72</v>
    <v>158.65</v>
    <v>162.12</v>
    <v>166.47</v>
    <v>173.66</v>
    <v>177.44</v>
    <v>179.51</v>
    <v>176.31</v>
    <v>171.7</v>
    <v>176.78</v>
    <v>174.31</v>
    <v>163.12</v>
    <v>172.4</v>
    <v>172.76</v>
  </a>
  <a r="1" c="249">
    <v>162.29</v>
    <v>164.16</v>
    <v>160.37</v>
    <v>161.30000000000001</v>
    <v>162.96</v>
    <v>166.67</v>
    <v>167.18</v>
    <v>165.85</v>
    <v>163.80000000000001</v>
    <v>165.62</v>
    <v>166.16</v>
    <v>164.68</v>
    <v>162.85</v>
    <v>161.78</v>
    <v>163.38</v>
    <v>157.36000000000001</v>
    <v>156.44999999999999</v>
    <v>157.24</v>
    <v>150.91999999999999</v>
    <v>148.71</v>
    <v>148.66</v>
    <v>151.16</v>
    <v>154.69</v>
    <v>157.46</v>
    <v>158.06</v>
    <v>159.32</v>
    <v>159.81</v>
    <v>162.13999999999999</v>
    <v>163.59</v>
    <v>161.85</v>
    <v>162.29</v>
    <v>161.49</v>
    <v>162.72999999999999</v>
    <v>163.95</v>
    <v>165.85</v>
    <v>166.99</v>
    <v>165.86</v>
    <v>165.86</v>
    <v>167.06</v>
    <v>162.97999999999999</v>
    <v>164.38</v>
    <v>161.86000000000001</v>
    <v>162.08000000000001</v>
    <v>163.24</v>
    <v>164.96</v>
    <v>165.46</v>
    <v>165.16</v>
    <v>162.93</v>
    <v>163.41999999999999</v>
    <v>164.07</v>
    <v>165.14</v>
    <v>162.78</v>
    <v>162.72</v>
    <v>165.27</v>
    <v>166.72</v>
    <v>169.68</v>
    <v>174.46</v>
    <v>171.11</v>
    <v>171.29</v>
    <v>169.24</v>
    <v>169.74</v>
    <v>176.51</v>
    <v>180.75</v>
    <v>178.35</v>
    <v>180.35</v>
    <v>181.62</v>
    <v>178.88</v>
    <v>175.58</v>
    <v>172.49</v>
    <v>175.3</v>
    <v>178.12</v>
    <v>175.98</v>
    <v>167.63</v>
    <v>164.76</v>
    <v>167.65</v>
    <v>169.12</v>
    <v>169.23</v>
    <v>168.95</v>
    <v>171.49</v>
    <v>171.34</v>
    <v>174.37</v>
    <v>172.64</v>
    <v>174.71</v>
    <v>175.37</v>
    <v>185.17</v>
    <v>195.4</v>
    <v>191.96</v>
    <v>189.82</v>
    <v>196.66</v>
    <v>195.42</v>
    <v>188.4</v>
    <v>188.51</v>
    <v>191.41</v>
    <v>194.63</v>
    <v>196.11</v>
    <v>195.6</v>
    <v>192.76</v>
    <v>191.24</v>
    <v>189.3</v>
    <v>189.43</v>
    <v>191.79</v>
    <v>196.87</v>
    <v>195.49</v>
    <v>193.95</v>
    <v>192.04</v>
    <v>191.01</v>
    <v>189.66</v>
    <v>195.55</v>
    <v>192.91</v>
    <v>196</v>
    <v>198.05</v>
    <v>198.37</v>
    <v>197.98</v>
    <v>200.21</v>
    <v>191.81</v>
    <v>195.3</v>
    <v>195.41</v>
    <v>200.87</v>
    <v>204.02</v>
    <v>201.23</v>
    <v>206.38</v>
    <v>191.33</v>
    <v>191.6</v>
    <v>185.34</v>
    <v>186.47</v>
    <v>185.32</v>
    <v>183.61</v>
    <v>186.14</v>
    <v>185.23</v>
    <v>183.77</v>
    <v>185.27</v>
    <v>184.56</v>
    <v>179.66</v>
    <v>179.25</v>
    <v>175.42</v>
    <v>172.73</v>
    <v>168.5</v>
    <v>170.28</v>
    <v>167.01</v>
    <v>170.92</v>
    <v>173.02</v>
    <v>172.35</v>
    <v>173.86</v>
    <v>165.87</v>
    <v>164.04</v>
    <v>167.11</v>
    <v>162.76</v>
    <v>165.49</v>
    <v>164.29</v>
    <v>160.66999999999999</v>
    <v>163.89</v>
    <v>162.80000000000001</v>
    <v>163.99</v>
    <v>167.68</v>
    <v>170.56</v>
    <v>165.06</v>
    <v>162.24</v>
    <v>154.33000000000001</v>
    <v>154.63999999999999</v>
    <v>157.07</v>
    <v>157.04</v>
    <v>150.72</v>
    <v>145.6</v>
    <v>146.75</v>
    <v>144.69999999999999</v>
    <v>158.71</v>
    <v>152.82</v>
    <v>157.13999999999999</v>
    <v>159.07</v>
    <v>156.31</v>
    <v>153.33000000000001</v>
    <v>151.16</v>
    <v>147.66999999999999</v>
    <v>151.47</v>
    <v>155.35</v>
    <v>159.28</v>
    <v>161.96</v>
    <v>160.61000000000001</v>
    <v>160.16</v>
    <v>158.80000000000001</v>
    <v>161.30000000000001</v>
    <v>164.03</v>
    <v>164.21</v>
    <v>163.22999999999999</v>
    <v>151.38</v>
    <v>154.28</v>
    <v>152.75</v>
    <v>158.46</v>
    <v>159.53</v>
    <v>165.37</v>
    <v>163.96</v>
    <v>166.19</v>
    <v>166.54</v>
    <v>163.98</v>
    <v>168.56</v>
    <v>170.87</v>
    <v>168.47</v>
    <v>172.9</v>
    <v>172.36</v>
    <v>171.86</v>
    <v>171.74</v>
    <v>169.03</v>
    <v>166.18</v>
    <v>168.05</v>
    <v>168.21</v>
    <v>173.68</v>
    <v>176.09</v>
    <v>178.6</v>
    <v>177.35</v>
    <v>175.7</v>
    <v>174.67</v>
    <v>176.77</v>
    <v>175.95</v>
    <v>173.32</v>
    <v>166.64</v>
    <v>165.19</v>
    <v>166.77</v>
    <v>170.68</v>
    <v>173.54</v>
    <v>178.53</v>
    <v>176.23</v>
    <v>175.84</v>
    <v>178.64</v>
    <v>179.53</v>
    <v>176.79</v>
    <v>174.36</v>
    <v>176.62</v>
    <v>177.62</v>
    <v>180.19</v>
    <v>181.56</v>
    <v>182</v>
    <v>182.97</v>
    <v>183.58</v>
    <v>185.06</v>
    <v>190.1</v>
    <v>191.34</v>
    <v>190.23</v>
    <v>192.17</v>
    <v>193.18</v>
    <v>192.58</v>
    <v>195.75</v>
    <v>196.53</v>
    <v>191.9</v>
    <v>189.13</v>
    <v>195.04</v>
    <v>194.67</v>
    <v>196.09</v>
    <v>196.52</v>
    <v>201.42</v>
  </a>
  <a r="1" c="249">
    <v>217.53</v>
    <v>221.27</v>
    <v>221.72</v>
    <v>224.72</v>
    <v>226.05</v>
    <v>225.89</v>
    <v>226.51</v>
    <v>226.4</v>
    <v>224.53</v>
    <v>226.84</v>
    <v>227.18</v>
    <v>228.03</v>
    <v>226.49</v>
    <v>229.79</v>
    <v>229</v>
    <v>222.77</v>
    <v>220.85</v>
    <v>222.38</v>
    <v>220.82</v>
    <v>220.91</v>
    <v>220.11</v>
    <v>222.66</v>
    <v>222.77</v>
    <v>222.5</v>
    <v>216.32</v>
    <v>216.79</v>
    <v>220.69</v>
    <v>228.87</v>
    <v>228.2</v>
    <v>226.47</v>
    <v>227.37</v>
    <v>226.37</v>
    <v>227.52</v>
    <v>227.79</v>
    <v>233</v>
    <v>226.21</v>
    <v>226.78</v>
    <v>225.67</v>
    <v>226.8</v>
    <v>221.69</v>
    <v>225.77</v>
    <v>229.54</v>
    <v>229.04</v>
    <v>227.55</v>
    <v>231.3</v>
    <v>233.85</v>
    <v>231.78</v>
    <v>232.15</v>
    <v>235</v>
    <v>236.48</v>
    <v>235.86</v>
    <v>230.76</v>
    <v>230.57</v>
    <v>231.41</v>
    <v>233.4</v>
    <v>233.67</v>
    <v>230.1</v>
    <v>225.91</v>
    <v>222.91</v>
    <v>222.01</v>
    <v>223.45</v>
    <v>222.72</v>
    <v>227.48</v>
    <v>226.96</v>
    <v>224.23</v>
    <v>224.23</v>
    <v>225.12</v>
    <v>228.22</v>
    <v>225</v>
    <v>228.02</v>
    <v>228.28</v>
    <v>229</v>
    <v>228.52</v>
    <v>229.87</v>
    <v>232.87</v>
    <v>235.06</v>
    <v>234.93</v>
    <v>237.33</v>
    <v>239.59</v>
    <v>242.65</v>
    <v>243.01</v>
    <v>243.04</v>
    <v>242.84</v>
    <v>246.75</v>
    <v>247.77</v>
    <v>246.49</v>
    <v>247.96</v>
    <v>248.13</v>
    <v>251.04</v>
    <v>253.48</v>
    <v>248.05</v>
    <v>249.79</v>
    <v>254.49</v>
    <v>255.27</v>
    <v>258.2</v>
    <v>259.02</v>
    <v>255.59</v>
    <v>252.2</v>
    <v>250.42</v>
    <v>243.85</v>
    <v>243.36</v>
    <v>245</v>
    <v>242.21</v>
    <v>242.7</v>
    <v>236.85</v>
    <v>234.4</v>
    <v>233.28</v>
    <v>237.87</v>
    <v>228.26</v>
    <v>229.98</v>
    <v>222.64</v>
    <v>223.83</v>
    <v>223.66</v>
    <v>222.78</v>
    <v>229.86</v>
    <v>238.26</v>
    <v>239.36</v>
    <v>237.59</v>
    <v>236</v>
    <v>228.01</v>
    <v>232.8</v>
    <v>232.47</v>
    <v>233.22</v>
    <v>227.63</v>
    <v>227.65</v>
    <v>232.62</v>
    <v>236.87</v>
    <v>241.53</v>
    <v>244.6</v>
    <v>244.47</v>
    <v>244.87</v>
    <v>245.83</v>
    <v>245.55</v>
    <v>247.1</v>
    <v>247.04</v>
    <v>240.36</v>
    <v>237.3</v>
    <v>241.84</v>
    <v>238.03</v>
    <v>235.93</v>
    <v>235.74</v>
    <v>235.33</v>
    <v>239.07</v>
    <v>227.48</v>
    <v>220.84</v>
    <v>216.98</v>
    <v>209.68</v>
    <v>213.49</v>
    <v>214</v>
    <v>212.69</v>
    <v>215.24</v>
    <v>214.1</v>
    <v>218.27</v>
    <v>220.73</v>
    <v>223.75</v>
    <v>221.53</v>
    <v>223.85</v>
    <v>217.9</v>
    <v>222.13</v>
    <v>223.19</v>
    <v>223.89</v>
    <v>203.19</v>
    <v>188.38</v>
    <v>181.46</v>
    <v>172.42</v>
    <v>198.85</v>
    <v>190.42</v>
    <v>198.15</v>
    <v>202.52</v>
    <v>202.14</v>
    <v>194.27</v>
    <v>196.98</v>
    <v>193.16</v>
    <v>199.74</v>
    <v>204.6</v>
    <v>208.37</v>
    <v>209.28</v>
    <v>210.14</v>
    <v>211.21</v>
    <v>212.5</v>
    <v>213.32</v>
    <v>205.35</v>
    <v>198.89</v>
    <v>198.51</v>
    <v>196.25</v>
    <v>197.49</v>
    <v>198.53</v>
    <v>210.79</v>
    <v>212.93</v>
    <v>212.33</v>
    <v>211.45</v>
    <v>211.26</v>
    <v>208.78</v>
    <v>206.86</v>
    <v>202.09</v>
    <v>201.36</v>
    <v>195.27</v>
    <v>200.21</v>
    <v>200.42</v>
    <v>199.95</v>
    <v>200.85</v>
    <v>201.7</v>
    <v>203.27</v>
    <v>202.82</v>
    <v>200.63</v>
    <v>203.92</v>
    <v>201.45</v>
    <v>202.67</v>
    <v>198.78</v>
    <v>199.2</v>
    <v>196.45</v>
    <v>198.42</v>
    <v>195.64</v>
    <v>196.58</v>
    <v>201</v>
    <v>201.5</v>
    <v>200.3</v>
    <v>201.56</v>
    <v>201</v>
    <v>201.08</v>
    <v>205.17</v>
    <v>207.82</v>
    <v>212.44</v>
    <v>213.55</v>
    <v>209.95</v>
    <v>210.01</v>
    <v>211.14</v>
    <v>212.41</v>
    <v>211.16</v>
    <v>208.62</v>
    <v>209.11</v>
    <v>210.16</v>
    <v>210.02</v>
    <v>211.18</v>
    <v>212.48</v>
    <v>214.4</v>
    <v>214.15</v>
    <v>213.76</v>
    <v>213.88</v>
    <v>214.05</v>
    <v>211.27</v>
    <v>209.05</v>
    <v>207.57</v>
    <v>202.38</v>
    <v>203.35</v>
    <v>202.92</v>
    <v>213.25</v>
    <v>220.03</v>
    <v>229.35</v>
  </a>
  <a r="1" c="249">
    <v>109.02</v>
    <v>116.14</v>
    <v>118.08</v>
    <v>122.86</v>
    <v>124.58</v>
    <v>130</v>
    <v>127.25</v>
    <v>128.5</v>
    <v>123.74</v>
    <v>129.37</v>
    <v>126.46</v>
    <v>128.30000000000001</v>
    <v>125.61</v>
    <v>117.59</v>
    <v>119.37</v>
    <v>108</v>
    <v>106.21</v>
    <v>107.21</v>
    <v>102.83</v>
    <v>106.47</v>
    <v>108.1</v>
    <v>116.91</v>
    <v>119.14</v>
    <v>119.1</v>
    <v>116.78</v>
    <v>115.59</v>
    <v>113.37</v>
    <v>117.87</v>
    <v>116</v>
    <v>116.26</v>
    <v>120.87</v>
    <v>123.51</v>
    <v>124.04</v>
    <v>121.4</v>
    <v>121.44</v>
    <v>117</v>
    <v>118.85</v>
    <v>122.85</v>
    <v>124.92</v>
    <v>127.72</v>
    <v>132.88999999999999</v>
    <v>132.65</v>
    <v>134.81</v>
    <v>134.80000000000001</v>
    <v>138.07</v>
    <v>131.6</v>
    <v>135.72</v>
    <v>136.93</v>
    <v>138</v>
    <v>143.71</v>
    <v>143.59</v>
    <v>139.56</v>
    <v>140.41</v>
    <v>141.54</v>
    <v>140.52000000000001</v>
    <v>141.25</v>
    <v>139.33500000000001</v>
    <v>132.76</v>
    <v>135.4</v>
    <v>136.05000000000001</v>
    <v>139.91</v>
    <v>145.61000000000001</v>
    <v>148.88</v>
    <v>147.63</v>
    <v>145.26</v>
    <v>148.29</v>
    <v>146.27000000000001</v>
    <v>146.76</v>
    <v>141.97999999999999</v>
    <v>140.15</v>
    <v>147.01</v>
    <v>145.88999999999999</v>
    <v>146.66999999999999</v>
    <v>141.94999999999999</v>
    <v>136.02000000000001</v>
    <v>136.91999999999999</v>
    <v>135.34</v>
    <v>138.25</v>
    <v>138.63</v>
    <v>140.26</v>
    <v>145.13999999999999</v>
    <v>145.06</v>
    <v>142.44</v>
    <v>138.81</v>
    <v>135.07</v>
    <v>139.31</v>
    <v>137.34</v>
    <v>134.25</v>
    <v>132</v>
    <v>130.38999999999999</v>
    <v>128.91</v>
    <v>130.68</v>
    <v>134.69999999999999</v>
    <v>139.66999999999999</v>
    <v>140.22</v>
    <v>139.93</v>
    <v>137.01</v>
    <v>137.49</v>
    <v>134.29</v>
    <v>138.31</v>
    <v>144.47</v>
    <v>149.43</v>
    <v>140.13999999999999</v>
    <v>140.11000000000001</v>
    <v>135.91</v>
    <v>133.22999999999999</v>
    <v>131.76</v>
    <v>136.24</v>
    <v>133.57</v>
    <v>137.71</v>
    <v>140.83000000000001</v>
    <v>147.07</v>
    <v>147.22</v>
    <v>142.62</v>
    <v>118.42</v>
    <v>128.99</v>
    <v>123.7</v>
    <v>124.65</v>
    <v>120.07</v>
    <v>116.66</v>
    <v>118.65</v>
    <v>124.83</v>
    <v>128.68</v>
    <v>129.84</v>
    <v>133.57</v>
    <v>132.80000000000001</v>
    <v>131.13999999999999</v>
    <v>135.29</v>
    <v>138.85</v>
    <v>139.4</v>
    <v>139.22999999999999</v>
    <v>140.11000000000001</v>
    <v>134.43</v>
    <v>130.28</v>
    <v>126.63</v>
    <v>131.28</v>
    <v>120.15</v>
    <v>124.92</v>
    <v>114.06</v>
    <v>115.99</v>
    <v>117.3</v>
    <v>110.57</v>
    <v>112.69</v>
    <v>106.98</v>
    <v>108.76</v>
    <v>115.74</v>
    <v>115.58</v>
    <v>121.67</v>
    <v>119.53</v>
    <v>115.43</v>
    <v>117.52</v>
    <v>118.53</v>
    <v>117.7</v>
    <v>121.41</v>
    <v>120.69</v>
    <v>113.76</v>
    <v>111.43</v>
    <v>109.67</v>
    <v>108.38</v>
    <v>110.15</v>
    <v>110.42</v>
    <v>101.8</v>
    <v>94.31</v>
    <v>97.64</v>
    <v>96.3</v>
    <v>114.33</v>
    <v>107.57</v>
    <v>110.93</v>
    <v>110.71</v>
    <v>112.2</v>
    <v>104.49</v>
    <v>101.49</v>
    <v>96.91</v>
    <v>98.89</v>
    <v>102.71</v>
    <v>106.43</v>
    <v>111.01</v>
    <v>108.73</v>
    <v>109.02</v>
    <v>108.92</v>
    <v>111.61</v>
    <v>114.5</v>
    <v>113.82</v>
    <v>113.54</v>
    <v>117.06</v>
    <v>117.37</v>
    <v>116.65</v>
    <v>123</v>
    <v>129.93</v>
    <v>135.34</v>
    <v>134.83000000000001</v>
    <v>135.4</v>
    <v>135.57</v>
    <v>134.38</v>
    <v>131.80000000000001</v>
    <v>132.83000000000001</v>
    <v>131.29</v>
    <v>135.5</v>
    <v>134.81</v>
    <v>139.19</v>
    <v>135.13</v>
    <v>137.38</v>
    <v>141.22</v>
    <v>141.91999999999999</v>
    <v>139.99</v>
    <v>141.72</v>
    <v>142.63</v>
    <v>143.96</v>
    <v>142.83000000000001</v>
    <v>145</v>
    <v>141.97</v>
    <v>144.69</v>
    <v>144.12</v>
    <v>145.47999999999999</v>
    <v>143.85</v>
    <v>144.16999999999999</v>
    <v>147.9</v>
    <v>154.31</v>
    <v>155.02000000000001</v>
    <v>157.75</v>
    <v>157.99</v>
    <v>153.30000000000001</v>
    <v>157.25</v>
    <v>159.34</v>
    <v>158.24</v>
    <v>160</v>
    <v>162.88</v>
    <v>164.1</v>
    <v>164.92</v>
    <v>164.07</v>
    <v>170.7</v>
    <v>171.37</v>
    <v>173</v>
    <v>172.41</v>
    <v>171.38</v>
    <v>167.03</v>
    <v>170.78</v>
    <v>173.74</v>
    <v>173.5</v>
    <v>176.75</v>
    <v>175.51</v>
    <v>179.27</v>
    <v>177.87</v>
    <v>173.72</v>
    <v>180</v>
    <v>178.26</v>
    <v>179.42</v>
    <v>180.77</v>
    <v>182.7</v>
  </a>
  <a r="1" c="249">
    <v>455.69</v>
    <v>459.36</v>
    <v>460.16</v>
    <v>468.71</v>
    <v>468.88</v>
    <v>466.98</v>
    <v>469.12</v>
    <v>468</v>
    <v>468.82</v>
    <v>466.44</v>
    <v>468.64</v>
    <v>474.99</v>
    <v>471.8</v>
    <v>480.8</v>
    <v>483.34</v>
    <v>482.12</v>
    <v>483.14</v>
    <v>477.36</v>
    <v>476.12</v>
    <v>487.09</v>
    <v>488.02</v>
    <v>488.18</v>
    <v>492.11</v>
    <v>493.36</v>
    <v>497.71</v>
    <v>500.99</v>
    <v>494.76</v>
    <v>493.01</v>
    <v>492.74</v>
    <v>497.14</v>
    <v>487.41</v>
    <v>489.45</v>
    <v>491.27</v>
    <v>493.64</v>
    <v>493.8</v>
    <v>496.38</v>
    <v>495.57</v>
    <v>494.97</v>
    <v>497.7</v>
    <v>491.3</v>
    <v>497.06</v>
    <v>499.95</v>
    <v>498.02</v>
    <v>502.26</v>
    <v>506.66</v>
    <v>507.23</v>
    <v>514.07000000000005</v>
    <v>513.76</v>
    <v>516.34</v>
    <v>515.01</v>
    <v>513.02</v>
    <v>513.73</v>
    <v>510.62</v>
    <v>507.36</v>
    <v>508.21</v>
    <v>506.28</v>
    <v>513.69000000000005</v>
    <v>499.59</v>
    <v>508.08</v>
    <v>505.58</v>
    <v>505.56</v>
    <v>521.13</v>
    <v>517.88</v>
    <v>524.76</v>
    <v>530.12</v>
    <v>529.16999999999996</v>
    <v>521.88</v>
    <v>520.4</v>
    <v>521.89</v>
    <v>521.63</v>
    <v>519.46</v>
    <v>512.54</v>
    <v>515.1</v>
    <v>520.86</v>
    <v>526.6</v>
    <v>528.48</v>
    <v>532.38</v>
    <v>532.94000000000005</v>
    <v>531.36</v>
    <v>526.17999999999995</v>
    <v>521.14</v>
    <v>524.77</v>
    <v>528.57000000000005</v>
    <v>522.82000000000005</v>
    <v>529.01</v>
    <v>534.45000000000005</v>
    <v>532.41</v>
    <v>529</v>
    <v>530.30999999999995</v>
    <v>531.01</v>
    <v>519.96</v>
    <v>523.28</v>
    <v>528.03</v>
    <v>528.96</v>
    <v>535.71</v>
    <v>536.15</v>
    <v>532.20000000000005</v>
    <v>525.54999999999995</v>
    <v>526.57000000000005</v>
    <v>522.4</v>
    <v>521.36</v>
    <v>511.93</v>
    <v>511.4</v>
    <v>516.4</v>
    <v>504.67</v>
    <v>504.91</v>
    <v>509.02</v>
    <v>522.35</v>
    <v>523.14</v>
    <v>524.70000000000005</v>
    <v>528.05999999999995</v>
    <v>527.17999999999995</v>
    <v>534.22</v>
    <v>533.49</v>
    <v>547.64</v>
    <v>547.36</v>
    <v>548.79999999999995</v>
    <v>566.01</v>
    <v>555.42999999999995</v>
    <v>563.95000000000005</v>
    <v>559.11</v>
    <v>566.29</v>
    <v>567.16</v>
    <v>562.75</v>
    <v>565.49</v>
    <v>564.70000000000005</v>
    <v>564.6</v>
    <v>566.30999999999995</v>
    <v>564.76</v>
    <v>568.61</v>
    <v>568.5</v>
    <v>563.28</v>
    <v>557.51</v>
    <v>559</v>
    <v>564.03</v>
    <v>561.27</v>
    <v>564.82000000000005</v>
    <v>576.30999999999995</v>
    <v>574.91999999999996</v>
    <v>555.07000000000005</v>
    <v>558.29999999999995</v>
    <v>549.82000000000005</v>
    <v>546.77</v>
    <v>537.12</v>
    <v>525.79999999999995</v>
    <v>524.64</v>
    <v>519.83000000000004</v>
    <v>527.64</v>
    <v>531.99</v>
    <v>530.19000000000005</v>
    <v>536.09</v>
    <v>536.38</v>
    <v>535.69000000000005</v>
    <v>543.66999999999996</v>
    <v>545.16</v>
    <v>549.07000000000005</v>
    <v>557.57000000000005</v>
    <v>540.61</v>
    <v>548.12</v>
    <v>548.51</v>
    <v>547.38</v>
    <v>530.54999999999995</v>
    <v>489.77</v>
    <v>485.52</v>
    <v>479.92</v>
    <v>515.42999999999995</v>
    <v>499.34</v>
    <v>509.75</v>
    <v>512.46</v>
    <v>517.38</v>
    <v>513.42999999999995</v>
    <v>517.33000000000004</v>
    <v>509.32</v>
    <v>527.33000000000004</v>
    <v>530.01</v>
    <v>535.46</v>
    <v>533.48</v>
    <v>534.49</v>
    <v>539.67999999999995</v>
    <v>548.05999999999995</v>
    <v>546.63</v>
    <v>559.39</v>
    <v>561.12</v>
    <v>558.99</v>
    <v>566.33000000000004</v>
    <v>567.12</v>
    <v>568.64</v>
    <v>578.27</v>
    <v>576.59</v>
    <v>573.28</v>
    <v>582.20000000000005</v>
    <v>583.28</v>
    <v>586.41</v>
    <v>581.11</v>
    <v>569.54</v>
    <v>570.14</v>
    <v>563.58000000000004</v>
    <v>574.54999999999995</v>
    <v>575.91999999999996</v>
    <v>577.78</v>
    <v>585.6</v>
    <v>581.22</v>
    <v>581.97</v>
    <v>584.13</v>
    <v>585.44000000000005</v>
    <v>590.12</v>
    <v>584.33000000000004</v>
    <v>589.54</v>
    <v>590.74</v>
    <v>589.28</v>
    <v>562.03</v>
    <v>568.66999999999996</v>
    <v>569.45000000000005</v>
    <v>538.73</v>
    <v>532.97</v>
    <v>542.35</v>
    <v>557.53</v>
    <v>549.70000000000005</v>
    <v>545.80999999999995</v>
    <v>550.32000000000005</v>
    <v>561.94000000000005</v>
    <v>564.61</v>
    <v>561.52</v>
    <v>569.24</v>
    <v>565.12</v>
    <v>562.44000000000005</v>
    <v>565.11</v>
    <v>563.52</v>
    <v>550.17999999999995</v>
    <v>553.02</v>
    <v>550.36</v>
    <v>555.52</v>
    <v>555.61</v>
    <v>552.66</v>
    <v>554.65</v>
    <v>558.76</v>
    <v>562.09</v>
    <v>563.5</v>
    <v>568.22</v>
    <v>568.28</v>
    <v>563.32000000000005</v>
    <v>559.11</v>
    <v>566.47</v>
    <v>559.89</v>
    <v>569.80999999999995</v>
    <v>566.04</v>
    <v>569.13</v>
    <v>561.22</v>
    <v>574.32000000000005</v>
  </a>
  <a r="1" c="252">
    <v t="i">2</v>
    <v t="i">3</v>
    <v t="i">4</v>
    <v t="i">5</v>
    <v t="i">6</v>
    <v t="i">9</v>
    <v t="i">10</v>
    <v t="i">11</v>
    <v t="i">12</v>
    <v t="i">13</v>
    <v t="i">16</v>
    <v t="i">17</v>
    <v t="i">18</v>
    <v t="i">19</v>
    <v t="i">20</v>
    <v t="i">23</v>
    <v t="i">24</v>
    <v t="i">25</v>
    <v t="i">26</v>
    <v t="i">27</v>
    <v t="i">30</v>
    <v t="i">31</v>
    <v t="i">32</v>
    <v t="i">33</v>
    <v t="i">34</v>
    <v t="i">37</v>
    <v t="i">38</v>
    <v t="i">39</v>
    <v t="i">40</v>
    <v t="i">41</v>
    <v t="i">44</v>
    <v t="i">45</v>
    <v t="i">46</v>
    <v t="i">47</v>
    <v t="i">48</v>
    <v t="i">51</v>
    <v t="i">52</v>
    <v t="i">53</v>
    <v t="i">54</v>
    <v t="i">55</v>
    <v t="i">58</v>
    <v t="i">59</v>
    <v t="i">60</v>
    <v t="i">61</v>
    <v t="i">62</v>
    <v t="i">65</v>
    <v t="i">66</v>
    <v t="i">67</v>
    <v t="i">68</v>
    <v t="i">69</v>
    <v t="i">72</v>
    <v t="i">73</v>
    <v t="i">74</v>
    <v t="i">75</v>
    <v t="i">76</v>
    <v t="i">79</v>
    <v t="i">80</v>
    <v t="i">81</v>
    <v t="i">82</v>
    <v t="i">83</v>
    <v t="i">86</v>
    <v t="i">87</v>
    <v t="i">88</v>
    <v t="i">89</v>
    <v t="i">90</v>
    <v t="i">93</v>
    <v t="i">94</v>
    <v t="i">95</v>
    <v t="i">96</v>
    <v t="i">97</v>
    <v t="i">100</v>
    <v t="i">101</v>
    <v t="i">102</v>
    <v t="i">103</v>
    <v t="i">104</v>
    <v t="i">107</v>
    <v t="i">108</v>
    <v t="i">109</v>
    <v t="i">110</v>
    <v t="i">111</v>
    <v t="i">114</v>
    <v t="i">115</v>
    <v t="i">116</v>
    <v t="i">117</v>
    <v t="i">118</v>
    <v t="i">121</v>
    <v t="i">122</v>
    <v t="i">123</v>
    <v t="i">124</v>
    <v t="i">125</v>
    <v t="i">128</v>
    <v t="i">129</v>
    <v t="i">130</v>
    <v t="i">131</v>
    <v t="i">132</v>
    <v t="i">135</v>
    <v t="i">139</v>
    <v t="i">142</v>
    <v t="i">145</v>
    <v t="i">146</v>
    <v t="i">149</v>
    <v t="i">150</v>
    <v t="i">151</v>
    <v t="i">152</v>
    <v t="i">153</v>
    <v t="i">156</v>
    <v t="i">157</v>
    <v t="i">158</v>
    <v t="i">159</v>
    <v t="i">160</v>
    <v t="i">163</v>
    <v t="i">164</v>
    <v t="i">165</v>
    <v t="i">166</v>
    <v t="i">167</v>
    <v t="i">170</v>
    <v t="i">171</v>
    <v t="i">172</v>
    <v t="i">173</v>
    <v t="i">174</v>
    <v t="i">177</v>
    <v t="i">178</v>
    <v t="i">179</v>
    <v t="i">180</v>
    <v t="i">181</v>
    <v t="i">184</v>
    <v t="i">185</v>
    <v t="i">186</v>
    <v t="i">187</v>
    <v t="i">188</v>
    <v t="i">191</v>
    <v t="i">192</v>
    <v t="i">193</v>
    <v t="i">194</v>
    <v t="i">195</v>
    <v t="i">198</v>
    <v t="i">199</v>
    <v t="i">200</v>
    <v t="i">201</v>
    <v t="i">202</v>
    <v t="i">205</v>
    <v t="i">206</v>
    <v t="i">207</v>
    <v t="i">208</v>
    <v t="i">209</v>
    <v t="i">212</v>
    <v t="i">213</v>
    <v t="i">214</v>
    <v t="i">215</v>
    <v t="i">216</v>
    <v t="i">219</v>
    <v t="i">220</v>
    <v t="i">221</v>
    <v t="i">222</v>
    <v t="i">223</v>
    <v t="i">226</v>
    <v t="i">227</v>
    <v t="i">228</v>
    <v t="i">229</v>
    <v t="i">230</v>
    <v t="i">233</v>
    <v t="i">234</v>
    <v t="i">235</v>
    <v t="i">236</v>
    <v t="i">237</v>
    <v t="i">240</v>
    <v t="i">241</v>
    <v t="i">242</v>
    <v t="i">243</v>
    <v t="i">244</v>
    <v t="i">247</v>
    <v t="i">248</v>
    <v t="i">249</v>
    <v t="i">250</v>
    <v t="i">255</v>
    <v t="i">256</v>
    <v t="i">257</v>
    <v t="i">258</v>
    <v t="i">261</v>
    <v t="i">262</v>
    <v t="i">263</v>
    <v t="i">265</v>
    <v t="i">268</v>
    <v t="i">269</v>
    <v t="i">270</v>
    <v t="i">271</v>
    <v t="i">272</v>
    <v t="i">275</v>
    <v t="i">276</v>
    <v t="i">277</v>
    <v t="i">278</v>
    <v t="i">279</v>
    <v t="i">282</v>
    <v t="i">283</v>
    <v t="i">284</v>
    <v t="i">285</v>
    <v t="i">286</v>
    <v t="i">289</v>
    <v t="i">290</v>
    <v t="i">291</v>
    <v t="i">292</v>
    <v t="i">293</v>
    <v t="i">296</v>
    <v t="i">297</v>
    <v t="i">298</v>
    <v t="i">299</v>
    <v t="i">300</v>
    <v t="i">303</v>
    <v t="i">304</v>
    <v t="i">305</v>
    <v t="i">306</v>
    <v t="i">307</v>
    <v t="i">310</v>
    <v t="i">311</v>
    <v t="i">312</v>
    <v t="i">313</v>
    <v t="i">314</v>
    <v t="i">317</v>
    <v t="i">318</v>
    <v t="i">319</v>
    <v t="i">320</v>
    <v t="i">321</v>
    <v t="i">324</v>
    <v t="i">325</v>
    <v t="i">326</v>
    <v t="i">327</v>
    <v t="i">328</v>
    <v t="i">331</v>
    <v t="i">332</v>
    <v t="i">333</v>
    <v t="i">334</v>
    <v t="i">335</v>
    <v t="i">338</v>
    <v t="i">339</v>
    <v t="i">340</v>
    <v t="i">341</v>
    <v t="i">342</v>
    <v t="i">345</v>
    <v t="i">346</v>
    <v t="i">347</v>
    <v t="i">348</v>
    <v t="i">349</v>
    <v t="i">352</v>
    <v t="i">353</v>
    <v t="i">354</v>
    <v t="i">355</v>
    <v t="i">356</v>
    <v t="i">359</v>
    <v t="i">360</v>
    <v t="i">361</v>
    <v t="i">362</v>
    <v t="i">363</v>
  </a>
  <a r="1" c="252">
    <v>8.65</v>
    <v>8.5500000000000007</v>
    <v>8.65</v>
    <v>8.65</v>
    <v>8.6</v>
    <v>8.4499999999999993</v>
    <v>8.8000000000000007</v>
    <v>8.65</v>
    <v>8.65</v>
    <v>8.6</v>
    <v>8.65</v>
    <v>8.6999999999999993</v>
    <v>8.6999999999999993</v>
    <v>8.6999999999999993</v>
    <v>8.65</v>
    <v>8.8000000000000007</v>
    <v>8.75</v>
    <v>8.5500000000000007</v>
    <v>8.5500000000000007</v>
    <v>8.6</v>
    <v>8.6</v>
    <v>8.85</v>
    <v>8.9499999999999993</v>
    <v>8.9</v>
    <v>8.75</v>
    <v>8.8000000000000007</v>
    <v>9</v>
    <v>8.9499999999999993</v>
    <v>8.85</v>
    <v>8.85</v>
    <v>8.8000000000000007</v>
    <v>8.8000000000000007</v>
    <v>8.85</v>
    <v>8.6999999999999993</v>
    <v>8.6999999999999993</v>
    <v>8.6999999999999993</v>
    <v>8.65</v>
    <v>8.6999999999999993</v>
    <v>8.65</v>
    <v>8.5500000000000007</v>
    <v>8.65</v>
    <v>8.8000000000000007</v>
    <v>8.8000000000000007</v>
    <v>9.1</v>
    <v>8.85</v>
    <v>8.75</v>
    <v>8.75</v>
    <v>8.9</v>
    <v>9</v>
    <v>8.85</v>
    <v>8.8000000000000007</v>
    <v>8.75</v>
    <v>8.6999999999999993</v>
    <v>8.75</v>
    <v>8.6</v>
    <v>8.6</v>
    <v>8.6999999999999993</v>
    <v>8.5500000000000007</v>
    <v>8.65</v>
    <v>8.4499999999999993</v>
    <v>8.35</v>
    <v>8.25</v>
    <v>8.35</v>
    <v>8.25</v>
    <v>8.1</v>
    <v>8.1</v>
    <v>7.95</v>
    <v>7.9</v>
    <v>8.15</v>
    <v>7.9</v>
    <v>7.5</v>
    <v>7.55</v>
    <v>7.65</v>
    <v>7.6</v>
    <v>7.7</v>
    <v>7.9</v>
    <v>8.5500000000000007</v>
    <v>7.85</v>
    <v>7.85</v>
    <v>7.9</v>
    <v>7.95</v>
    <v>7.85</v>
    <v>7.75</v>
    <v>7.65</v>
    <v>7.8</v>
    <v>7.75</v>
    <v>7.8</v>
    <v>7.7</v>
    <v>7.6</v>
    <v>7.65</v>
    <v>7.65</v>
    <v>7.55</v>
    <v>7.85</v>
    <v>7.65</v>
    <v>7.7</v>
    <v>7.9</v>
    <v>8.0500000000000007</v>
    <v>7.95</v>
    <v>8.5</v>
    <v>8.1</v>
    <v>8.0500000000000007</v>
    <v>8.1</v>
    <v>8.1999999999999993</v>
    <v>8.15</v>
    <v>8.1999999999999993</v>
    <v>8.15</v>
    <v>8.1</v>
    <v>8</v>
    <v>7.95</v>
    <v>8</v>
    <v>7.9</v>
    <v>8</v>
    <v>8</v>
    <v>7.75</v>
    <v>7.8</v>
    <v>8.35</v>
    <v>8</v>
    <v>8</v>
    <v>7.95</v>
    <v>8</v>
    <v>7.7</v>
    <v>7.9</v>
    <v>7.75</v>
    <v>7.95</v>
    <v>7.75</v>
    <v>7.75</v>
    <v>7.85</v>
    <v>7.75</v>
    <v>7.75</v>
    <v>7.75</v>
    <v>7.75</v>
    <v>7.75</v>
    <v>7.75</v>
    <v>7.8</v>
    <v>7.75</v>
    <v>7.9</v>
    <v>7.95</v>
    <v>7.95</v>
    <v>7.85</v>
    <v>7.75</v>
    <v>7.85</v>
    <v>7.75</v>
    <v>7.75</v>
    <v>7.75</v>
    <v>7.75</v>
    <v>7.75</v>
    <v>7.75</v>
    <v>7.35</v>
    <v>7.35</v>
    <v>7.3</v>
    <v>7.3</v>
    <v>7.4</v>
    <v>7.5</v>
    <v>7.9</v>
    <v>7.5</v>
    <v>7.5</v>
    <v>7.5</v>
    <v>7.4</v>
    <v>7.3</v>
    <v>7.2</v>
    <v>7.25</v>
    <v>7.25</v>
    <v>7.05</v>
    <v>7</v>
    <v>6.9</v>
    <v>6.5</v>
    <v>6.45</v>
    <v>6.05</v>
    <v>6.4</v>
    <v>6.1</v>
    <v>6.15</v>
    <v>6.2</v>
    <v>6.2</v>
    <v>6.2</v>
    <v>6.15</v>
    <v>6.4</v>
    <v>6.85</v>
    <v>6.4</v>
    <v>6.4</v>
    <v>6.45</v>
    <v>6.7</v>
    <v>6.8</v>
    <v>6.8</v>
    <v>6.75</v>
    <v>6.5</v>
    <v>7.1</v>
    <v>6.35</v>
    <v>6.35</v>
    <v>6.55</v>
    <v>6.5</v>
    <v>6.2</v>
    <v>6.35</v>
    <v>6.4</v>
    <v>6.4</v>
    <v>6.55</v>
    <v>6.5</v>
    <v>6.5</v>
    <v>6.65</v>
    <v>6.65</v>
    <v>6.65</v>
    <v>6.5</v>
    <v>6.55</v>
    <v>7.2</v>
    <v>6.55</v>
    <v>6.6</v>
    <v>6.6</v>
    <v>6.55</v>
    <v>6.55</v>
    <v>6.75</v>
    <v>6.85</v>
    <v>6.85</v>
    <v>7.55</v>
    <v>6.9</v>
    <v>6.85</v>
    <v>6.75</v>
    <v>6.7</v>
    <v>7.35</v>
    <v>6.7</v>
    <v>6.65</v>
    <v>7.35</v>
    <v>6.7</v>
    <v>7.15</v>
    <v>6.7</v>
    <v>6.65</v>
    <v>6.65</v>
    <v>6.95</v>
    <v>7</v>
    <v>7</v>
    <v>6.95</v>
    <v>7.05</v>
    <v>7</v>
    <v>7.1</v>
    <v>7.05</v>
    <v>7</v>
    <v>6.8</v>
    <v>6.8</v>
    <v>6.8</v>
    <v>6.75</v>
    <v>6.65</v>
    <v>6.95</v>
    <v>6.95</v>
    <v>6.85</v>
    <v>6.8</v>
    <v>6.7</v>
    <v>6.7</v>
    <v>6.7</v>
    <v>6.4</v>
    <v>6.5</v>
    <v>6.6</v>
    <v>6.85</v>
    <v>6.55</v>
    <v>6.65</v>
  </a>
  <a r="1" c="249">
    <v>646449.99</v>
    <v>649104.99</v>
    <v>657122</v>
    <v>661145</v>
    <v>667129.99</v>
    <v>672940</v>
    <v>672400</v>
    <v>669500</v>
    <v>674000</v>
    <v>680329.99</v>
    <v>682200</v>
    <v>691349.99</v>
    <v>696502.02</v>
    <v>702320</v>
    <v>715299.9</v>
    <v>715909.99</v>
    <v>715778</v>
    <v>696160</v>
    <v>689286.63</v>
    <v>689280</v>
    <v>688076</v>
    <v>680039.99</v>
    <v>675380.01</v>
    <v>671749.99</v>
    <v>677731</v>
    <v>685250</v>
    <v>686858.99</v>
    <v>687840</v>
    <v>685490</v>
    <v>685319.9</v>
    <v>683913</v>
    <v>679850</v>
    <v>683340</v>
    <v>686182.41</v>
    <v>691180</v>
    <v>685000</v>
    <v>685000</v>
    <v>678640</v>
    <v>693839</v>
    <v>680000.05</v>
    <v>678000</v>
    <v>683400</v>
    <v>682470</v>
    <v>691500</v>
    <v>685000.1</v>
    <v>693614.33</v>
    <v>699413</v>
    <v>697640.01</v>
    <v>698500</v>
    <v>697999.99</v>
    <v>692600</v>
    <v>691220</v>
    <v>687000</v>
    <v>681999</v>
    <v>688354</v>
    <v>682920</v>
    <v>682600.1</v>
    <v>676959.5</v>
    <v>678000</v>
    <v>664750</v>
    <v>666684</v>
    <v>703000</v>
    <v>688252</v>
    <v>695878.3</v>
    <v>700224.01</v>
    <v>700700</v>
    <v>702250</v>
    <v>700599.88</v>
    <v>705999</v>
    <v>708000</v>
    <v>703960</v>
    <v>703299.99</v>
    <v>707250</v>
    <v>714280</v>
    <v>716399</v>
    <v>718520</v>
    <v>723549</v>
    <v>724040</v>
    <v>715880</v>
    <v>705658.99</v>
    <v>701601</v>
    <v>704406</v>
    <v>705236.5</v>
    <v>696160</v>
    <v>694620</v>
    <v>690666</v>
    <v>686850</v>
    <v>685934</v>
    <v>683787.8</v>
    <v>684120</v>
    <v>670737.69999999995</v>
    <v>673274</v>
    <v>682500</v>
    <v>681999</v>
    <v>687441.8</v>
    <v>687600</v>
    <v>684908.5</v>
    <v>678120</v>
    <v>680920</v>
    <v>675500</v>
    <v>681460</v>
    <v>676604</v>
    <v>678560</v>
    <v>677925</v>
    <v>663000.01</v>
    <v>666280</v>
    <v>675760</v>
    <v>688500</v>
    <v>692904.03</v>
    <v>702760</v>
    <v>702552.5</v>
    <v>691500</v>
    <v>689400</v>
    <v>694601.5</v>
    <v>712000</v>
    <v>705000</v>
    <v>704680</v>
    <v>709084</v>
    <v>702613.5</v>
    <v>696552</v>
    <v>702178.99</v>
    <v>709840</v>
    <v>714869</v>
    <v>708902.74</v>
    <v>705959</v>
    <v>709489</v>
    <v>707500</v>
    <v>721500</v>
    <v>719146</v>
    <v>724999.99</v>
    <v>725882.5</v>
    <v>722980.06499999994</v>
    <v>718750</v>
    <v>747485.49</v>
    <v>750040.5</v>
    <v>740998</v>
    <v>753380</v>
    <v>774999.99</v>
    <v>765160</v>
    <v>742800</v>
    <v>746940</v>
    <v>747110</v>
    <v>742901</v>
    <v>744944</v>
    <v>744707.5</v>
    <v>745681.87</v>
    <v>756910</v>
    <v>771250</v>
    <v>784957.005</v>
    <v>783684</v>
    <v>789879.99</v>
    <v>792880</v>
    <v>781680</v>
    <v>789649</v>
    <v>792966</v>
    <v>798962.57</v>
    <v>801950</v>
    <v>790250</v>
    <v>798441.6</v>
    <v>800300</v>
    <v>806684</v>
    <v>794514</v>
    <v>742540</v>
    <v>737000</v>
    <v>739100.59</v>
    <v>778421</v>
    <v>774000</v>
    <v>784000</v>
    <v>793787.54</v>
    <v>792500</v>
    <v>774261</v>
    <v>778832.77</v>
    <v>760489</v>
    <v>780000</v>
    <v>788799</v>
    <v>797140</v>
    <v>795760</v>
    <v>797750</v>
    <v>801340</v>
    <v>800540</v>
    <v>795400</v>
    <v>809350</v>
    <v>769960</v>
    <v>768000</v>
    <v>778172.77</v>
    <v>769000</v>
    <v>770999</v>
    <v>772100</v>
    <v>767000</v>
    <v>753215</v>
    <v>759100</v>
    <v>770660</v>
    <v>767200</v>
    <v>762320</v>
    <v>761380</v>
    <v>756250</v>
    <v>754505</v>
    <v>760100</v>
    <v>754820</v>
    <v>758576.87</v>
    <v>757400</v>
    <v>754740</v>
    <v>746200</v>
    <v>737820</v>
    <v>732953.19</v>
    <v>740395.5</v>
    <v>739925</v>
    <v>736000</v>
    <v>732120</v>
    <v>735000</v>
    <v>731220</v>
    <v>735920</v>
    <v>725400</v>
    <v>728200</v>
    <v>730000</v>
    <v>732467.77</v>
    <v>740085</v>
    <v>730000</v>
    <v>729807.77</v>
    <v>730939.9</v>
    <v>728800</v>
    <v>733150</v>
    <v>720500</v>
    <v>727455</v>
    <v>716415</v>
    <v>715269</v>
    <v>719578.07</v>
    <v>717180</v>
    <v>712842</v>
    <v>711100</v>
    <v>705000</v>
    <v>707681</v>
    <v>709820</v>
    <v>710978.5</v>
    <v>711000.2</v>
    <v>714710</v>
    <v>723120</v>
    <v>725700</v>
    <v>726220</v>
    <v>722200</v>
    <v>713704.72</v>
    <v>714175</v>
    <v>719850</v>
    <v>711480</v>
    <v>692600</v>
    <v>694750</v>
    <v>703115</v>
    <v>699999.9</v>
    <v>698040.1</v>
  </a>
  <a r="1" c="249">
    <v>838.27</v>
    <v>854.59</v>
    <v>857.52</v>
    <v>872.06</v>
    <v>872.49</v>
    <v>870.21</v>
    <v>860.97</v>
    <v>863.09</v>
    <v>865.24</v>
    <v>882.84</v>
    <v>883.14</v>
    <v>886.13</v>
    <v>888.66</v>
    <v>894.87</v>
    <v>901.81</v>
    <v>886.43</v>
    <v>886.49</v>
    <v>876.64</v>
    <v>866.92</v>
    <v>877.94</v>
    <v>883.83</v>
    <v>877.12</v>
    <v>885.12</v>
    <v>885.73</v>
    <v>895.18</v>
    <v>904.52</v>
    <v>922.71</v>
    <v>934.87</v>
    <v>928.79</v>
    <v>937.61</v>
    <v>941.23</v>
    <v>936.8</v>
    <v>945.02</v>
    <v>945.21</v>
    <v>949.51</v>
    <v>934.02</v>
    <v>957.25</v>
    <v>951.49</v>
    <v>949.19</v>
    <v>940.67</v>
    <v>949.07</v>
    <v>955.92</v>
    <v>955.59</v>
    <v>990.26</v>
    <v>991.72</v>
    <v>1007</v>
    <v>1015.75</v>
    <v>1002.5</v>
    <v>1007.02</v>
    <v>1000.53</v>
    <v>1000.81</v>
    <v>988.16</v>
    <v>984</v>
    <v>974.07</v>
    <v>986.22</v>
    <v>983.17</v>
    <v>979.87</v>
    <v>981.03</v>
    <v>985.08</v>
    <v>991.5</v>
    <v>1014.35</v>
    <v>1029.82</v>
    <v>1036.06</v>
    <v>1039.28</v>
    <v>1053.8399999999999</v>
    <v>1036.3499999999999</v>
    <v>1030.98</v>
    <v>1047.08</v>
    <v>1047.3699999999999</v>
    <v>1049.97</v>
    <v>1028.1099999999999</v>
    <v>1024.67</v>
    <v>1028</v>
    <v>1036.46</v>
    <v>1031.49</v>
    <v>1026.48</v>
    <v>1019.45</v>
    <v>1022.8</v>
    <v>1020.11</v>
    <v>1039</v>
    <v>1035</v>
    <v>1044.78</v>
    <v>1042.8699999999999</v>
    <v>1046.3800000000001</v>
    <v>1057.07</v>
    <v>1065.26</v>
    <v>1058.82</v>
    <v>1056.54</v>
    <v>1064.6500000000001</v>
    <v>1049.22</v>
    <v>1020.3</v>
    <v>1016.33</v>
    <v>1028.69</v>
    <v>1039.7</v>
    <v>1054.83</v>
    <v>1054.28</v>
    <v>1044.18</v>
    <v>1027.43</v>
    <v>1025.1099999999999</v>
    <v>1017.4</v>
    <v>1020.83</v>
    <v>1012.74</v>
    <v>980.76</v>
    <v>986.1</v>
    <v>955.64</v>
    <v>955.01</v>
    <v>963.17</v>
    <v>1013.18</v>
    <v>995.72</v>
    <v>1004.96</v>
    <v>1012.09</v>
    <v>1006.34</v>
    <v>1017.73</v>
    <v>1020.45</v>
    <v>1029.94</v>
    <v>1051.2</v>
    <v>1052.6099999999999</v>
    <v>1071.52</v>
    <v>1075.5</v>
    <v>1013.75</v>
    <v>1015.66</v>
    <v>1014.5</v>
    <v>1006.62</v>
    <v>992.04</v>
    <v>985.55</v>
    <v>988.2</v>
    <v>973.71</v>
    <v>980.3</v>
    <v>973.92</v>
    <v>977.86</v>
    <v>986.34</v>
    <v>989.38</v>
    <v>974.22</v>
    <v>952.8</v>
    <v>958.01</v>
    <v>953.77</v>
    <v>944.89</v>
    <v>977.78</v>
    <v>966.47</v>
    <v>951.79</v>
    <v>968.14</v>
    <v>959.64</v>
    <v>946.92</v>
    <v>915.26</v>
    <v>910.37</v>
    <v>910.06</v>
    <v>900.46</v>
    <v>928.7</v>
    <v>958</v>
    <v>958.62</v>
    <v>957.23</v>
    <v>954.17</v>
    <v>951.73</v>
    <v>963.5</v>
    <v>973.48</v>
    <v>968.24</v>
    <v>967.94</v>
    <v>946.7</v>
    <v>946.48</v>
    <v>944.08</v>
    <v>961.84</v>
    <v>887.65</v>
    <v>822.62</v>
    <v>817.5</v>
    <v>815.72</v>
    <v>897.08</v>
    <v>858.78</v>
    <v>878.78</v>
    <v>889.95</v>
    <v>888.44</v>
    <v>865.78</v>
    <v>875.78</v>
    <v>854</v>
    <v>887.22</v>
    <v>892.54</v>
    <v>916.26</v>
    <v>907.69</v>
    <v>913.74</v>
    <v>920.52</v>
    <v>914.26</v>
    <v>916.14</v>
    <v>929.2</v>
    <v>920.53</v>
    <v>914.97</v>
    <v>920.36</v>
    <v>928.64</v>
    <v>923.44</v>
    <v>958.03</v>
    <v>959.18</v>
    <v>967.06</v>
    <v>983.08</v>
    <v>989.71</v>
    <v>993.66</v>
    <v>997.71</v>
    <v>972.83</v>
    <v>969.9</v>
    <v>963.18</v>
    <v>981.32</v>
    <v>971.28</v>
    <v>976.32</v>
    <v>979.89</v>
    <v>978.07</v>
    <v>982.13</v>
    <v>988.97</v>
    <v>985.46</v>
    <v>989.05</v>
    <v>988.84</v>
    <v>991.9</v>
    <v>993.3</v>
    <v>988.25</v>
    <v>971.82</v>
    <v>982.1</v>
    <v>969.18</v>
    <v>979.52</v>
    <v>974.44</v>
    <v>986.3</v>
    <v>1004.97</v>
    <v>1018.08</v>
    <v>1030.79</v>
    <v>1047.82</v>
    <v>1049.25</v>
    <v>1054.27</v>
    <v>1070.57</v>
    <v>1082.1500000000001</v>
    <v>1075.97</v>
    <v>1075.02</v>
    <v>1088.75</v>
    <v>1104.05</v>
    <v>1101.6400000000001</v>
    <v>1111.46</v>
    <v>1046.1600000000001</v>
    <v>1082.24</v>
    <v>1105.3800000000001</v>
    <v>1103.5899999999999</v>
    <v>1093.02</v>
    <v>1100.3900000000001</v>
    <v>1120.3699999999999</v>
    <v>1118.3699999999999</v>
    <v>1123.28</v>
    <v>1117.82</v>
    <v>1121.53</v>
    <v>1114.6500000000001</v>
    <v>1106.01</v>
    <v>1091.8</v>
    <v>1116.06</v>
    <v>1109.6400000000001</v>
    <v>1120.54</v>
    <v>1112.83</v>
    <v>1124.97</v>
  </a>
  <a r="1" c="21">
    <v t="i">0</v>
    <v t="i">3</v>
    <v t="i">4</v>
    <v t="i">5</v>
    <v t="i">6</v>
    <v t="i">7</v>
    <v t="i">10</v>
    <v t="i">11</v>
    <v t="i">12</v>
    <v t="i">13</v>
    <v t="i">14</v>
    <v t="i">17</v>
    <v t="i">18</v>
    <v t="i">19</v>
    <v t="i">20</v>
    <v t="i">21</v>
    <v t="i">24</v>
    <v t="i">25</v>
    <v t="i">26</v>
    <v t="i">27</v>
    <v t="i">28</v>
  </a>
  <a r="1" c="21">
    <v>1101.6400000000001</v>
    <v>1111.46</v>
    <v>1046.1600000000001</v>
    <v>1082.24</v>
    <v>1105.3800000000001</v>
    <v>1103.5899999999999</v>
    <v>1093.02</v>
    <v>1100.3900000000001</v>
    <v>1120.3699999999999</v>
    <v>1118.3699999999999</v>
    <v>1123.28</v>
    <v>1117.82</v>
    <v>1121.53</v>
    <v>1114.6500000000001</v>
    <v>1106.01</v>
    <v>1091.8</v>
    <v>1116.06</v>
    <v>1109.6400000000001</v>
    <v>1120.54</v>
    <v>1112.83</v>
    <v>1124.97</v>
  </a>
  <a r="1" c="21">
    <v>1099.6099999999999</v>
    <v>1101.08</v>
    <v>1070.8499999999999</v>
    <v>1054.5899999999999</v>
    <v>1085</v>
    <v>1111.93</v>
    <v>1107.68</v>
    <v>1096.08</v>
    <v>1104.17</v>
    <v>1117</v>
    <v>1122.32</v>
    <v>1124</v>
    <v>1123.3499999999999</v>
    <v>1117.3</v>
    <v>1108.29</v>
    <v>1089</v>
    <v>1097.98</v>
    <v>1122.74</v>
    <v>1114.02</v>
    <v>1130</v>
    <v>1119.72</v>
  </a>
  <a r="1" c="21">
    <v>1103.44</v>
    <v>1112.1300000000001</v>
    <v>1076.4688000000001</v>
    <v>1086.95</v>
    <v>1109.29</v>
    <v>1119.19</v>
    <v>1110.71</v>
    <v>1103.8061</v>
    <v>1122.7339999999999</v>
    <v>1125.76</v>
    <v>1130.6600000000001</v>
    <v>1125.69</v>
    <v>1127.94</v>
    <v>1126.55</v>
    <v>1120.9512999999999</v>
    <v>1097.6600000000001</v>
    <v>1116.06</v>
    <v>1122.74</v>
    <v>1122.1400000000001</v>
    <v>1131.93</v>
    <v>1126.17</v>
  </a>
  <a r="1" c="21">
    <v>1091.8227999999999</v>
    <v>1098.4349999999999</v>
    <v>1033.7650000000001</v>
    <v>1053.0001</v>
    <v>1077.1099999999999</v>
    <v>1102.58</v>
    <v>1093.02</v>
    <v>1086.18</v>
    <v>1100.5558000000001</v>
    <v>1113.6400000000001</v>
    <v>1117.7550000000001</v>
    <v>1115.0906</v>
    <v>1114.75</v>
    <v>1109.44</v>
    <v>1103.24</v>
    <v>1077.2</v>
    <v>1095.25</v>
    <v>1099.52</v>
    <v>1105.9749999999999</v>
    <v>1108.1600000000001</v>
    <v>1114.55</v>
  </a>
  <a r="1" c="21">
    <v>545553</v>
    <v>661833</v>
    <v>1939352</v>
    <v>1407409</v>
    <v>1175847</v>
    <v>991574</v>
    <v>445878</v>
    <v>580871</v>
    <v>653555</v>
    <v>539549</v>
    <v>516333</v>
    <v>299397</v>
    <v>422041</v>
    <v>372449</v>
    <v>498576</v>
    <v>673393</v>
    <v>503176</v>
    <v>481394</v>
    <v>404963</v>
    <v>381537</v>
    <v>427904</v>
  </a>
  <a r="1" c="21">
    <v>347.93</v>
    <v>350.5</v>
    <v>347.02</v>
    <v>349.9</v>
    <v>349.81</v>
    <v>349.05</v>
    <v>350.94</v>
    <v>351.86</v>
    <v>355.29</v>
    <v>353.97</v>
    <v>357.04</v>
    <v>355.47</v>
    <v>351.29</v>
    <v>350.91</v>
    <v>345.47</v>
    <v>339.35</v>
    <v>342.15</v>
    <v>337.43</v>
    <v>339.74</v>
    <v>332.09</v>
    <v>336.78</v>
  </a>
  <a r="1" c="21">
    <v>352.51</v>
    <v>347.39</v>
    <v>348.12</v>
    <v>347.29</v>
    <v>350</v>
    <v>349.5</v>
    <v>349.06</v>
    <v>351.1</v>
    <v>353</v>
    <v>354.82</v>
    <v>354</v>
    <v>356.38</v>
    <v>356.29</v>
    <v>351.7</v>
    <v>348.93</v>
    <v>344.1</v>
    <v>341.69499999999999</v>
    <v>342.15</v>
    <v>338.29500000000002</v>
    <v>341.43</v>
    <v>333.68</v>
  </a>
  <a r="1" c="21">
    <v>353.81</v>
    <v>351.97</v>
    <v>350.21</v>
    <v>350.67</v>
    <v>351.37</v>
    <v>349.5</v>
    <v>353.65</v>
    <v>354.48</v>
    <v>355.78</v>
    <v>357.18</v>
    <v>357.65</v>
    <v>358.32</v>
    <v>358.32</v>
    <v>356.62</v>
    <v>352.82</v>
    <v>346.17</v>
    <v>344.38</v>
    <v>342.46</v>
    <v>341.42860000000002</v>
    <v>342.15</v>
    <v>337.37740000000002</v>
  </a>
  <a r="1" c="21">
    <v>344.39249999999998</v>
    <v>345.01</v>
    <v>346.76</v>
    <v>345.8</v>
    <v>348.48</v>
    <v>347.16</v>
    <v>348.4</v>
    <v>350.2</v>
    <v>351.21</v>
    <v>353.86</v>
    <v>353.01</v>
    <v>354.73</v>
    <v>350.80950000000001</v>
    <v>347.23</v>
    <v>345.09010000000001</v>
    <v>338.1</v>
    <v>340</v>
    <v>335.55</v>
    <v>335.43</v>
    <v>328.7</v>
    <v>332.73</v>
  </a>
  <a r="1" c="21">
    <v>7580157</v>
    <v>5599263</v>
    <v>4891719</v>
    <v>5544214</v>
    <v>4747460</v>
    <v>4927644</v>
    <v>5216269</v>
    <v>4614217</v>
    <v>4385600</v>
    <v>5887647</v>
    <v>3915781</v>
    <v>3920959</v>
    <v>7402324</v>
    <v>12129680</v>
    <v>8641733</v>
    <v>8658670</v>
    <v>7335286</v>
    <v>7295564</v>
    <v>5944108</v>
    <v>8797064</v>
    <v>6073868</v>
  </a>
  <a r="1" c="249">
    <v>259.89</v>
    <v>260.13</v>
    <v>261.14</v>
    <v>266.8</v>
    <v>267.38</v>
    <v>266.47000000000003</v>
    <v>268.04000000000002</v>
    <v>268.2</v>
    <v>267.94</v>
    <v>267.44</v>
    <v>268.20999999999998</v>
    <v>270.72000000000003</v>
    <v>269.19</v>
    <v>274.32</v>
    <v>276.37</v>
    <v>278.54000000000002</v>
    <v>280.49</v>
    <v>278.62</v>
    <v>279.37</v>
    <v>285.61</v>
    <v>285.33999999999997</v>
    <v>283.95999999999998</v>
    <v>285.37</v>
    <v>287.35000000000002</v>
    <v>290.48</v>
    <v>291.56</v>
    <v>288.48</v>
    <v>285.24</v>
    <v>284.77</v>
    <v>288.63</v>
    <v>272.77999999999997</v>
    <v>269.63</v>
    <v>271.69</v>
    <v>275.17</v>
    <v>274.95</v>
    <v>277.60000000000002</v>
    <v>277</v>
    <v>276.86</v>
    <v>277.93</v>
    <v>273.79000000000002</v>
    <v>274.95999999999998</v>
    <v>276.93</v>
    <v>277.47000000000003</v>
    <v>277.83999999999997</v>
    <v>280.68</v>
    <v>279.29000000000002</v>
    <v>287.52</v>
    <v>290.39</v>
    <v>290.62</v>
    <v>286.85000000000002</v>
    <v>284.79000000000002</v>
    <v>283.76</v>
    <v>283.22000000000003</v>
    <v>281.73</v>
    <v>284.19</v>
    <v>281.88</v>
    <v>290.16000000000003</v>
    <v>289.85000000000002</v>
    <v>290.74</v>
    <v>291.85000000000002</v>
    <v>293.29000000000002</v>
    <v>307.39999999999998</v>
    <v>305.8</v>
    <v>307.87</v>
    <v>310.92</v>
    <v>309.85000000000002</v>
    <v>309.48</v>
    <v>308.25</v>
    <v>309.64</v>
    <v>312.16000000000003</v>
    <v>311.85000000000002</v>
    <v>307.39</v>
    <v>309.89999999999998</v>
    <v>309.92</v>
    <v>313.19</v>
    <v>311.82</v>
    <v>314.7</v>
    <v>315.08</v>
    <v>316.64999999999998</v>
    <v>313.01</v>
    <v>309.89999999999998</v>
    <v>309.08</v>
    <v>311.01</v>
    <v>308.3</v>
    <v>312.38</v>
    <v>313.79000000000002</v>
    <v>314.23</v>
    <v>314.74</v>
    <v>315.89</v>
    <v>318.3</v>
    <v>309.77999999999997</v>
    <v>314.88</v>
    <v>317.70999999999998</v>
    <v>317.22000000000003</v>
    <v>320.64999999999998</v>
    <v>320.91000000000003</v>
    <v>318.66000000000003</v>
    <v>315.31</v>
    <v>316.04000000000002</v>
    <v>314.39999999999998</v>
    <v>314.91000000000003</v>
    <v>313.04000000000002</v>
    <v>311.67</v>
    <v>312.60000000000002</v>
    <v>307.70999999999998</v>
    <v>306.92</v>
    <v>309.08999999999997</v>
    <v>316.27999999999997</v>
    <v>317.25</v>
    <v>319.62</v>
    <v>323.63</v>
    <v>323.56</v>
    <v>328.21</v>
    <v>330.2</v>
    <v>334.54</v>
    <v>334.48</v>
    <v>335.88</v>
    <v>343.05</v>
    <v>341.8</v>
    <v>345.82</v>
    <v>345.15</v>
    <v>349.44</v>
    <v>347.48</v>
    <v>348.02</v>
    <v>351.23</v>
    <v>350.72</v>
    <v>351.49</v>
    <v>355.63</v>
    <v>353.81</v>
    <v>356.73</v>
    <v>355.23</v>
    <v>350.49</v>
    <v>348.53</v>
    <v>349.86</v>
    <v>352.09</v>
    <v>350.63</v>
    <v>355.74</v>
    <v>362.71</v>
    <v>361.82</v>
    <v>352.23</v>
    <v>352.68</v>
    <v>344.16</v>
    <v>345.32</v>
    <v>341.48</v>
    <v>332.14</v>
    <v>332.84</v>
    <v>328.55</v>
    <v>331.8</v>
    <v>334.55</v>
    <v>334.77</v>
    <v>339.87</v>
    <v>339.5</v>
    <v>335.66</v>
    <v>343.87</v>
    <v>344.62</v>
    <v>344.18</v>
    <v>349.86</v>
    <v>342.85</v>
    <v>350.46</v>
    <v>346.35</v>
    <v>346.33</v>
    <v>339.39</v>
    <v>313.13</v>
    <v>312.32</v>
    <v>308.27</v>
    <v>332.43</v>
    <v>324.61</v>
    <v>333.4</v>
    <v>335.18</v>
    <v>335.81</v>
    <v>331.33</v>
    <v>329.61</v>
    <v>320.10000000000002</v>
    <v>331.4</v>
    <v>334.37</v>
    <v>335.71</v>
    <v>335.17</v>
    <v>337.51</v>
    <v>341.52</v>
    <v>345.5</v>
    <v>342.45</v>
    <v>347.6</v>
    <v>348.64</v>
    <v>347.7</v>
    <v>349.85</v>
    <v>351.27</v>
    <v>352.54</v>
    <v>355.85</v>
    <v>356.14</v>
    <v>356.46</v>
    <v>362.3</v>
    <v>365.12</v>
    <v>367.9</v>
    <v>366.84</v>
    <v>358.3</v>
    <v>357.97</v>
    <v>353.54</v>
    <v>359.3</v>
    <v>359.73</v>
    <v>362.4</v>
    <v>365.19</v>
    <v>365.32</v>
    <v>365.86</v>
    <v>368</v>
    <v>366.77</v>
    <v>370.22</v>
    <v>366.66</v>
    <v>370.7</v>
    <v>373.31</v>
    <v>371.4</v>
    <v>352.85</v>
    <v>355.48</v>
    <v>357.84</v>
    <v>340.38</v>
    <v>338.57</v>
    <v>343.75</v>
    <v>351.63</v>
    <v>345.26</v>
    <v>346.03</v>
    <v>348.61</v>
    <v>355.05</v>
    <v>355.47</v>
    <v>354.22</v>
    <v>358.86</v>
    <v>356.64</v>
    <v>354.55</v>
    <v>357.76</v>
    <v>355.88</v>
    <v>347.93</v>
    <v>350.5</v>
    <v>347.02</v>
    <v>349.9</v>
    <v>349.81</v>
    <v>349.05</v>
    <v>350.94</v>
    <v>351.86</v>
    <v>355.29</v>
    <v>353.97</v>
    <v>357.04</v>
    <v>355.47</v>
    <v>351.29</v>
    <v>350.91</v>
    <v>345.47</v>
    <v>339.35</v>
    <v>342.15</v>
    <v>337.43</v>
    <v>339.74</v>
    <v>332.09</v>
    <v>336.78</v>
  </a>
  <a r="1" c="21">
    <v>146.30000000000001</v>
    <v>149.19999999999999</v>
    <v>149.80000000000001</v>
    <v>148.80000000000001</v>
    <v>150.9</v>
    <v>151.5</v>
    <v>152.6</v>
    <v>149.6</v>
    <v>151.5</v>
    <v>155.69999999999999</v>
    <v>154.30000000000001</v>
    <v>156.6</v>
    <v>156.4</v>
    <v>157.6</v>
    <v>157.80000000000001</v>
    <v>155.5</v>
    <v>157.19999999999999</v>
    <v>156.6</v>
    <v>157</v>
    <v>153.4</v>
    <v>156.19999999999999</v>
  </a>
  <a r="1" c="21">
    <v>146.30000000000001</v>
    <v>146.5</v>
    <v>149.80000000000001</v>
    <v>148.80000000000001</v>
    <v>149.80000000000001</v>
    <v>151.5</v>
    <v>152.6</v>
    <v>150.9</v>
    <v>149.4</v>
    <v>156.80000000000001</v>
    <v>155.1</v>
    <v>158.1</v>
    <v>156.80000000000001</v>
    <v>157.6</v>
    <v>157</v>
    <v>157.19999999999999</v>
    <v>157.19999999999999</v>
    <v>157.6</v>
    <v>156.19999999999999</v>
    <v>156</v>
    <v>154.9</v>
  </a>
  <a r="1" c="21">
    <v>147</v>
    <v>149.49</v>
    <v>150.68</v>
    <v>149.87889999999999</v>
    <v>151.81</v>
    <v>152.86000000000001</v>
    <v>153.35679999999999</v>
    <v>151.94</v>
    <v>155.34</v>
    <v>157.19999999999999</v>
    <v>157.1464</v>
    <v>159.63999999999999</v>
    <v>158.66499999999999</v>
    <v>158.184</v>
    <v>158.19</v>
    <v>157.24</v>
    <v>158.3364</v>
    <v>158.13999999999999</v>
    <v>157.72999999999999</v>
    <v>156.4</v>
    <v>157.05000000000001</v>
  </a>
  <a r="1" c="21">
    <v>145.47</v>
    <v>147</v>
    <v>148.4</v>
    <v>148.28200000000001</v>
    <v>149.62</v>
    <v>151.17500000000001</v>
    <v>151.12</v>
    <v>143.44</v>
    <v>149.16999999999999</v>
    <v>155.42240000000001</v>
    <v>154.31</v>
    <v>155.62909999999999</v>
    <v>156.43</v>
    <v>156.55000000000001</v>
    <v>156.80000000000001</v>
    <v>153.80000000000001</v>
    <v>156.91</v>
    <v>155.82</v>
    <v>155.63</v>
    <v>152.97</v>
    <v>154.80000000000001</v>
  </a>
  <a r="1" c="21">
    <v>1960</v>
    <v>2973</v>
    <v>5368</v>
    <v>1645</v>
    <v>2671</v>
    <v>232658</v>
    <v>6314</v>
    <v>19987</v>
    <v>21482</v>
    <v>4760</v>
    <v>1636</v>
    <v>4198</v>
    <v>1736</v>
    <v>3309</v>
    <v>1994</v>
    <v>9115</v>
    <v>1859</v>
    <v>3758</v>
    <v>2100</v>
    <v>2708</v>
    <v>3073</v>
  </a>
  <a r="1" c="256">
    <v t="i">2</v>
    <v t="i">3</v>
    <v t="i">4</v>
    <v t="i">5</v>
    <v t="i">6</v>
    <v t="i">9</v>
    <v t="i">10</v>
    <v t="i">11</v>
    <v t="i">12</v>
    <v t="i">13</v>
    <v t="i">16</v>
    <v t="i">17</v>
    <v t="i">18</v>
    <v t="i">19</v>
    <v t="i">20</v>
    <v t="i">23</v>
    <v t="i">24</v>
    <v t="i">25</v>
    <v t="i">26</v>
    <v t="i">27</v>
    <v t="i">30</v>
    <v t="i">31</v>
    <v t="i">32</v>
    <v t="i">33</v>
    <v t="i">34</v>
    <v t="i">37</v>
    <v t="i">38</v>
    <v t="i">39</v>
    <v t="i">40</v>
    <v t="i">41</v>
    <v t="i">44</v>
    <v t="i">45</v>
    <v t="i">46</v>
    <v t="i">47</v>
    <v t="i">48</v>
    <v t="i">51</v>
    <v t="i">52</v>
    <v t="i">53</v>
    <v t="i">54</v>
    <v t="i">55</v>
    <v t="i">58</v>
    <v t="i">59</v>
    <v t="i">60</v>
    <v t="i">61</v>
    <v t="i">62</v>
    <v t="i">65</v>
    <v t="i">66</v>
    <v t="i">67</v>
    <v t="i">68</v>
    <v t="i">69</v>
    <v t="i">72</v>
    <v t="i">73</v>
    <v t="i">74</v>
    <v t="i">75</v>
    <v t="i">76</v>
    <v t="i">79</v>
    <v t="i">80</v>
    <v t="i">81</v>
    <v t="i">82</v>
    <v t="i">83</v>
    <v t="i">86</v>
    <v t="i">87</v>
    <v t="i">88</v>
    <v t="i">89</v>
    <v t="i">90</v>
    <v t="i">93</v>
    <v t="i">94</v>
    <v t="i">95</v>
    <v t="i">96</v>
    <v t="i">97</v>
    <v t="i">100</v>
    <v t="i">101</v>
    <v t="i">102</v>
    <v t="i">103</v>
    <v t="i">104</v>
    <v t="i">107</v>
    <v t="i">108</v>
    <v t="i">109</v>
    <v t="i">110</v>
    <v t="i">111</v>
    <v t="i">114</v>
    <v t="i">115</v>
    <v t="i">116</v>
    <v t="i">117</v>
    <v t="i">118</v>
    <v t="i">121</v>
    <v t="i">122</v>
    <v t="i">123</v>
    <v t="i">124</v>
    <v t="i">125</v>
    <v t="i">128</v>
    <v t="i">129</v>
    <v t="i">130</v>
    <v t="i">131</v>
    <v t="i">132</v>
    <v t="i">135</v>
    <v t="i">136</v>
    <v t="i">138</v>
    <v t="i">139</v>
    <v t="i">142</v>
    <v t="i">143</v>
    <v t="i">145</v>
    <v t="i">146</v>
    <v t="i">149</v>
    <v t="i">150</v>
    <v t="i">151</v>
    <v t="i">152</v>
    <v t="i">153</v>
    <v t="i">156</v>
    <v t="i">157</v>
    <v t="i">158</v>
    <v t="i">159</v>
    <v t="i">160</v>
    <v t="i">163</v>
    <v t="i">164</v>
    <v t="i">165</v>
    <v t="i">166</v>
    <v t="i">167</v>
    <v t="i">170</v>
    <v t="i">171</v>
    <v t="i">172</v>
    <v t="i">173</v>
    <v t="i">174</v>
    <v t="i">177</v>
    <v t="i">178</v>
    <v t="i">179</v>
    <v t="i">180</v>
    <v t="i">181</v>
    <v t="i">184</v>
    <v t="i">185</v>
    <v t="i">186</v>
    <v t="i">187</v>
    <v t="i">188</v>
    <v t="i">191</v>
    <v t="i">192</v>
    <v t="i">193</v>
    <v t="i">194</v>
    <v t="i">195</v>
    <v t="i">198</v>
    <v t="i">199</v>
    <v t="i">200</v>
    <v t="i">201</v>
    <v t="i">202</v>
    <v t="i">205</v>
    <v t="i">206</v>
    <v t="i">207</v>
    <v t="i">208</v>
    <v t="i">209</v>
    <v t="i">212</v>
    <v t="i">213</v>
    <v t="i">214</v>
    <v t="i">215</v>
    <v t="i">216</v>
    <v t="i">219</v>
    <v t="i">220</v>
    <v t="i">221</v>
    <v t="i">222</v>
    <v t="i">223</v>
    <v t="i">226</v>
    <v t="i">227</v>
    <v t="i">228</v>
    <v t="i">229</v>
    <v t="i">230</v>
    <v t="i">233</v>
    <v t="i">234</v>
    <v t="i">235</v>
    <v t="i">236</v>
    <v t="i">237</v>
    <v t="i">240</v>
    <v t="i">241</v>
    <v t="i">242</v>
    <v t="i">243</v>
    <v t="i">244</v>
    <v t="i">247</v>
    <v t="i">248</v>
    <v t="i">249</v>
    <v t="i">250</v>
    <v t="i">255</v>
    <v t="i">256</v>
    <v t="i">257</v>
    <v t="i">258</v>
    <v t="i">261</v>
    <v t="i">262</v>
    <v t="i">263</v>
    <v t="i">264</v>
    <v t="i">265</v>
    <v t="i">268</v>
    <v t="i">269</v>
    <v t="i">270</v>
    <v t="i">271</v>
    <v t="i">272</v>
    <v t="i">275</v>
    <v t="i">276</v>
    <v t="i">277</v>
    <v t="i">278</v>
    <v t="i">279</v>
    <v t="i">282</v>
    <v t="i">283</v>
    <v t="i">284</v>
    <v t="i">285</v>
    <v t="i">286</v>
    <v t="i">289</v>
    <v t="i">290</v>
    <v t="i">291</v>
    <v t="i">292</v>
    <v t="i">293</v>
    <v t="i">296</v>
    <v t="i">297</v>
    <v t="i">298</v>
    <v t="i">299</v>
    <v t="i">300</v>
    <v t="i">303</v>
    <v t="i">304</v>
    <v t="i">305</v>
    <v t="i">306</v>
    <v t="i">307</v>
    <v t="i">310</v>
    <v t="i">311</v>
    <v t="i">312</v>
    <v t="i">313</v>
    <v t="i">314</v>
    <v t="i">317</v>
    <v t="i">318</v>
    <v t="i">319</v>
    <v t="i">320</v>
    <v t="i">321</v>
    <v t="i">324</v>
    <v t="i">325</v>
    <v t="i">326</v>
    <v t="i">327</v>
    <v t="i">328</v>
    <v t="i">331</v>
    <v t="i">332</v>
    <v t="i">333</v>
    <v t="i">334</v>
    <v t="i">335</v>
    <v t="i">338</v>
    <v t="i">339</v>
    <v t="i">340</v>
    <v t="i">341</v>
    <v t="i">342</v>
    <v t="i">345</v>
    <v t="i">346</v>
    <v t="i">347</v>
    <v t="i">348</v>
    <v t="i">349</v>
    <v t="i">352</v>
    <v t="i">353</v>
    <v t="i">354</v>
    <v t="i">355</v>
    <v t="i">356</v>
    <v t="i">359</v>
    <v t="i">360</v>
    <v t="i">361</v>
    <v t="i">362</v>
    <v t="i">363</v>
  </a>
  <a r="1" c="256">
    <v>115.3</v>
    <v>115.3</v>
    <v>115.3</v>
    <v>115.3</v>
    <v>115.3</v>
    <v>115.3</v>
    <v>115.3</v>
    <v>115.3</v>
    <v>117.41</v>
    <v>118.42</v>
    <v>118.74</v>
    <v>118.48</v>
    <v>120.37</v>
    <v>121.01</v>
    <v>122.31</v>
    <v>124.12</v>
    <v>122.84</v>
    <v>121.24</v>
    <v>120.75</v>
    <v>119.74</v>
    <v>119.57</v>
    <v>121.41</v>
    <v>119.3</v>
    <v>119.2</v>
    <v>119.97</v>
    <v>118.14</v>
    <v>118.29</v>
    <v>118.4</v>
    <v>117.83</v>
    <v>118.02</v>
    <v>119.97</v>
    <v>120.37</v>
    <v>120.71</v>
    <v>121.62</v>
    <v>119.74</v>
    <v>121.15</v>
    <v>123.55</v>
    <v>124.14</v>
    <v>124.4</v>
    <v>123.74</v>
    <v>124.31</v>
    <v>124.35</v>
    <v>123.72</v>
    <v>123.57</v>
    <v>123.2</v>
    <v>124.02</v>
    <v>124.71</v>
    <v>124.61</v>
    <v>126.9</v>
    <v>126.18</v>
    <v>125.62</v>
    <v>124.75</v>
    <v>126.86</v>
    <v>125.95</v>
    <v>125.55</v>
    <v>125.7</v>
    <v>124.08</v>
    <v>122.08</v>
    <v>122</v>
    <v>119.41</v>
    <v>119.3</v>
    <v>118.1</v>
    <v>120.46</v>
    <v>121.53</v>
    <v>122.65</v>
    <v>124.94</v>
    <v>123.28</v>
    <v>123.64</v>
    <v>120.82</v>
    <v>117.89</v>
    <v>118.54</v>
    <v>120.37</v>
    <v>118.75</v>
    <v>120.35</v>
    <v>120.84</v>
    <v>119.64</v>
    <v>120.42</v>
    <v>120.96</v>
    <v>121.01</v>
    <v>120.77</v>
    <v>120.73</v>
    <v>118.5</v>
    <v>118.21</v>
    <v>118.82</v>
    <v>117.53</v>
    <v>115.32</v>
    <v>116.88</v>
    <v>116.56</v>
    <v>117.05</v>
    <v>117.34</v>
    <v>117.24</v>
    <v>118.02</v>
    <v>116.54</v>
    <v>116.46</v>
    <v>115.09</v>
    <v>116.52</v>
    <v>115.89</v>
    <v>117.26</v>
    <v>116.18</v>
    <v>115.72</v>
    <v>115.93</v>
    <v>116.29</v>
    <v>116.4</v>
    <v>115.41</v>
    <v>114.1</v>
    <v>114.84</v>
    <v>115.7</v>
    <v>115.51</v>
    <v>117.57</v>
    <v>118.25</v>
    <v>118.69</v>
    <v>119.78</v>
    <v>120.9</v>
    <v>121.3</v>
    <v>123.81</v>
    <v>124.18</v>
    <v>125.83</v>
    <v>126.02</v>
    <v>125.22</v>
    <v>128.77000000000001</v>
    <v>125.64</v>
    <v>126.92</v>
    <v>129.11000000000001</v>
    <v>128.82</v>
    <v>128.80000000000001</v>
    <v>128.29</v>
    <v>128.22999999999999</v>
    <v>127.85</v>
    <v>127.36</v>
    <v>128.41999999999999</v>
    <v>128.08000000000001</v>
    <v>126.02</v>
    <v>122.33</v>
    <v>122.5</v>
    <v>124.14</v>
    <v>125.57</v>
    <v>124</v>
    <v>124.77</v>
    <v>125.78</v>
    <v>126.75</v>
    <v>127.2</v>
    <v>129.30000000000001</v>
    <v>131.57</v>
    <v>134.31</v>
    <v>130.63</v>
    <v>128.4</v>
    <v>126.69</v>
    <v>127.17</v>
    <v>129.69999999999999</v>
    <v>128.21</v>
    <v>127.22</v>
    <v>129.28</v>
    <v>129.63999999999999</v>
    <v>131.72</v>
    <v>132.22999999999999</v>
    <v>134.97999999999999</v>
    <v>134.41999999999999</v>
    <v>132.86000000000001</v>
    <v>133.72</v>
    <v>135.74</v>
    <v>134.47999999999999</v>
    <v>134.37</v>
    <v>133.24</v>
    <v>131.81</v>
    <v>132.4</v>
    <v>133</v>
    <v>132.19999999999999</v>
    <v>122.9</v>
    <v>115.3</v>
    <v>122.1</v>
    <v>120.8</v>
    <v>126.9</v>
    <v>125.6</v>
    <v>129.6</v>
    <v>129.6</v>
    <v>129.6</v>
    <v>128.6</v>
    <v>115.1</v>
    <v>121.4</v>
    <v>120.2</v>
    <v>123.7</v>
    <v>125.2</v>
    <v>125.2</v>
    <v>124.4</v>
    <v>126.7</v>
    <v>129.19999999999999</v>
    <v>128.95599999999999</v>
    <v>128</v>
    <v>128.80000000000001</v>
    <v>129</v>
    <v>126.7</v>
    <v>130.5</v>
    <v>131.30000000000001</v>
    <v>130.30000000000001</v>
    <v>133</v>
    <v>135.30000000000001</v>
    <v>136.4</v>
    <v>137.19999999999999</v>
    <v>137.4</v>
    <v>134.9</v>
    <v>132</v>
    <v>-99999901</v>
    <v>132.4</v>
    <v>132</v>
    <v>133.6</v>
    <v>134.9</v>
    <v>136.19999999999999</v>
    <v>137.6</v>
    <v>137.4</v>
    <v>138.69999999999999</v>
    <v>139.5</v>
    <v>139.30000000000001</v>
    <v>138.1</v>
    <v>138.5</v>
    <v>141.4</v>
    <v>144.4</v>
    <v>146.9</v>
    <v>147.69999999999999</v>
    <v>147.30000000000001</v>
    <v>147.30000000000001</v>
    <v>146.69999999999999</v>
    <v>145.80000000000001</v>
    <v>142.30000000000001</v>
    <v>142.1</v>
    <v>141.80000000000001</v>
    <v>144</v>
    <v>146.1</v>
    <v>144</v>
    <v>142.9</v>
    <v>145.4</v>
    <v>145</v>
    <v>146.69999999999999</v>
    <v>144.19999999999999</v>
    <v>145.80000000000001</v>
    <v>145</v>
    <v>146.30000000000001</v>
    <v>149.19999999999999</v>
    <v>149.80000000000001</v>
    <v>148.80000000000001</v>
    <v>150.9</v>
    <v>151.5</v>
    <v>152.6</v>
    <v>149.6</v>
    <v>151.5</v>
    <v>155.69999999999999</v>
    <v>154.30000000000001</v>
    <v>156.6</v>
    <v>156.4</v>
    <v>157.6</v>
    <v>157.80000000000001</v>
    <v>155.5</v>
    <v>157.19999999999999</v>
    <v>156.6</v>
    <v>157</v>
    <v>153.4</v>
    <v>156.19999999999999</v>
  </a>
  <a r="1" c="249">
    <v>164.13</v>
    <v>168.76</v>
    <v>168.5</v>
    <v>176.41</v>
    <v>179.99</v>
    <v>179.64</v>
    <v>172.1</v>
    <v>173.43</v>
    <v>172.76</v>
    <v>174.96</v>
    <v>173.48</v>
    <v>173.05</v>
    <v>170.71</v>
    <v>172.26</v>
    <v>173.74</v>
    <v>161.02000000000001</v>
    <v>163.22</v>
    <v>162.15</v>
    <v>157.62</v>
    <v>162.91</v>
    <v>160.07</v>
    <v>161.33000000000001</v>
    <v>162.77000000000001</v>
    <v>156.77000000000001</v>
    <v>155.55000000000001</v>
    <v>156.38999999999999</v>
    <v>155.11000000000001</v>
    <v>154.59</v>
    <v>153.29</v>
    <v>156.30000000000001</v>
    <v>155.81</v>
    <v>152.22</v>
    <v>154.58000000000001</v>
    <v>156.32</v>
    <v>152.04</v>
    <v>154.22</v>
    <v>152.88999999999999</v>
    <v>150.52000000000001</v>
    <v>155</v>
    <v>155.91</v>
    <v>154.65</v>
    <v>149.37</v>
    <v>146.62</v>
    <v>151.02000000000001</v>
    <v>148.99</v>
    <v>152.35</v>
    <v>154.9</v>
    <v>155.31</v>
    <v>155</v>
    <v>159.82</v>
    <v>159.88</v>
    <v>157.06</v>
    <v>155.19999999999999</v>
    <v>155.01</v>
    <v>150.69</v>
    <v>152.97999999999999</v>
    <v>154.29</v>
    <v>149.31</v>
    <v>154.59</v>
    <v>155.07</v>
    <v>151</v>
    <v>147.16</v>
    <v>150.97999999999999</v>
    <v>151.68</v>
    <v>148.96</v>
    <v>145.16999999999999</v>
    <v>139.97</v>
    <v>138.13999999999999</v>
    <v>140.19</v>
    <v>143.87</v>
    <v>145.6</v>
    <v>146.08000000000001</v>
    <v>143.41</v>
    <v>149.29</v>
    <v>153.1</v>
    <v>150.76</v>
    <v>152.4</v>
    <v>155.44</v>
    <v>156.54</v>
    <v>155</v>
    <v>158.28</v>
    <v>156.66999999999999</v>
    <v>153.93</v>
    <v>157.04</v>
    <v>164.1</v>
    <v>165.96</v>
    <v>167.75</v>
    <v>169.65</v>
    <v>173.17</v>
    <v>173.03</v>
    <v>172.62</v>
    <v>177.04</v>
    <v>177.35</v>
    <v>177.69</v>
    <v>179.34</v>
    <v>180.38</v>
    <v>180.72</v>
    <v>176.55</v>
    <v>177</v>
    <v>171.87</v>
    <v>169.9</v>
    <v>170.78</v>
    <v>172.51</v>
    <v>171.76</v>
    <v>172</v>
    <v>170.57</v>
    <v>167.02</v>
    <v>166.2</v>
    <v>168.93</v>
    <v>171.09</v>
    <v>175.56</v>
    <v>174.8</v>
    <v>178.5</v>
    <v>176.06</v>
    <v>175.16</v>
    <v>177.78</v>
    <v>173.66</v>
    <v>179.53</v>
    <v>176.52</v>
    <v>175.87</v>
    <v>176.23</v>
    <v>181.84</v>
    <v>184.8</v>
    <v>181.49</v>
    <v>180.55</v>
    <v>180.44</v>
    <v>186.25</v>
    <v>185.44</v>
    <v>184.42</v>
    <v>184.97</v>
    <v>186.15</v>
    <v>180.88</v>
    <v>177.15</v>
    <v>179.91</v>
    <v>178.27</v>
    <v>173.04</v>
    <v>173.83</v>
    <v>174.63</v>
    <v>170.06</v>
    <v>158.9</v>
    <v>163.16</v>
    <v>158.43</v>
    <v>154.18</v>
    <v>148.15</v>
    <v>154.06</v>
    <v>158.80000000000001</v>
    <v>159.32</v>
    <v>161.81</v>
    <v>161.85</v>
    <v>161.57</v>
    <v>172.62</v>
    <v>172.83</v>
    <v>178.11</v>
    <v>180.9</v>
    <v>182.59</v>
    <v>178.55</v>
    <v>179.11</v>
    <v>173.31</v>
    <v>170.55</v>
    <v>168.17</v>
    <v>168.56</v>
    <v>150.91</v>
    <v>136.59</v>
    <v>138.86000000000001</v>
    <v>139.38999999999999</v>
    <v>160.82</v>
    <v>155.52000000000001</v>
    <v>156.84</v>
    <v>159.28</v>
    <v>155.52000000000001</v>
    <v>156.47</v>
    <v>161.9</v>
    <v>159.34</v>
    <v>162.52000000000001</v>
    <v>172.37</v>
    <v>176.26</v>
    <v>177.95</v>
    <v>182.3</v>
    <v>182</v>
    <v>183.24</v>
    <v>182.89</v>
    <v>185.46</v>
    <v>186.46</v>
    <v>185.96</v>
    <v>185.56</v>
    <v>191.7</v>
    <v>194.85</v>
    <v>198.53</v>
    <v>203.42</v>
    <v>204.72</v>
    <v>206.24</v>
    <v>205.82</v>
    <v>205.25</v>
    <v>207.67</v>
    <v>203.21</v>
    <v>203.41</v>
    <v>202.36</v>
    <v>201.03</v>
    <v>201.5</v>
    <v>208.18</v>
    <v>207.32</v>
    <v>211.47</v>
    <v>213.43</v>
    <v>211.98</v>
    <v>209.02</v>
    <v>210.8</v>
    <v>217.51</v>
    <v>215.73</v>
    <v>214</v>
    <v>203.75</v>
    <v>200.32</v>
    <v>201.7</v>
    <v>200.26</v>
    <v>197.68</v>
    <v>198.75</v>
    <v>201.31</v>
    <v>200.94</v>
    <v>198.9</v>
    <v>202.58</v>
    <v>214.55</v>
    <v>209.53</v>
    <v>209.79</v>
    <v>212.03</v>
    <v>215.92</v>
    <v>218.63</v>
    <v>218.52</v>
    <v>226.6</v>
    <v>226.09</v>
    <v>226.84</v>
    <v>230.51</v>
    <v>230</v>
    <v>229.9</v>
    <v>231</v>
    <v>229.34</v>
    <v>229.32</v>
    <v>228.48</v>
    <v>233.88</v>
    <v>231.27</v>
    <v>233.06</v>
    <v>236.41</v>
    <v>226.08</v>
    <v>225.84</v>
    <v>221.84</v>
    <v>221.9</v>
    <v>222.34</v>
    <v>224.86</v>
    <v>225.04</v>
    <v>227.33</v>
    <v>229.12</v>
  </a>
  <a r="7">
    <v t="r">2958</v>
    <v t="r">2960</v>
    <v t="r">2962</v>
    <v t="r">2964</v>
    <v t="r">2966</v>
    <v t="r">2968</v>
    <v t="i">1</v>
  </a>
</arrayData>
</file>

<file path=xl/richData/rdrichvalue.xml><?xml version="1.0" encoding="utf-8"?>
<rvData xmlns="http://schemas.microsoft.com/office/spreadsheetml/2017/richdata" count="2971">
  <rv s="0">
    <v>en-US</v>
    <v>avyovh</v>
    <v>268435456</v>
    <v>1</v>
    <v>Powered by Refinitiv</v>
    <v>0</v>
    <v>USD/KES</v>
    <v>2</v>
    <v>3</v>
    <v>Finance</v>
    <v>4</v>
    <v>130</v>
    <v>128</v>
    <v>-0.25</v>
    <v>-1.934E-3</v>
    <v>KES</v>
    <v>USD</v>
    <v>Currency Pair</v>
    <v>45877.539502314816</v>
    <v>US Dollar/Kenyan Shilling FX Spot Rate</v>
    <v>129.25</v>
    <v>129</v>
    <v>USDKES</v>
    <v>USD/KES</v>
  </rv>
  <rv s="1">
    <v>0</v>
  </rv>
  <rv s="2">
    <fb>45516</fb>
    <v>5</v>
  </rv>
  <rv s="2">
    <fb>45517</fb>
    <v>5</v>
  </rv>
  <rv s="2">
    <fb>45518</fb>
    <v>5</v>
  </rv>
  <rv s="2">
    <fb>45519</fb>
    <v>5</v>
  </rv>
  <rv s="2">
    <fb>45520</fb>
    <v>5</v>
  </rv>
  <rv s="2">
    <fb>45523</fb>
    <v>5</v>
  </rv>
  <rv s="2">
    <fb>45524</fb>
    <v>5</v>
  </rv>
  <rv s="2">
    <fb>45525</fb>
    <v>5</v>
  </rv>
  <rv s="2">
    <fb>45526</fb>
    <v>5</v>
  </rv>
  <rv s="2">
    <fb>45527</fb>
    <v>5</v>
  </rv>
  <rv s="2">
    <fb>45530</fb>
    <v>5</v>
  </rv>
  <rv s="2">
    <fb>45531</fb>
    <v>5</v>
  </rv>
  <rv s="2">
    <fb>45532</fb>
    <v>5</v>
  </rv>
  <rv s="2">
    <fb>45533</fb>
    <v>5</v>
  </rv>
  <rv s="2">
    <fb>45534</fb>
    <v>5</v>
  </rv>
  <rv s="2">
    <fb>45538</fb>
    <v>5</v>
  </rv>
  <rv s="2">
    <fb>45539</fb>
    <v>5</v>
  </rv>
  <rv s="2">
    <fb>45540</fb>
    <v>5</v>
  </rv>
  <rv s="2">
    <fb>45541</fb>
    <v>5</v>
  </rv>
  <rv s="2">
    <fb>45544</fb>
    <v>5</v>
  </rv>
  <rv s="2">
    <fb>45545</fb>
    <v>5</v>
  </rv>
  <rv s="2">
    <fb>45546</fb>
    <v>5</v>
  </rv>
  <rv s="2">
    <fb>45547</fb>
    <v>5</v>
  </rv>
  <rv s="2">
    <fb>45548</fb>
    <v>5</v>
  </rv>
  <rv s="2">
    <fb>45551</fb>
    <v>5</v>
  </rv>
  <rv s="2">
    <fb>45552</fb>
    <v>5</v>
  </rv>
  <rv s="2">
    <fb>45553</fb>
    <v>5</v>
  </rv>
  <rv s="2">
    <fb>45554</fb>
    <v>5</v>
  </rv>
  <rv s="2">
    <fb>45555</fb>
    <v>5</v>
  </rv>
  <rv s="2">
    <fb>45558</fb>
    <v>5</v>
  </rv>
  <rv s="2">
    <fb>45559</fb>
    <v>5</v>
  </rv>
  <rv s="2">
    <fb>45560</fb>
    <v>5</v>
  </rv>
  <rv s="2">
    <fb>45561</fb>
    <v>5</v>
  </rv>
  <rv s="2">
    <fb>45562</fb>
    <v>5</v>
  </rv>
  <rv s="2">
    <fb>45565</fb>
    <v>5</v>
  </rv>
  <rv s="2">
    <fb>45566</fb>
    <v>5</v>
  </rv>
  <rv s="2">
    <fb>45567</fb>
    <v>5</v>
  </rv>
  <rv s="2">
    <fb>45568</fb>
    <v>5</v>
  </rv>
  <rv s="2">
    <fb>45569</fb>
    <v>5</v>
  </rv>
  <rv s="2">
    <fb>45572</fb>
    <v>5</v>
  </rv>
  <rv s="2">
    <fb>45573</fb>
    <v>5</v>
  </rv>
  <rv s="2">
    <fb>45574</fb>
    <v>5</v>
  </rv>
  <rv s="2">
    <fb>45575</fb>
    <v>5</v>
  </rv>
  <rv s="2">
    <fb>45576</fb>
    <v>5</v>
  </rv>
  <rv s="2">
    <fb>45579</fb>
    <v>5</v>
  </rv>
  <rv s="2">
    <fb>45580</fb>
    <v>5</v>
  </rv>
  <rv s="2">
    <fb>45581</fb>
    <v>5</v>
  </rv>
  <rv s="2">
    <fb>45582</fb>
    <v>5</v>
  </rv>
  <rv s="2">
    <fb>45583</fb>
    <v>5</v>
  </rv>
  <rv s="2">
    <fb>45586</fb>
    <v>5</v>
  </rv>
  <rv s="2">
    <fb>45587</fb>
    <v>5</v>
  </rv>
  <rv s="2">
    <fb>45588</fb>
    <v>5</v>
  </rv>
  <rv s="2">
    <fb>45589</fb>
    <v>5</v>
  </rv>
  <rv s="2">
    <fb>45590</fb>
    <v>5</v>
  </rv>
  <rv s="2">
    <fb>45593</fb>
    <v>5</v>
  </rv>
  <rv s="2">
    <fb>45594</fb>
    <v>5</v>
  </rv>
  <rv s="2">
    <fb>45595</fb>
    <v>5</v>
  </rv>
  <rv s="2">
    <fb>45596</fb>
    <v>5</v>
  </rv>
  <rv s="2">
    <fb>45597</fb>
    <v>5</v>
  </rv>
  <rv s="2">
    <fb>45600</fb>
    <v>5</v>
  </rv>
  <rv s="2">
    <fb>45601</fb>
    <v>5</v>
  </rv>
  <rv s="2">
    <fb>45602</fb>
    <v>5</v>
  </rv>
  <rv s="2">
    <fb>45603</fb>
    <v>5</v>
  </rv>
  <rv s="2">
    <fb>45604</fb>
    <v>5</v>
  </rv>
  <rv s="2">
    <fb>45607</fb>
    <v>5</v>
  </rv>
  <rv s="2">
    <fb>45608</fb>
    <v>5</v>
  </rv>
  <rv s="2">
    <fb>45609</fb>
    <v>5</v>
  </rv>
  <rv s="2">
    <fb>45610</fb>
    <v>5</v>
  </rv>
  <rv s="2">
    <fb>45611</fb>
    <v>5</v>
  </rv>
  <rv s="2">
    <fb>45614</fb>
    <v>5</v>
  </rv>
  <rv s="2">
    <fb>45615</fb>
    <v>5</v>
  </rv>
  <rv s="2">
    <fb>45616</fb>
    <v>5</v>
  </rv>
  <rv s="2">
    <fb>45617</fb>
    <v>5</v>
  </rv>
  <rv s="2">
    <fb>45618</fb>
    <v>5</v>
  </rv>
  <rv s="2">
    <fb>45621</fb>
    <v>5</v>
  </rv>
  <rv s="2">
    <fb>45622</fb>
    <v>5</v>
  </rv>
  <rv s="2">
    <fb>45623</fb>
    <v>5</v>
  </rv>
  <rv s="2">
    <fb>45625</fb>
    <v>5</v>
  </rv>
  <rv s="2">
    <fb>45628</fb>
    <v>5</v>
  </rv>
  <rv s="2">
    <fb>45629</fb>
    <v>5</v>
  </rv>
  <rv s="2">
    <fb>45630</fb>
    <v>5</v>
  </rv>
  <rv s="2">
    <fb>45631</fb>
    <v>5</v>
  </rv>
  <rv s="2">
    <fb>45632</fb>
    <v>5</v>
  </rv>
  <rv s="2">
    <fb>45635</fb>
    <v>5</v>
  </rv>
  <rv s="2">
    <fb>45636</fb>
    <v>5</v>
  </rv>
  <rv s="2">
    <fb>45637</fb>
    <v>5</v>
  </rv>
  <rv s="2">
    <fb>45638</fb>
    <v>5</v>
  </rv>
  <rv s="2">
    <fb>45639</fb>
    <v>5</v>
  </rv>
  <rv s="2">
    <fb>45642</fb>
    <v>5</v>
  </rv>
  <rv s="2">
    <fb>45643</fb>
    <v>5</v>
  </rv>
  <rv s="2">
    <fb>45644</fb>
    <v>5</v>
  </rv>
  <rv s="2">
    <fb>45645</fb>
    <v>5</v>
  </rv>
  <rv s="2">
    <fb>45646</fb>
    <v>5</v>
  </rv>
  <rv s="2">
    <fb>45649</fb>
    <v>5</v>
  </rv>
  <rv s="2">
    <fb>45650</fb>
    <v>5</v>
  </rv>
  <rv s="2">
    <fb>45652</fb>
    <v>5</v>
  </rv>
  <rv s="2">
    <fb>45653</fb>
    <v>5</v>
  </rv>
  <rv s="2">
    <fb>45656</fb>
    <v>5</v>
  </rv>
  <rv s="2">
    <fb>45657</fb>
    <v>5</v>
  </rv>
  <rv s="2">
    <fb>45659</fb>
    <v>5</v>
  </rv>
  <rv s="2">
    <fb>45660</fb>
    <v>5</v>
  </rv>
  <rv s="2">
    <fb>45663</fb>
    <v>5</v>
  </rv>
  <rv s="2">
    <fb>45664</fb>
    <v>5</v>
  </rv>
  <rv s="2">
    <fb>45665</fb>
    <v>5</v>
  </rv>
  <rv s="2">
    <fb>45667</fb>
    <v>5</v>
  </rv>
  <rv s="2">
    <fb>45670</fb>
    <v>5</v>
  </rv>
  <rv s="2">
    <fb>45671</fb>
    <v>5</v>
  </rv>
  <rv s="2">
    <fb>45672</fb>
    <v>5</v>
  </rv>
  <rv s="2">
    <fb>45673</fb>
    <v>5</v>
  </rv>
  <rv s="2">
    <fb>45674</fb>
    <v>5</v>
  </rv>
  <rv s="2">
    <fb>45678</fb>
    <v>5</v>
  </rv>
  <rv s="2">
    <fb>45679</fb>
    <v>5</v>
  </rv>
  <rv s="2">
    <fb>45680</fb>
    <v>5</v>
  </rv>
  <rv s="2">
    <fb>45681</fb>
    <v>5</v>
  </rv>
  <rv s="2">
    <fb>45684</fb>
    <v>5</v>
  </rv>
  <rv s="2">
    <fb>45685</fb>
    <v>5</v>
  </rv>
  <rv s="2">
    <fb>45686</fb>
    <v>5</v>
  </rv>
  <rv s="2">
    <fb>45687</fb>
    <v>5</v>
  </rv>
  <rv s="2">
    <fb>45688</fb>
    <v>5</v>
  </rv>
  <rv s="2">
    <fb>45691</fb>
    <v>5</v>
  </rv>
  <rv s="2">
    <fb>45692</fb>
    <v>5</v>
  </rv>
  <rv s="2">
    <fb>45693</fb>
    <v>5</v>
  </rv>
  <rv s="2">
    <fb>45694</fb>
    <v>5</v>
  </rv>
  <rv s="2">
    <fb>45695</fb>
    <v>5</v>
  </rv>
  <rv s="2">
    <fb>45698</fb>
    <v>5</v>
  </rv>
  <rv s="2">
    <fb>45699</fb>
    <v>5</v>
  </rv>
  <rv s="2">
    <fb>45700</fb>
    <v>5</v>
  </rv>
  <rv s="2">
    <fb>45701</fb>
    <v>5</v>
  </rv>
  <rv s="2">
    <fb>45702</fb>
    <v>5</v>
  </rv>
  <rv s="2">
    <fb>45706</fb>
    <v>5</v>
  </rv>
  <rv s="2">
    <fb>45707</fb>
    <v>5</v>
  </rv>
  <rv s="2">
    <fb>45708</fb>
    <v>5</v>
  </rv>
  <rv s="2">
    <fb>45709</fb>
    <v>5</v>
  </rv>
  <rv s="2">
    <fb>45712</fb>
    <v>5</v>
  </rv>
  <rv s="2">
    <fb>45713</fb>
    <v>5</v>
  </rv>
  <rv s="2">
    <fb>45714</fb>
    <v>5</v>
  </rv>
  <rv s="2">
    <fb>45715</fb>
    <v>5</v>
  </rv>
  <rv s="2">
    <fb>45716</fb>
    <v>5</v>
  </rv>
  <rv s="2">
    <fb>45719</fb>
    <v>5</v>
  </rv>
  <rv s="2">
    <fb>45720</fb>
    <v>5</v>
  </rv>
  <rv s="2">
    <fb>45721</fb>
    <v>5</v>
  </rv>
  <rv s="2">
    <fb>45722</fb>
    <v>5</v>
  </rv>
  <rv s="2">
    <fb>45723</fb>
    <v>5</v>
  </rv>
  <rv s="2">
    <fb>45726</fb>
    <v>5</v>
  </rv>
  <rv s="2">
    <fb>45727</fb>
    <v>5</v>
  </rv>
  <rv s="2">
    <fb>45728</fb>
    <v>5</v>
  </rv>
  <rv s="2">
    <fb>45729</fb>
    <v>5</v>
  </rv>
  <rv s="2">
    <fb>45730</fb>
    <v>5</v>
  </rv>
  <rv s="2">
    <fb>45733</fb>
    <v>5</v>
  </rv>
  <rv s="2">
    <fb>45734</fb>
    <v>5</v>
  </rv>
  <rv s="2">
    <fb>45735</fb>
    <v>5</v>
  </rv>
  <rv s="2">
    <fb>45736</fb>
    <v>5</v>
  </rv>
  <rv s="2">
    <fb>45737</fb>
    <v>5</v>
  </rv>
  <rv s="2">
    <fb>45740</fb>
    <v>5</v>
  </rv>
  <rv s="2">
    <fb>45741</fb>
    <v>5</v>
  </rv>
  <rv s="2">
    <fb>45742</fb>
    <v>5</v>
  </rv>
  <rv s="2">
    <fb>45743</fb>
    <v>5</v>
  </rv>
  <rv s="2">
    <fb>45744</fb>
    <v>5</v>
  </rv>
  <rv s="2">
    <fb>45747</fb>
    <v>5</v>
  </rv>
  <rv s="2">
    <fb>45748</fb>
    <v>5</v>
  </rv>
  <rv s="2">
    <fb>45749</fb>
    <v>5</v>
  </rv>
  <rv s="2">
    <fb>45750</fb>
    <v>5</v>
  </rv>
  <rv s="2">
    <fb>45751</fb>
    <v>5</v>
  </rv>
  <rv s="2">
    <fb>45754</fb>
    <v>5</v>
  </rv>
  <rv s="2">
    <fb>45755</fb>
    <v>5</v>
  </rv>
  <rv s="2">
    <fb>45756</fb>
    <v>5</v>
  </rv>
  <rv s="2">
    <fb>45757</fb>
    <v>5</v>
  </rv>
  <rv s="2">
    <fb>45758</fb>
    <v>5</v>
  </rv>
  <rv s="2">
    <fb>45761</fb>
    <v>5</v>
  </rv>
  <rv s="2">
    <fb>45762</fb>
    <v>5</v>
  </rv>
  <rv s="2">
    <fb>45763</fb>
    <v>5</v>
  </rv>
  <rv s="2">
    <fb>45764</fb>
    <v>5</v>
  </rv>
  <rv s="2">
    <fb>45768</fb>
    <v>5</v>
  </rv>
  <rv s="2">
    <fb>45769</fb>
    <v>5</v>
  </rv>
  <rv s="2">
    <fb>45770</fb>
    <v>5</v>
  </rv>
  <rv s="2">
    <fb>45771</fb>
    <v>5</v>
  </rv>
  <rv s="2">
    <fb>45772</fb>
    <v>5</v>
  </rv>
  <rv s="2">
    <fb>45775</fb>
    <v>5</v>
  </rv>
  <rv s="2">
    <fb>45776</fb>
    <v>5</v>
  </rv>
  <rv s="2">
    <fb>45777</fb>
    <v>5</v>
  </rv>
  <rv s="2">
    <fb>45778</fb>
    <v>5</v>
  </rv>
  <rv s="2">
    <fb>45779</fb>
    <v>5</v>
  </rv>
  <rv s="2">
    <fb>45782</fb>
    <v>5</v>
  </rv>
  <rv s="2">
    <fb>45783</fb>
    <v>5</v>
  </rv>
  <rv s="2">
    <fb>45784</fb>
    <v>5</v>
  </rv>
  <rv s="2">
    <fb>45785</fb>
    <v>5</v>
  </rv>
  <rv s="2">
    <fb>45786</fb>
    <v>5</v>
  </rv>
  <rv s="2">
    <fb>45789</fb>
    <v>5</v>
  </rv>
  <rv s="2">
    <fb>45790</fb>
    <v>5</v>
  </rv>
  <rv s="2">
    <fb>45791</fb>
    <v>5</v>
  </rv>
  <rv s="2">
    <fb>45792</fb>
    <v>5</v>
  </rv>
  <rv s="2">
    <fb>45793</fb>
    <v>5</v>
  </rv>
  <rv s="2">
    <fb>45796</fb>
    <v>5</v>
  </rv>
  <rv s="2">
    <fb>45797</fb>
    <v>5</v>
  </rv>
  <rv s="2">
    <fb>45798</fb>
    <v>5</v>
  </rv>
  <rv s="2">
    <fb>45799</fb>
    <v>5</v>
  </rv>
  <rv s="2">
    <fb>45800</fb>
    <v>5</v>
  </rv>
  <rv s="2">
    <fb>45804</fb>
    <v>5</v>
  </rv>
  <rv s="2">
    <fb>45805</fb>
    <v>5</v>
  </rv>
  <rv s="2">
    <fb>45806</fb>
    <v>5</v>
  </rv>
  <rv s="2">
    <fb>45807</fb>
    <v>5</v>
  </rv>
  <rv s="2">
    <fb>45810</fb>
    <v>5</v>
  </rv>
  <rv s="2">
    <fb>45811</fb>
    <v>5</v>
  </rv>
  <rv s="2">
    <fb>45812</fb>
    <v>5</v>
  </rv>
  <rv s="2">
    <fb>45813</fb>
    <v>5</v>
  </rv>
  <rv s="2">
    <fb>45814</fb>
    <v>5</v>
  </rv>
  <rv s="2">
    <fb>45817</fb>
    <v>5</v>
  </rv>
  <rv s="2">
    <fb>45818</fb>
    <v>5</v>
  </rv>
  <rv s="2">
    <fb>45819</fb>
    <v>5</v>
  </rv>
  <rv s="2">
    <fb>45820</fb>
    <v>5</v>
  </rv>
  <rv s="2">
    <fb>45821</fb>
    <v>5</v>
  </rv>
  <rv s="2">
    <fb>45824</fb>
    <v>5</v>
  </rv>
  <rv s="2">
    <fb>45825</fb>
    <v>5</v>
  </rv>
  <rv s="2">
    <fb>45826</fb>
    <v>5</v>
  </rv>
  <rv s="2">
    <fb>45828</fb>
    <v>5</v>
  </rv>
  <rv s="2">
    <fb>45831</fb>
    <v>5</v>
  </rv>
  <rv s="2">
    <fb>45832</fb>
    <v>5</v>
  </rv>
  <rv s="2">
    <fb>45833</fb>
    <v>5</v>
  </rv>
  <rv s="2">
    <fb>45834</fb>
    <v>5</v>
  </rv>
  <rv s="2">
    <fb>45835</fb>
    <v>5</v>
  </rv>
  <rv s="2">
    <fb>45838</fb>
    <v>5</v>
  </rv>
  <rv s="2">
    <fb>45839</fb>
    <v>5</v>
  </rv>
  <rv s="2">
    <fb>45840</fb>
    <v>5</v>
  </rv>
  <rv s="2">
    <fb>45841</fb>
    <v>5</v>
  </rv>
  <rv s="2">
    <fb>45845</fb>
    <v>5</v>
  </rv>
  <rv s="2">
    <fb>45846</fb>
    <v>5</v>
  </rv>
  <rv s="2">
    <fb>45847</fb>
    <v>5</v>
  </rv>
  <rv s="2">
    <fb>45848</fb>
    <v>5</v>
  </rv>
  <rv s="2">
    <fb>45849</fb>
    <v>5</v>
  </rv>
  <rv s="2">
    <fb>45852</fb>
    <v>5</v>
  </rv>
  <rv s="2">
    <fb>45853</fb>
    <v>5</v>
  </rv>
  <rv s="2">
    <fb>45854</fb>
    <v>5</v>
  </rv>
  <rv s="2">
    <fb>45855</fb>
    <v>5</v>
  </rv>
  <rv s="2">
    <fb>45856</fb>
    <v>5</v>
  </rv>
  <rv s="2">
    <fb>45859</fb>
    <v>5</v>
  </rv>
  <rv s="2">
    <fb>45860</fb>
    <v>5</v>
  </rv>
  <rv s="2">
    <fb>45861</fb>
    <v>5</v>
  </rv>
  <rv s="2">
    <fb>45862</fb>
    <v>5</v>
  </rv>
  <rv s="2">
    <fb>45863</fb>
    <v>5</v>
  </rv>
  <rv s="2">
    <fb>45866</fb>
    <v>5</v>
  </rv>
  <rv s="2">
    <fb>45867</fb>
    <v>5</v>
  </rv>
  <rv s="2">
    <fb>45868</fb>
    <v>5</v>
  </rv>
  <rv s="2">
    <fb>45869</fb>
    <v>5</v>
  </rv>
  <rv s="2">
    <fb>45870</fb>
    <v>5</v>
  </rv>
  <rv s="2">
    <fb>45873</fb>
    <v>5</v>
  </rv>
  <rv s="2">
    <fb>45874</fb>
    <v>5</v>
  </rv>
  <rv s="2">
    <fb>45875</fb>
    <v>5</v>
  </rv>
  <rv s="2">
    <fb>45876</fb>
    <v>5</v>
  </rv>
  <rv s="2">
    <fb>45877</fb>
    <v>5</v>
  </rv>
  <rv s="3">
    <v>https://www.bing.com/financeapi/forcetrigger?t=a1ndww&amp;q=XNAS%3aAMD&amp;form=skydnc</v>
    <v>Learn more on Bing</v>
  </rv>
  <rv s="4">
    <v>en-US</v>
    <v>a1ndww</v>
    <v>268435456</v>
    <v>1</v>
    <v>Powered by Refinitiv</v>
    <v>6</v>
    <v>ADVANCED MICRO DEVICES, INC. (XNAS:AMD)</v>
    <v>7</v>
    <v>8</v>
    <v>Finance</v>
    <v>9</v>
    <v>182.5</v>
    <v>76.48</v>
    <v>1.9238</v>
    <v>0.36</v>
    <v>-1.158E-3</v>
    <v>2.088E-3</v>
    <v>-0.2</v>
    <v>USD</v>
    <v>Advanced Micro Devices, Inc. is a global semiconductor company. The Company is focused on high-performance computing, graphics and visualization technologies. Its segments include Data Center, Client and Gaming, and Embedded. Data Center segment includes artificial intelligence (AI) accelerators, microprocessors (CPUs) for servers, graphics processing units (GPUs), accelerated processing units (APUs), data processing units (DPUs), Field Programmable Gate Arrays (FPGAs), smart network interface Cards (SmartNICs) and Adaptive system-on-Chip (SoC) products for data centers. Client and Gaming segment includes CPUs, APUs, chipsets for desktops and notebooks, discrete GPUs, and semi-custom SoC products and development services. Embedded segment includes embedded CPUs, GPUs, APUs, FPGAs, system on modules (SOMs), and Adaptive SoC products. It markets and sells its products under the AMD trademark. Its products include AMD EPYC, AMD Ryzen, AMD Ryzen PRO, Virtex UltraScale+, and others.</v>
    <v>28000</v>
    <v>Nasdaq Stock Market</v>
    <v>XNAS</v>
    <v>XNAS</v>
    <v>2485 Augustine Drive, SANTA CLARA, CA, 95054 US</v>
    <v>176.48</v>
    <v>Semiconductors &amp; Semiconductor Equipment</v>
    <v>Stock</v>
    <v>45877.999956053121</v>
    <v>251</v>
    <v>170.52</v>
    <v>280362500000</v>
    <v>ADVANCED MICRO DEVICES, INC.</v>
    <v>ADVANCED MICRO DEVICES, INC.</v>
    <v>174.04</v>
    <v>103.0201</v>
    <v>172.4</v>
    <v>172.76</v>
    <v>172.56</v>
    <v>1622844000</v>
    <v>AMD</v>
    <v>ADVANCED MICRO DEVICES, INC. (XNAS:AMD)</v>
    <v>68866692</v>
    <v>61522490</v>
    <v>1969</v>
  </rv>
  <rv s="1">
    <v>252</v>
  </rv>
  <rv s="2">
    <fb>136.77000000000001</fb>
    <v>10</v>
  </rv>
  <rv s="2">
    <fb>141.13</fb>
    <v>10</v>
  </rv>
  <rv s="2">
    <fb>140.75</fb>
    <v>10</v>
  </rv>
  <rv s="2">
    <fb>147.36000000000001</fb>
    <v>10</v>
  </rv>
  <rv s="2">
    <fb>148.56</fb>
    <v>10</v>
  </rv>
  <rv s="2">
    <fb>155.28</fb>
    <v>10</v>
  </rv>
  <rv s="2">
    <fb>156.4</fb>
    <v>10</v>
  </rv>
  <rv s="2">
    <fb>157.81</fb>
    <v>10</v>
  </rv>
  <rv s="2">
    <fb>151.69999999999999</fb>
    <v>10</v>
  </rv>
  <rv s="2">
    <fb>154.97999999999999</fb>
    <v>10</v>
  </rv>
  <rv s="2">
    <fb>149.99</fb>
    <v>10</v>
  </rv>
  <rv s="2">
    <fb>150.5</fb>
    <v>10</v>
  </rv>
  <rv s="2">
    <fb>146.36000000000001</fb>
    <v>10</v>
  </rv>
  <rv s="2">
    <fb>145.49</fb>
    <v>10</v>
  </rv>
  <rv s="2">
    <fb>136.94</fb>
    <v>10</v>
  </rv>
  <rv s="2">
    <fb>140.87</fb>
    <v>10</v>
  </rv>
  <rv s="2">
    <fb>139.44</fb>
    <v>10</v>
  </rv>
  <rv s="2">
    <fb>134.35</fb>
    <v>10</v>
  </rv>
  <rv s="2">
    <fb>138.15</fb>
    <v>10</v>
  </rv>
  <rv s="2">
    <fb>142.84</fb>
    <v>10</v>
  </rv>
  <rv s="2">
    <fb>149.86000000000001</fb>
    <v>10</v>
  </rv>
  <rv s="2">
    <fb>150.77000000000001</fb>
    <v>10</v>
  </rv>
  <rv s="2">
    <fb>152.31</fb>
    <v>10</v>
  </rv>
  <rv s="2">
    <fb>152.08000000000001</fb>
    <v>10</v>
  </rv>
  <rv s="2">
    <fb>150.82</fb>
    <v>10</v>
  </rv>
  <rv s="2">
    <fb>148.29</fb>
    <v>10</v>
  </rv>
  <rv s="2">
    <fb>156.74</fb>
    <v>10</v>
  </rv>
  <rv s="2">
    <fb>155.94999999999999</fb>
    <v>10</v>
  </rv>
  <rv s="2">
    <fb>156.75</fb>
    <v>10</v>
  </rv>
  <rv s="2">
    <fb>158.32</fb>
    <v>10</v>
  </rv>
  <rv s="2">
    <fb>162.02000000000001</fb>
    <v>10</v>
  </rv>
  <rv s="2">
    <fb>167.49</fb>
    <v>10</v>
  </rv>
  <rv s="2">
    <fb>164.35</fb>
    <v>10</v>
  </rv>
  <rv s="2">
    <fb>164.08</fb>
    <v>10</v>
  </rv>
  <rv s="2">
    <fb>159.75</fb>
    <v>10</v>
  </rv>
  <rv s="2">
    <fb>159.78</fb>
    <v>10</v>
  </rv>
  <rv s="2">
    <fb>162.85</fb>
    <v>10</v>
  </rv>
  <rv s="2">
    <fb>170.9</fb>
    <v>10</v>
  </rv>
  <rv s="2">
    <fb>170.97</fb>
    <v>10</v>
  </rv>
  <rv s="2">
    <fb>172.8</fb>
    <v>10</v>
  </rv>
  <rv s="2">
    <fb>171.02</fb>
    <v>10</v>
  </rv>
  <rv s="2">
    <fb>164.18</fb>
    <v>10</v>
  </rv>
  <rv s="2">
    <fb>167.89</fb>
    <v>10</v>
  </rv>
  <rv s="2">
    <fb>165.27</fb>
    <v>10</v>
  </rv>
  <rv s="2">
    <fb>156.63999999999999</fb>
    <v>10</v>
  </rv>
  <rv s="2">
    <fb>156.13</fb>
    <v>10</v>
  </rv>
  <rv s="2">
    <fb>156.25</fb>
    <v>10</v>
  </rv>
  <rv s="2">
    <fb>155.97</fb>
    <v>10</v>
  </rv>
  <rv s="2">
    <fb>157.9</fb>
    <v>10</v>
  </rv>
  <rv s="2">
    <fb>154.09</fb>
    <v>10</v>
  </rv>
  <rv s="2">
    <fb>152.91</fb>
    <v>10</v>
  </rv>
  <rv s="2">
    <fb>153.44</fb>
    <v>10</v>
  </rv>
  <rv s="2">
    <fb>156.22999999999999</fb>
    <v>10</v>
  </rv>
  <rv s="2">
    <fb>159.91999999999999</fb>
    <v>10</v>
  </rv>
  <rv s="2">
    <fb>166.25</fb>
    <v>10</v>
  </rv>
  <rv s="2">
    <fb>148.6</fb>
    <v>10</v>
  </rv>
  <rv s="2">
    <fb>144.07</fb>
    <v>10</v>
  </rv>
  <rv s="2">
    <fb>141.86000000000001</fb>
    <v>10</v>
  </rv>
  <rv s="2">
    <fb>140.71</fb>
    <v>10</v>
  </rv>
  <rv s="2">
    <fb>141.66</fb>
    <v>10</v>
  </rv>
  <rv s="2">
    <fb>145.1</fb>
    <v>10</v>
  </rv>
  <rv s="2">
    <fb>149.82</fb>
    <v>10</v>
  </rv>
  <rv s="2">
    <fb>147.94999999999999</fb>
    <v>10</v>
  </rv>
  <rv s="2">
    <fb>147.35</fb>
    <v>10</v>
  </rv>
  <rv s="2">
    <fb>143.63</fb>
    <v>10</v>
  </rv>
  <rv s="2">
    <fb>139.30000000000001</fb>
    <v>10</v>
  </rv>
  <rv s="2">
    <fb>138.84</fb>
    <v>10</v>
  </rv>
  <rv s="2">
    <fb>134.9</fb>
    <v>10</v>
  </rv>
  <rv s="2">
    <fb>138.93</fb>
    <v>10</v>
  </rv>
  <rv s="2">
    <fb>139.38999999999999</fb>
    <v>10</v>
  </rv>
  <rv s="2">
    <fb>137.6</fb>
    <v>10</v>
  </rv>
  <rv s="2">
    <fb>137.49</fb>
    <v>10</v>
  </rv>
  <rv s="2">
    <fb>138.35</fb>
    <v>10</v>
  </rv>
  <rv s="2">
    <fb>137.72</fb>
    <v>10</v>
  </rv>
  <rv s="2">
    <fb>136.24</fb>
    <v>10</v>
  </rv>
  <rv s="2">
    <fb>137.17500000000001</fb>
    <v>10</v>
  </rv>
  <rv s="2">
    <fb>142.06</fb>
    <v>10</v>
  </rv>
  <rv s="2">
    <fb>141.97999999999999</fb>
    <v>10</v>
  </rv>
  <rv s="2">
    <fb>143.99</fb>
    <v>10</v>
  </rv>
  <rv s="2">
    <fb>141.36000000000001</fb>
    <v>10</v>
  </rv>
  <rv s="2">
    <fb>138.59</fb>
    <v>10</v>
  </rv>
  <rv s="2">
    <fb>130.87</fb>
    <v>10</v>
  </rv>
  <rv s="2">
    <fb>127.74</fb>
    <v>10</v>
  </rv>
  <rv s="2">
    <fb>130.15</fb>
    <v>10</v>
  </rv>
  <rv s="2">
    <fb>130.6</fb>
    <v>10</v>
  </rv>
  <rv s="2">
    <fb>126.91</fb>
    <v>10</v>
  </rv>
  <rv s="2">
    <fb>126.69</fb>
    <v>10</v>
  </rv>
  <rv s="2">
    <fb>125.02</fb>
    <v>10</v>
  </rv>
  <rv s="2">
    <fb>121.41</fb>
    <v>10</v>
  </rv>
  <rv s="2">
    <fb>118.88</fb>
    <v>10</v>
  </rv>
  <rv s="2">
    <fb>119.21</fb>
    <v>10</v>
  </rv>
  <rv s="2">
    <fb>124.6</fb>
    <v>10</v>
  </rv>
  <rv s="2">
    <fb>126.29</fb>
    <v>10</v>
  </rv>
  <rv s="2">
    <fb>125.06</fb>
    <v>10</v>
  </rv>
  <rv s="2">
    <fb>125.19</fb>
    <v>10</v>
  </rv>
  <rv s="2">
    <fb>122.44</fb>
    <v>10</v>
  </rv>
  <rv s="2">
    <fb>120.79</fb>
    <v>10</v>
  </rv>
  <rv s="2">
    <fb>120.63</fb>
    <v>10</v>
  </rv>
  <rv s="2">
    <fb>125.37</fb>
    <v>10</v>
  </rv>
  <rv s="2">
    <fb>129.55000000000001</fb>
    <v>10</v>
  </rv>
  <rv s="2">
    <fb>127.33</fb>
    <v>10</v>
  </rv>
  <rv s="2">
    <fb>121.84</fb>
    <v>10</v>
  </rv>
  <rv s="2">
    <fb>116.04</fb>
    <v>10</v>
  </rv>
  <rv s="2">
    <fb>117.32</fb>
    <v>10</v>
  </rv>
  <rv s="2">
    <fb>116.09</fb>
    <v>10</v>
  </rv>
  <rv s="2">
    <fb>119.96</fb>
    <v>10</v>
  </rv>
  <rv s="2">
    <fb>118.44</fb>
    <v>10</v>
  </rv>
  <rv s="2">
    <fb>121.46</fb>
    <v>10</v>
  </rv>
  <rv s="2">
    <fb>122.28</fb>
    <v>10</v>
  </rv>
  <rv s="2">
    <fb>123.75</fb>
    <v>10</v>
  </rv>
  <rv s="2">
    <fb>123.04</fb>
    <v>10</v>
  </rv>
  <rv s="2">
    <fb>122.84</fb>
    <v>10</v>
  </rv>
  <rv s="2">
    <fb>115.01</fb>
    <v>10</v>
  </rv>
  <rv s="2">
    <fb>114.17</fb>
    <v>10</v>
  </rv>
  <rv s="2">
    <fb>117.35</fb>
    <v>10</v>
  </rv>
  <rv s="2">
    <fb>118.86</fb>
    <v>10</v>
  </rv>
  <rv s="2">
    <fb>115.95</fb>
    <v>10</v>
  </rv>
  <rv s="2">
    <fb>114.27</fb>
    <v>10</v>
  </rv>
  <rv s="2">
    <fb>119.5</fb>
    <v>10</v>
  </rv>
  <rv s="2">
    <fb>112.01</fb>
    <v>10</v>
  </rv>
  <rv s="2">
    <fb>110.16</fb>
    <v>10</v>
  </rv>
  <rv s="2">
    <fb>107.56</fb>
    <v>10</v>
  </rv>
  <rv s="2">
    <fb>110.48</fb>
    <v>10</v>
  </rv>
  <rv s="2">
    <fb>111.1</fb>
    <v>10</v>
  </rv>
  <rv s="2">
    <fb>111.72</fb>
    <v>10</v>
  </rv>
  <rv s="2">
    <fb>111.81</fb>
    <v>10</v>
  </rv>
  <rv s="2">
    <fb>113.1</fb>
    <v>10</v>
  </rv>
  <rv s="2">
    <fb>114.28</fb>
    <v>10</v>
  </rv>
  <rv s="2">
    <fb>114.69</fb>
    <v>10</v>
  </rv>
  <rv s="2">
    <fb>110.84</fb>
    <v>10</v>
  </rv>
  <rv s="2">
    <fb>108.11</fb>
    <v>10</v>
  </rv>
  <rv s="2">
    <fb>103.96</fb>
    <v>10</v>
  </rv>
  <rv s="2">
    <fb>104.74</fb>
    <v>10</v>
  </rv>
  <rv s="2">
    <fb>99.51</fb>
    <v>10</v>
  </rv>
  <rv s="2">
    <fb>99.86</fb>
    <v>10</v>
  </rv>
  <rv s="2">
    <fb>98.23</fb>
    <v>10</v>
  </rv>
  <rv s="2">
    <fb>100.75</fb>
    <v>10</v>
  </rv>
  <rv s="2">
    <fb>101.67</fb>
    <v>10</v>
  </rv>
  <rv s="2">
    <fb>98.85</fb>
    <v>10</v>
  </rv>
  <rv s="2">
    <fb>100.31</fb>
    <v>10</v>
  </rv>
  <rv s="2">
    <fb>96.63</fb>
    <v>10</v>
  </rv>
  <rv s="2">
    <fb>96.76</fb>
    <v>10</v>
  </rv>
  <rv s="2">
    <fb>100.79</fb>
    <v>10</v>
  </rv>
  <rv s="2">
    <fb>98.11</fb>
    <v>10</v>
  </rv>
  <rv s="2">
    <fb>100.97</fb>
    <v>10</v>
  </rv>
  <rv s="2">
    <fb>104.59</fb>
    <v>10</v>
  </rv>
  <rv s="2">
    <fb>103.51</fb>
    <v>10</v>
  </rv>
  <rv s="2">
    <fb>106.23</fb>
    <v>10</v>
  </rv>
  <rv s="2">
    <fb>107.14</fb>
    <v>10</v>
  </rv>
  <rv s="2">
    <fb>106.44</fb>
    <v>10</v>
  </rv>
  <rv s="2">
    <fb>113.85</fb>
    <v>10</v>
  </rv>
  <rv s="2">
    <fb>114.81</fb>
    <v>10</v>
  </rv>
  <rv s="2">
    <fb>110.19</fb>
    <v>10</v>
  </rv>
  <rv s="2">
    <fb>106.65</fb>
    <v>10</v>
  </rv>
  <rv s="2">
    <fb>103.22</fb>
    <v>10</v>
  </rv>
  <rv s="2">
    <fb>102.74</fb>
    <v>10</v>
  </rv>
  <rv s="2">
    <fb>102.78</fb>
    <v>10</v>
  </rv>
  <rv s="2">
    <fb>102.96</fb>
    <v>10</v>
  </rv>
  <rv s="2">
    <fb>93.8</fb>
    <v>10</v>
  </rv>
  <rv s="2">
    <fb>85.76</fb>
    <v>10</v>
  </rv>
  <rv s="2">
    <fb>83.64</fb>
    <v>10</v>
  </rv>
  <rv s="2">
    <fb>78.209999999999994</fb>
    <v>10</v>
  </rv>
  <rv s="2">
    <fb>96.84</fb>
    <v>10</v>
  </rv>
  <rv s="2">
    <fb>88.7</fb>
    <v>10</v>
  </rv>
  <rv s="2">
    <fb>93.4</fb>
    <v>10</v>
  </rv>
  <rv s="2">
    <fb>94.5</fb>
    <v>10</v>
  </rv>
  <rv s="2">
    <fb>95.29</fb>
    <v>10</v>
  </rv>
  <rv s="2">
    <fb>88.29</fb>
    <v>10</v>
  </rv>
  <rv s="2">
    <fb>87.5</fb>
    <v>10</v>
  </rv>
  <rv s="2">
    <fb>85.56</fb>
    <v>10</v>
  </rv>
  <rv s="2">
    <fb>86.26</fb>
    <v>10</v>
  </rv>
  <rv s="2">
    <fb>90.39</fb>
    <v>10</v>
  </rv>
  <rv s="2">
    <fb>94.47</fb>
    <v>10</v>
  </rv>
  <rv s="2">
    <fb>96.644999999999996</fb>
    <v>10</v>
  </rv>
  <rv s="2">
    <fb>96.39</fb>
    <v>10</v>
  </rv>
  <rv s="2">
    <fb>96.06</fb>
    <v>10</v>
  </rv>
  <rv s="2">
    <fb>97.35</fb>
    <v>10</v>
  </rv>
  <rv s="2">
    <fb>96.65</fb>
    <v>10</v>
  </rv>
  <rv s="2">
    <fb>98.8</fb>
    <v>10</v>
  </rv>
  <rv s="2">
    <fb>100.59</fb>
    <v>10</v>
  </rv>
  <rv s="2">
    <fb>98.62</fb>
    <v>10</v>
  </rv>
  <rv s="2">
    <fb>100.36</fb>
    <v>10</v>
  </rv>
  <rv s="2">
    <fb>101.7</fb>
    <v>10</v>
  </rv>
  <rv s="2">
    <fb>102.84</fb>
    <v>10</v>
  </rv>
  <rv s="2">
    <fb>108.12</fb>
    <v>10</v>
  </rv>
  <rv s="2">
    <fb>112.46</fb>
    <v>10</v>
  </rv>
  <rv s="2">
    <fb>117.72</fb>
    <v>10</v>
  </rv>
  <rv s="2">
    <fb>114.99</fb>
    <v>10</v>
  </rv>
  <rv s="2">
    <fb>117.17</fb>
    <v>10</v>
  </rv>
  <rv s="2">
    <fb>114.74</fb>
    <v>10</v>
  </rv>
  <rv s="2">
    <fb>113.51</fb>
    <v>10</v>
  </rv>
  <rv s="2">
    <fb>112.06</fb>
    <v>10</v>
  </rv>
  <rv s="2">
    <fb>110.71</fb>
    <v>10</v>
  </rv>
  <rv s="2">
    <fb>110.31</fb>
    <v>10</v>
  </rv>
  <rv s="2">
    <fb>114.56</fb>
    <v>10</v>
  </rv>
  <rv s="2">
    <fb>112.86</fb>
    <v>10</v>
  </rv>
  <rv s="2">
    <fb>113.03</fb>
    <v>10</v>
  </rv>
  <rv s="2">
    <fb>110.73</fb>
    <v>10</v>
  </rv>
  <rv s="2">
    <fb>114.63</fb>
    <v>10</v>
  </rv>
  <rv s="2">
    <fb>117.31</fb>
    <v>10</v>
  </rv>
  <rv s="2">
    <fb>118.58</fb>
    <v>10</v>
  </rv>
  <rv s="2">
    <fb>115.69</fb>
    <v>10</v>
  </rv>
  <rv s="2">
    <fb>116.19</fb>
    <v>10</v>
  </rv>
  <rv s="2">
    <fb>121.73</fb>
    <v>10</v>
  </rv>
  <rv s="2">
    <fb>123.24</fb>
    <v>10</v>
  </rv>
  <rv s="2">
    <fb>121.14</fb>
    <v>10</v>
  </rv>
  <rv s="2">
    <fb>118.5</fb>
    <v>10</v>
  </rv>
  <rv s="2">
    <fb>116.16</fb>
    <v>10</v>
  </rv>
  <rv s="2">
    <fb>126.39</fb>
    <v>10</v>
  </rv>
  <rv s="2">
    <fb>127.1</fb>
    <v>10</v>
  </rv>
  <rv s="2">
    <fb>126.79</fb>
    <v>10</v>
  </rv>
  <rv s="2">
    <fb>128.24</fb>
    <v>10</v>
  </rv>
  <rv s="2">
    <fb>129.58000000000001</fb>
    <v>10</v>
  </rv>
  <rv s="2">
    <fb>138.43</fb>
    <v>10</v>
  </rv>
  <rv s="2">
    <fb>143.4</fb>
    <v>10</v>
  </rv>
  <rv s="2">
    <fb>143.68</fb>
    <v>10</v>
  </rv>
  <rv s="2">
    <fb>143.81</fb>
    <v>10</v>
  </rv>
  <rv s="2">
    <fb>141.9</fb>
    <v>10</v>
  </rv>
  <rv s="2">
    <fb>136.11000000000001</fb>
    <v>10</v>
  </rv>
  <rv s="2">
    <fb>138.52000000000001</fb>
    <v>10</v>
  </rv>
  <rv s="2">
    <fb>137.91</fb>
    <v>10</v>
  </rv>
  <rv s="2">
    <fb>134.80000000000001</fb>
    <v>10</v>
  </rv>
  <rv s="2">
    <fb>137.82</fb>
    <v>10</v>
  </rv>
  <rv s="2">
    <fb>138.41</fb>
    <v>10</v>
  </rv>
  <rv s="2">
    <fb>144.16</fb>
    <v>10</v>
  </rv>
  <rv s="2">
    <fb>146.41999999999999</fb>
    <v>10</v>
  </rv>
  <rv s="2">
    <fb>146.24</fb>
    <v>10</v>
  </rv>
  <rv s="2">
    <fb>155.61000000000001</fb>
    <v>10</v>
  </rv>
  <rv s="2">
    <fb>160.08000000000001</fb>
    <v>10</v>
  </rv>
  <rv s="2">
    <fb>160.41</fb>
    <v>10</v>
  </rv>
  <rv s="2">
    <fb>156.99</fb>
    <v>10</v>
  </rv>
  <rv s="2">
    <fb>157</fb>
    <v>10</v>
  </rv>
  <rv s="2">
    <fb>154.72</fb>
    <v>10</v>
  </rv>
  <rv s="2">
    <fb>158.65</fb>
    <v>10</v>
  </rv>
  <rv s="2">
    <fb>162.12</fb>
    <v>10</v>
  </rv>
  <rv s="2">
    <fb>166.47</fb>
    <v>10</v>
  </rv>
  <rv s="2">
    <fb>173.66</fb>
    <v>10</v>
  </rv>
  <rv s="2">
    <fb>177.44</fb>
    <v>10</v>
  </rv>
  <rv s="2">
    <fb>179.51</fb>
    <v>10</v>
  </rv>
  <rv s="2">
    <fb>176.31</fb>
    <v>10</v>
  </rv>
  <rv s="2">
    <fb>171.7</fb>
    <v>10</v>
  </rv>
  <rv s="2">
    <fb>176.78</fb>
    <v>10</v>
  </rv>
  <rv s="2">
    <fb>174.31</fb>
    <v>10</v>
  </rv>
  <rv s="2">
    <fb>163.12</fb>
    <v>10</v>
  </rv>
  <rv s="2">
    <fb>172.4</fb>
    <v>10</v>
  </rv>
  <rv s="2">
    <fb>172.76</fb>
    <v>10</v>
  </rv>
  <rv s="3">
    <v>https://www.bing.com/financeapi/forcetrigger?t=a1u3rw&amp;q=XNAS%3aGOOGL&amp;form=skydnc</v>
    <v>Learn more on Bing</v>
  </rv>
  <rv s="4">
    <v>en-US</v>
    <v>a1u3rw</v>
    <v>268435456</v>
    <v>1</v>
    <v>Powered by Refinitiv</v>
    <v>6</v>
    <v>ALPHABET INC. (XNAS:GOOGL)</v>
    <v>7</v>
    <v>8</v>
    <v>Finance</v>
    <v>9</v>
    <v>207.05</v>
    <v>140.53</v>
    <v>1.0045999999999999</v>
    <v>4.9000000000000004</v>
    <v>1.1440000000000001E-3</v>
    <v>2.4933999999999998E-2</v>
    <v>0.23050000000000001</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187103</v>
    <v>Nasdaq Stock Market</v>
    <v>XNAS</v>
    <v>XNAS</v>
    <v>1600 Amphitheatre Parkway, MOUNTAIN VIEW, CA, 94043 US</v>
    <v>202.61</v>
    <v>Software &amp; IT Services</v>
    <v>Stock</v>
    <v>45877.999812685157</v>
    <v>500</v>
    <v>197.17</v>
    <v>2439612000000</v>
    <v>ALPHABET INC.</v>
    <v>ALPHABET INC.</v>
    <v>197.22</v>
    <v>20.9267</v>
    <v>196.52</v>
    <v>201.42</v>
    <v>201.65049999999999</v>
    <v>12094000000</v>
    <v>GOOGL</v>
    <v>ALPHABET INC. (XNAS:GOOGL)</v>
    <v>39161826</v>
    <v>37637905</v>
    <v>2015</v>
  </rv>
  <rv s="1">
    <v>501</v>
  </rv>
  <rv s="2">
    <fb>162.29</fb>
    <v>10</v>
  </rv>
  <rv s="2">
    <fb>164.16</fb>
    <v>10</v>
  </rv>
  <rv s="2">
    <fb>160.37</fb>
    <v>10</v>
  </rv>
  <rv s="2">
    <fb>161.30000000000001</fb>
    <v>10</v>
  </rv>
  <rv s="2">
    <fb>162.96</fb>
    <v>10</v>
  </rv>
  <rv s="2">
    <fb>166.67</fb>
    <v>10</v>
  </rv>
  <rv s="2">
    <fb>167.18</fb>
    <v>10</v>
  </rv>
  <rv s="2">
    <fb>165.85</fb>
    <v>10</v>
  </rv>
  <rv s="2">
    <fb>163.80000000000001</fb>
    <v>10</v>
  </rv>
  <rv s="2">
    <fb>165.62</fb>
    <v>10</v>
  </rv>
  <rv s="2">
    <fb>166.16</fb>
    <v>10</v>
  </rv>
  <rv s="2">
    <fb>164.68</fb>
    <v>10</v>
  </rv>
  <rv s="2">
    <fb>161.78</fb>
    <v>10</v>
  </rv>
  <rv s="2">
    <fb>163.38</fb>
    <v>10</v>
  </rv>
  <rv s="2">
    <fb>157.36000000000001</fb>
    <v>10</v>
  </rv>
  <rv s="2">
    <fb>156.44999999999999</fb>
    <v>10</v>
  </rv>
  <rv s="2">
    <fb>157.24</fb>
    <v>10</v>
  </rv>
  <rv s="2">
    <fb>150.91999999999999</fb>
    <v>10</v>
  </rv>
  <rv s="2">
    <fb>148.71</fb>
    <v>10</v>
  </rv>
  <rv s="2">
    <fb>148.66</fb>
    <v>10</v>
  </rv>
  <rv s="2">
    <fb>151.16</fb>
    <v>10</v>
  </rv>
  <rv s="2">
    <fb>154.69</fb>
    <v>10</v>
  </rv>
  <rv s="2">
    <fb>157.46</fb>
    <v>10</v>
  </rv>
  <rv s="2">
    <fb>158.06</fb>
    <v>10</v>
  </rv>
  <rv s="2">
    <fb>159.32</fb>
    <v>10</v>
  </rv>
  <rv s="2">
    <fb>159.81</fb>
    <v>10</v>
  </rv>
  <rv s="2">
    <fb>162.13999999999999</fb>
    <v>10</v>
  </rv>
  <rv s="2">
    <fb>163.59</fb>
    <v>10</v>
  </rv>
  <rv s="2">
    <fb>161.85</fb>
    <v>10</v>
  </rv>
  <rv s="2">
    <fb>161.49</fb>
    <v>10</v>
  </rv>
  <rv s="2">
    <fb>162.72999999999999</fb>
    <v>10</v>
  </rv>
  <rv s="2">
    <fb>163.95</fb>
    <v>10</v>
  </rv>
  <rv s="2">
    <fb>166.99</fb>
    <v>10</v>
  </rv>
  <rv s="2">
    <fb>165.86</fb>
    <v>10</v>
  </rv>
  <rv s="2">
    <fb>167.06</fb>
    <v>10</v>
  </rv>
  <rv s="2">
    <fb>162.97999999999999</fb>
    <v>10</v>
  </rv>
  <rv s="2">
    <fb>164.38</fb>
    <v>10</v>
  </rv>
  <rv s="2">
    <fb>161.86000000000001</fb>
    <v>10</v>
  </rv>
  <rv s="2">
    <fb>162.08000000000001</fb>
    <v>10</v>
  </rv>
  <rv s="2">
    <fb>163.24</fb>
    <v>10</v>
  </rv>
  <rv s="2">
    <fb>164.96</fb>
    <v>10</v>
  </rv>
  <rv s="2">
    <fb>165.46</fb>
    <v>10</v>
  </rv>
  <rv s="2">
    <fb>165.16</fb>
    <v>10</v>
  </rv>
  <rv s="2">
    <fb>162.93</fb>
    <v>10</v>
  </rv>
  <rv s="2">
    <fb>163.41999999999999</fb>
    <v>10</v>
  </rv>
  <rv s="2">
    <fb>164.07</fb>
    <v>10</v>
  </rv>
  <rv s="2">
    <fb>165.14</fb>
    <v>10</v>
  </rv>
  <rv s="2">
    <fb>162.78</fb>
    <v>10</v>
  </rv>
  <rv s="2">
    <fb>162.72</fb>
    <v>10</v>
  </rv>
  <rv s="2">
    <fb>166.72</fb>
    <v>10</v>
  </rv>
  <rv s="2">
    <fb>169.68</fb>
    <v>10</v>
  </rv>
  <rv s="2">
    <fb>174.46</fb>
    <v>10</v>
  </rv>
  <rv s="2">
    <fb>171.11</fb>
    <v>10</v>
  </rv>
  <rv s="2">
    <fb>171.29</fb>
    <v>10</v>
  </rv>
  <rv s="2">
    <fb>169.24</fb>
    <v>10</v>
  </rv>
  <rv s="2">
    <fb>169.74</fb>
    <v>10</v>
  </rv>
  <rv s="2">
    <fb>176.51</fb>
    <v>10</v>
  </rv>
  <rv s="2">
    <fb>180.75</fb>
    <v>10</v>
  </rv>
  <rv s="2">
    <fb>178.35</fb>
    <v>10</v>
  </rv>
  <rv s="2">
    <fb>180.35</fb>
    <v>10</v>
  </rv>
  <rv s="2">
    <fb>181.62</fb>
    <v>10</v>
  </rv>
  <rv s="2">
    <fb>178.88</fb>
    <v>10</v>
  </rv>
  <rv s="2">
    <fb>175.58</fb>
    <v>10</v>
  </rv>
  <rv s="2">
    <fb>172.49</fb>
    <v>10</v>
  </rv>
  <rv s="2">
    <fb>175.3</fb>
    <v>10</v>
  </rv>
  <rv s="2">
    <fb>178.12</fb>
    <v>10</v>
  </rv>
  <rv s="2">
    <fb>175.98</fb>
    <v>10</v>
  </rv>
  <rv s="2">
    <fb>167.63</fb>
    <v>10</v>
  </rv>
  <rv s="2">
    <fb>164.76</fb>
    <v>10</v>
  </rv>
  <rv s="2">
    <fb>167.65</fb>
    <v>10</v>
  </rv>
  <rv s="2">
    <fb>169.12</fb>
    <v>10</v>
  </rv>
  <rv s="2">
    <fb>169.23</fb>
    <v>10</v>
  </rv>
  <rv s="2">
    <fb>168.95</fb>
    <v>10</v>
  </rv>
  <rv s="2">
    <fb>171.49</fb>
    <v>10</v>
  </rv>
  <rv s="2">
    <fb>171.34</fb>
    <v>10</v>
  </rv>
  <rv s="2">
    <fb>174.37</fb>
    <v>10</v>
  </rv>
  <rv s="2">
    <fb>172.64</fb>
    <v>10</v>
  </rv>
  <rv s="2">
    <fb>174.71</fb>
    <v>10</v>
  </rv>
  <rv s="2">
    <fb>175.37</fb>
    <v>10</v>
  </rv>
  <rv s="2">
    <fb>185.17</fb>
    <v>10</v>
  </rv>
  <rv s="2">
    <fb>195.4</fb>
    <v>10</v>
  </rv>
  <rv s="2">
    <fb>191.96</fb>
    <v>10</v>
  </rv>
  <rv s="2">
    <fb>189.82</fb>
    <v>10</v>
  </rv>
  <rv s="2">
    <fb>196.66</fb>
    <v>10</v>
  </rv>
  <rv s="2">
    <fb>195.42</fb>
    <v>10</v>
  </rv>
  <rv s="2">
    <fb>188.4</fb>
    <v>10</v>
  </rv>
  <rv s="2">
    <fb>188.51</fb>
    <v>10</v>
  </rv>
  <rv s="2">
    <fb>191.41</fb>
    <v>10</v>
  </rv>
  <rv s="2">
    <fb>194.63</fb>
    <v>10</v>
  </rv>
  <rv s="2">
    <fb>196.11</fb>
    <v>10</v>
  </rv>
  <rv s="2">
    <fb>195.6</fb>
    <v>10</v>
  </rv>
  <rv s="2">
    <fb>192.76</fb>
    <v>10</v>
  </rv>
  <rv s="2">
    <fb>191.24</fb>
    <v>10</v>
  </rv>
  <rv s="2">
    <fb>189.3</fb>
    <v>10</v>
  </rv>
  <rv s="2">
    <fb>189.43</fb>
    <v>10</v>
  </rv>
  <rv s="2">
    <fb>191.79</fb>
    <v>10</v>
  </rv>
  <rv s="2">
    <fb>196.87</fb>
    <v>10</v>
  </rv>
  <rv s="2">
    <fb>195.49</fb>
    <v>10</v>
  </rv>
  <rv s="2">
    <fb>193.95</fb>
    <v>10</v>
  </rv>
  <rv s="2">
    <fb>192.04</fb>
    <v>10</v>
  </rv>
  <rv s="2">
    <fb>191.01</fb>
    <v>10</v>
  </rv>
  <rv s="2">
    <fb>189.66</fb>
    <v>10</v>
  </rv>
  <rv s="2">
    <fb>195.55</fb>
    <v>10</v>
  </rv>
  <rv s="2">
    <fb>192.91</fb>
    <v>10</v>
  </rv>
  <rv s="2">
    <fb>196</fb>
    <v>10</v>
  </rv>
  <rv s="2">
    <fb>198.05</fb>
    <v>10</v>
  </rv>
  <rv s="2">
    <fb>198.37</fb>
    <v>10</v>
  </rv>
  <rv s="2">
    <fb>197.98</fb>
    <v>10</v>
  </rv>
  <rv s="2">
    <fb>200.21</fb>
    <v>10</v>
  </rv>
  <rv s="2">
    <fb>191.81</fb>
    <v>10</v>
  </rv>
  <rv s="2">
    <fb>195.3</fb>
    <v>10</v>
  </rv>
  <rv s="2">
    <fb>195.41</fb>
    <v>10</v>
  </rv>
  <rv s="2">
    <fb>200.87</fb>
    <v>10</v>
  </rv>
  <rv s="2">
    <fb>204.02</fb>
    <v>10</v>
  </rv>
  <rv s="2">
    <fb>201.23</fb>
    <v>10</v>
  </rv>
  <rv s="2">
    <fb>206.38</fb>
    <v>10</v>
  </rv>
  <rv s="2">
    <fb>191.33</fb>
    <v>10</v>
  </rv>
  <rv s="2">
    <fb>191.6</fb>
    <v>10</v>
  </rv>
  <rv s="2">
    <fb>185.34</fb>
    <v>10</v>
  </rv>
  <rv s="2">
    <fb>186.47</fb>
    <v>10</v>
  </rv>
  <rv s="2">
    <fb>185.32</fb>
    <v>10</v>
  </rv>
  <rv s="2">
    <fb>183.61</fb>
    <v>10</v>
  </rv>
  <rv s="2">
    <fb>186.14</fb>
    <v>10</v>
  </rv>
  <rv s="2">
    <fb>185.23</fb>
    <v>10</v>
  </rv>
  <rv s="2">
    <fb>183.77</fb>
    <v>10</v>
  </rv>
  <rv s="2">
    <fb>185.27</fb>
    <v>10</v>
  </rv>
  <rv s="2">
    <fb>184.56</fb>
    <v>10</v>
  </rv>
  <rv s="2">
    <fb>179.66</fb>
    <v>10</v>
  </rv>
  <rv s="2">
    <fb>179.25</fb>
    <v>10</v>
  </rv>
  <rv s="2">
    <fb>175.42</fb>
    <v>10</v>
  </rv>
  <rv s="2">
    <fb>172.73</fb>
    <v>10</v>
  </rv>
  <rv s="2">
    <fb>168.5</fb>
    <v>10</v>
  </rv>
  <rv s="2">
    <fb>170.28</fb>
    <v>10</v>
  </rv>
  <rv s="2">
    <fb>167.01</fb>
    <v>10</v>
  </rv>
  <rv s="2">
    <fb>170.92</fb>
    <v>10</v>
  </rv>
  <rv s="2">
    <fb>173.02</fb>
    <v>10</v>
  </rv>
  <rv s="2">
    <fb>172.35</fb>
    <v>10</v>
  </rv>
  <rv s="2">
    <fb>173.86</fb>
    <v>10</v>
  </rv>
  <rv s="2">
    <fb>165.87</fb>
    <v>10</v>
  </rv>
  <rv s="2">
    <fb>164.04</fb>
    <v>10</v>
  </rv>
  <rv s="2">
    <fb>167.11</fb>
    <v>10</v>
  </rv>
  <rv s="2">
    <fb>162.76</fb>
    <v>10</v>
  </rv>
  <rv s="2">
    <fb>165.49</fb>
    <v>10</v>
  </rv>
  <rv s="2">
    <fb>164.29</fb>
    <v>10</v>
  </rv>
  <rv s="2">
    <fb>160.66999999999999</fb>
    <v>10</v>
  </rv>
  <rv s="2">
    <fb>163.89</fb>
    <v>10</v>
  </rv>
  <rv s="2">
    <fb>162.80000000000001</fb>
    <v>10</v>
  </rv>
  <rv s="2">
    <fb>163.99</fb>
    <v>10</v>
  </rv>
  <rv s="2">
    <fb>167.68</fb>
    <v>10</v>
  </rv>
  <rv s="2">
    <fb>170.56</fb>
    <v>10</v>
  </rv>
  <rv s="2">
    <fb>165.06</fb>
    <v>10</v>
  </rv>
  <rv s="2">
    <fb>162.24</fb>
    <v>10</v>
  </rv>
  <rv s="2">
    <fb>154.33000000000001</fb>
    <v>10</v>
  </rv>
  <rv s="2">
    <fb>154.63999999999999</fb>
    <v>10</v>
  </rv>
  <rv s="2">
    <fb>157.07</fb>
    <v>10</v>
  </rv>
  <rv s="2">
    <fb>157.04</fb>
    <v>10</v>
  </rv>
  <rv s="2">
    <fb>150.72</fb>
    <v>10</v>
  </rv>
  <rv s="2">
    <fb>145.6</fb>
    <v>10</v>
  </rv>
  <rv s="2">
    <fb>146.75</fb>
    <v>10</v>
  </rv>
  <rv s="2">
    <fb>144.69999999999999</fb>
    <v>10</v>
  </rv>
  <rv s="2">
    <fb>158.71</fb>
    <v>10</v>
  </rv>
  <rv s="2">
    <fb>152.82</fb>
    <v>10</v>
  </rv>
  <rv s="2">
    <fb>157.13999999999999</fb>
    <v>10</v>
  </rv>
  <rv s="2">
    <fb>159.07</fb>
    <v>10</v>
  </rv>
  <rv s="2">
    <fb>156.31</fb>
    <v>10</v>
  </rv>
  <rv s="2">
    <fb>153.33000000000001</fb>
    <v>10</v>
  </rv>
  <rv s="2">
    <fb>147.66999999999999</fb>
    <v>10</v>
  </rv>
  <rv s="2">
    <fb>151.47</fb>
    <v>10</v>
  </rv>
  <rv s="2">
    <fb>155.35</fb>
    <v>10</v>
  </rv>
  <rv s="2">
    <fb>159.28</fb>
    <v>10</v>
  </rv>
  <rv s="2">
    <fb>161.96</fb>
    <v>10</v>
  </rv>
  <rv s="2">
    <fb>160.61000000000001</fb>
    <v>10</v>
  </rv>
  <rv s="2">
    <fb>160.16</fb>
    <v>10</v>
  </rv>
  <rv s="2">
    <fb>158.80000000000001</fb>
    <v>10</v>
  </rv>
  <rv s="2">
    <fb>164.03</fb>
    <v>10</v>
  </rv>
  <rv s="2">
    <fb>164.21</fb>
    <v>10</v>
  </rv>
  <rv s="2">
    <fb>163.22999999999999</fb>
    <v>10</v>
  </rv>
  <rv s="2">
    <fb>151.38</fb>
    <v>10</v>
  </rv>
  <rv s="2">
    <fb>154.28</fb>
    <v>10</v>
  </rv>
  <rv s="2">
    <fb>152.75</fb>
    <v>10</v>
  </rv>
  <rv s="2">
    <fb>158.46</fb>
    <v>10</v>
  </rv>
  <rv s="2">
    <fb>159.53</fb>
    <v>10</v>
  </rv>
  <rv s="2">
    <fb>165.37</fb>
    <v>10</v>
  </rv>
  <rv s="2">
    <fb>163.96</fb>
    <v>10</v>
  </rv>
  <rv s="2">
    <fb>166.19</fb>
    <v>10</v>
  </rv>
  <rv s="2">
    <fb>166.54</fb>
    <v>10</v>
  </rv>
  <rv s="2">
    <fb>163.98</fb>
    <v>10</v>
  </rv>
  <rv s="2">
    <fb>168.56</fb>
    <v>10</v>
  </rv>
  <rv s="2">
    <fb>170.87</fb>
    <v>10</v>
  </rv>
  <rv s="2">
    <fb>168.47</fb>
    <v>10</v>
  </rv>
  <rv s="2">
    <fb>172.9</fb>
    <v>10</v>
  </rv>
  <rv s="2">
    <fb>172.36</fb>
    <v>10</v>
  </rv>
  <rv s="2">
    <fb>171.86</fb>
    <v>10</v>
  </rv>
  <rv s="2">
    <fb>171.74</fb>
    <v>10</v>
  </rv>
  <rv s="2">
    <fb>169.03</fb>
    <v>10</v>
  </rv>
  <rv s="2">
    <fb>166.18</fb>
    <v>10</v>
  </rv>
  <rv s="2">
    <fb>168.05</fb>
    <v>10</v>
  </rv>
  <rv s="2">
    <fb>168.21</fb>
    <v>10</v>
  </rv>
  <rv s="2">
    <fb>173.68</fb>
    <v>10</v>
  </rv>
  <rv s="2">
    <fb>176.09</fb>
    <v>10</v>
  </rv>
  <rv s="2">
    <fb>178.6</fb>
    <v>10</v>
  </rv>
  <rv s="2">
    <fb>177.35</fb>
    <v>10</v>
  </rv>
  <rv s="2">
    <fb>175.7</fb>
    <v>10</v>
  </rv>
  <rv s="2">
    <fb>174.67</fb>
    <v>10</v>
  </rv>
  <rv s="2">
    <fb>176.77</fb>
    <v>10</v>
  </rv>
  <rv s="2">
    <fb>175.95</fb>
    <v>10</v>
  </rv>
  <rv s="2">
    <fb>173.32</fb>
    <v>10</v>
  </rv>
  <rv s="2">
    <fb>166.64</fb>
    <v>10</v>
  </rv>
  <rv s="2">
    <fb>165.19</fb>
    <v>10</v>
  </rv>
  <rv s="2">
    <fb>166.77</fb>
    <v>10</v>
  </rv>
  <rv s="2">
    <fb>170.68</fb>
    <v>10</v>
  </rv>
  <rv s="2">
    <fb>173.54</fb>
    <v>10</v>
  </rv>
  <rv s="2">
    <fb>178.53</fb>
    <v>10</v>
  </rv>
  <rv s="2">
    <fb>176.23</fb>
    <v>10</v>
  </rv>
  <rv s="2">
    <fb>175.84</fb>
    <v>10</v>
  </rv>
  <rv s="2">
    <fb>178.64</fb>
    <v>10</v>
  </rv>
  <rv s="2">
    <fb>179.53</fb>
    <v>10</v>
  </rv>
  <rv s="2">
    <fb>176.79</fb>
    <v>10</v>
  </rv>
  <rv s="2">
    <fb>174.36</fb>
    <v>10</v>
  </rv>
  <rv s="2">
    <fb>176.62</fb>
    <v>10</v>
  </rv>
  <rv s="2">
    <fb>177.62</fb>
    <v>10</v>
  </rv>
  <rv s="2">
    <fb>180.19</fb>
    <v>10</v>
  </rv>
  <rv s="2">
    <fb>181.56</fb>
    <v>10</v>
  </rv>
  <rv s="2">
    <fb>182</fb>
    <v>10</v>
  </rv>
  <rv s="2">
    <fb>182.97</fb>
    <v>10</v>
  </rv>
  <rv s="2">
    <fb>183.58</fb>
    <v>10</v>
  </rv>
  <rv s="2">
    <fb>185.06</fb>
    <v>10</v>
  </rv>
  <rv s="2">
    <fb>190.1</fb>
    <v>10</v>
  </rv>
  <rv s="2">
    <fb>191.34</fb>
    <v>10</v>
  </rv>
  <rv s="2">
    <fb>190.23</fb>
    <v>10</v>
  </rv>
  <rv s="2">
    <fb>192.17</fb>
    <v>10</v>
  </rv>
  <rv s="2">
    <fb>193.18</fb>
    <v>10</v>
  </rv>
  <rv s="2">
    <fb>192.58</fb>
    <v>10</v>
  </rv>
  <rv s="2">
    <fb>195.75</fb>
    <v>10</v>
  </rv>
  <rv s="2">
    <fb>196.53</fb>
    <v>10</v>
  </rv>
  <rv s="2">
    <fb>191.9</fb>
    <v>10</v>
  </rv>
  <rv s="2">
    <fb>189.13</fb>
    <v>10</v>
  </rv>
  <rv s="2">
    <fb>195.04</fb>
    <v>10</v>
  </rv>
  <rv s="2">
    <fb>194.67</fb>
    <v>10</v>
  </rv>
  <rv s="2">
    <fb>196.09</fb>
    <v>10</v>
  </rv>
  <rv s="2">
    <fb>196.52</fb>
    <v>10</v>
  </rv>
  <rv s="2">
    <fb>201.42</fb>
    <v>10</v>
  </rv>
  <rv s="3">
    <v>https://www.bing.com/financeapi/forcetrigger?t=a1mou2&amp;q=XNAS%3aAAPL&amp;form=skydnc</v>
    <v>Learn more on Bing</v>
  </rv>
  <rv s="4">
    <v>en-US</v>
    <v>a1mou2</v>
    <v>268435456</v>
    <v>1</v>
    <v>Powered by Refinitiv</v>
    <v>6</v>
    <v>APPLE INC. (XNAS:AAPL)</v>
    <v>7</v>
    <v>8</v>
    <v>Finance</v>
    <v>9</v>
    <v>260.10000000000002</v>
    <v>169.21010000000001</v>
    <v>1.0999000000000001</v>
    <v>9.32</v>
    <v>2.7900000000000004E-3</v>
    <v>4.2358E-2</v>
    <v>0.64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231</v>
    <v>Computers, Phones &amp; Household Electronics</v>
    <v>Stock</v>
    <v>45877.999986816409</v>
    <v>745</v>
    <v>219.25</v>
    <v>3403644000000</v>
    <v>APPLE INC.</v>
    <v>APPLE INC.</v>
    <v>220.83</v>
    <v>30.3476</v>
    <v>220.03</v>
    <v>229.35</v>
    <v>229.99</v>
    <v>14840390000</v>
    <v>AAPL</v>
    <v>APPLE INC. (XNAS:AAPL)</v>
    <v>113853967</v>
    <v>54224478</v>
    <v>1977</v>
  </rv>
  <rv s="1">
    <v>746</v>
  </rv>
  <rv s="2">
    <fb>217.53</fb>
    <v>10</v>
  </rv>
  <rv s="2">
    <fb>221.27</fb>
    <v>10</v>
  </rv>
  <rv s="2">
    <fb>221.72</fb>
    <v>10</v>
  </rv>
  <rv s="2">
    <fb>224.72</fb>
    <v>10</v>
  </rv>
  <rv s="2">
    <fb>226.05</fb>
    <v>10</v>
  </rv>
  <rv s="2">
    <fb>225.89</fb>
    <v>10</v>
  </rv>
  <rv s="2">
    <fb>226.51</fb>
    <v>10</v>
  </rv>
  <rv s="2">
    <fb>226.4</fb>
    <v>10</v>
  </rv>
  <rv s="2">
    <fb>224.53</fb>
    <v>10</v>
  </rv>
  <rv s="2">
    <fb>226.84</fb>
    <v>10</v>
  </rv>
  <rv s="2">
    <fb>227.18</fb>
    <v>10</v>
  </rv>
  <rv s="2">
    <fb>228.03</fb>
    <v>10</v>
  </rv>
  <rv s="2">
    <fb>226.49</fb>
    <v>10</v>
  </rv>
  <rv s="2">
    <fb>229.79</fb>
    <v>10</v>
  </rv>
  <rv s="2">
    <fb>229</fb>
    <v>10</v>
  </rv>
  <rv s="2">
    <fb>222.77</fb>
    <v>10</v>
  </rv>
  <rv s="2">
    <fb>220.85</fb>
    <v>10</v>
  </rv>
  <rv s="2">
    <fb>222.38</fb>
    <v>10</v>
  </rv>
  <rv s="2">
    <fb>220.82</fb>
    <v>10</v>
  </rv>
  <rv s="2">
    <fb>220.91</fb>
    <v>10</v>
  </rv>
  <rv s="2">
    <fb>220.11</fb>
    <v>10</v>
  </rv>
  <rv s="2">
    <fb>222.66</fb>
    <v>10</v>
  </rv>
  <rv s="2">
    <fb>222.5</fb>
    <v>10</v>
  </rv>
  <rv s="2">
    <fb>216.32</fb>
    <v>10</v>
  </rv>
  <rv s="2">
    <fb>216.79</fb>
    <v>10</v>
  </rv>
  <rv s="2">
    <fb>220.69</fb>
    <v>10</v>
  </rv>
  <rv s="2">
    <fb>228.87</fb>
    <v>10</v>
  </rv>
  <rv s="2">
    <fb>228.2</fb>
    <v>10</v>
  </rv>
  <rv s="2">
    <fb>226.47</fb>
    <v>10</v>
  </rv>
  <rv s="2">
    <fb>227.37</fb>
    <v>10</v>
  </rv>
  <rv s="2">
    <fb>226.37</fb>
    <v>10</v>
  </rv>
  <rv s="2">
    <fb>227.52</fb>
    <v>10</v>
  </rv>
  <rv s="2">
    <fb>227.79</fb>
    <v>10</v>
  </rv>
  <rv s="2">
    <fb>233</fb>
    <v>10</v>
  </rv>
  <rv s="2">
    <fb>226.21</fb>
    <v>10</v>
  </rv>
  <rv s="2">
    <fb>226.78</fb>
    <v>10</v>
  </rv>
  <rv s="2">
    <fb>225.67</fb>
    <v>10</v>
  </rv>
  <rv s="2">
    <fb>226.8</fb>
    <v>10</v>
  </rv>
  <rv s="2">
    <fb>221.69</fb>
    <v>10</v>
  </rv>
  <rv s="2">
    <fb>225.77</fb>
    <v>10</v>
  </rv>
  <rv s="2">
    <fb>229.54</fb>
    <v>10</v>
  </rv>
  <rv s="2">
    <fb>229.04</fb>
    <v>10</v>
  </rv>
  <rv s="2">
    <fb>227.55</fb>
    <v>10</v>
  </rv>
  <rv s="2">
    <fb>231.3</fb>
    <v>10</v>
  </rv>
  <rv s="2">
    <fb>233.85</fb>
    <v>10</v>
  </rv>
  <rv s="2">
    <fb>231.78</fb>
    <v>10</v>
  </rv>
  <rv s="2">
    <fb>232.15</fb>
    <v>10</v>
  </rv>
  <rv s="2">
    <fb>235</fb>
    <v>10</v>
  </rv>
  <rv s="2">
    <fb>236.48</fb>
    <v>10</v>
  </rv>
  <rv s="2">
    <fb>235.86</fb>
    <v>10</v>
  </rv>
  <rv s="2">
    <fb>230.76</fb>
    <v>10</v>
  </rv>
  <rv s="2">
    <fb>230.57</fb>
    <v>10</v>
  </rv>
  <rv s="2">
    <fb>231.41</fb>
    <v>10</v>
  </rv>
  <rv s="2">
    <fb>233.4</fb>
    <v>10</v>
  </rv>
  <rv s="2">
    <fb>233.67</fb>
    <v>10</v>
  </rv>
  <rv s="2">
    <fb>230.1</fb>
    <v>10</v>
  </rv>
  <rv s="2">
    <fb>225.91</fb>
    <v>10</v>
  </rv>
  <rv s="2">
    <fb>222.91</fb>
    <v>10</v>
  </rv>
  <rv s="2">
    <fb>222.01</fb>
    <v>10</v>
  </rv>
  <rv s="2">
    <fb>223.45</fb>
    <v>10</v>
  </rv>
  <rv s="2">
    <fb>222.72</fb>
    <v>10</v>
  </rv>
  <rv s="2">
    <fb>227.48</fb>
    <v>10</v>
  </rv>
  <rv s="2">
    <fb>226.96</fb>
    <v>10</v>
  </rv>
  <rv s="2">
    <fb>224.23</fb>
    <v>10</v>
  </rv>
  <rv s="2">
    <fb>225.12</fb>
    <v>10</v>
  </rv>
  <rv s="2">
    <fb>228.22</fb>
    <v>10</v>
  </rv>
  <rv s="2">
    <fb>225</fb>
    <v>10</v>
  </rv>
  <rv s="2">
    <fb>228.02</fb>
    <v>10</v>
  </rv>
  <rv s="2">
    <fb>228.28</fb>
    <v>10</v>
  </rv>
  <rv s="2">
    <fb>228.52</fb>
    <v>10</v>
  </rv>
  <rv s="2">
    <fb>229.87</fb>
    <v>10</v>
  </rv>
  <rv s="2">
    <fb>232.87</fb>
    <v>10</v>
  </rv>
  <rv s="2">
    <fb>235.06</fb>
    <v>10</v>
  </rv>
  <rv s="2">
    <fb>234.93</fb>
    <v>10</v>
  </rv>
  <rv s="2">
    <fb>237.33</fb>
    <v>10</v>
  </rv>
  <rv s="2">
    <fb>239.59</fb>
    <v>10</v>
  </rv>
  <rv s="2">
    <fb>242.65</fb>
    <v>10</v>
  </rv>
  <rv s="2">
    <fb>243.01</fb>
    <v>10</v>
  </rv>
  <rv s="2">
    <fb>243.04</fb>
    <v>10</v>
  </rv>
  <rv s="2">
    <fb>242.84</fb>
    <v>10</v>
  </rv>
  <rv s="2">
    <fb>246.75</fb>
    <v>10</v>
  </rv>
  <rv s="2">
    <fb>247.77</fb>
    <v>10</v>
  </rv>
  <rv s="2">
    <fb>246.49</fb>
    <v>10</v>
  </rv>
  <rv s="2">
    <fb>247.96</fb>
    <v>10</v>
  </rv>
  <rv s="2">
    <fb>248.13</fb>
    <v>10</v>
  </rv>
  <rv s="2">
    <fb>251.04</fb>
    <v>10</v>
  </rv>
  <rv s="2">
    <fb>253.48</fb>
    <v>10</v>
  </rv>
  <rv s="2">
    <fb>248.05</fb>
    <v>10</v>
  </rv>
  <rv s="2">
    <fb>249.79</fb>
    <v>10</v>
  </rv>
  <rv s="2">
    <fb>254.49</fb>
    <v>10</v>
  </rv>
  <rv s="2">
    <fb>255.27</fb>
    <v>10</v>
  </rv>
  <rv s="2">
    <fb>258.2</fb>
    <v>10</v>
  </rv>
  <rv s="2">
    <fb>259.02</fb>
    <v>10</v>
  </rv>
  <rv s="2">
    <fb>255.59</fb>
    <v>10</v>
  </rv>
  <rv s="2">
    <fb>252.2</fb>
    <v>10</v>
  </rv>
  <rv s="2">
    <fb>250.42</fb>
    <v>10</v>
  </rv>
  <rv s="2">
    <fb>243.85</fb>
    <v>10</v>
  </rv>
  <rv s="2">
    <fb>243.36</fb>
    <v>10</v>
  </rv>
  <rv s="2">
    <fb>245</fb>
    <v>10</v>
  </rv>
  <rv s="2">
    <fb>242.21</fb>
    <v>10</v>
  </rv>
  <rv s="2">
    <fb>242.7</fb>
    <v>10</v>
  </rv>
  <rv s="2">
    <fb>236.85</fb>
    <v>10</v>
  </rv>
  <rv s="2">
    <fb>234.4</fb>
    <v>10</v>
  </rv>
  <rv s="2">
    <fb>233.28</fb>
    <v>10</v>
  </rv>
  <rv s="2">
    <fb>237.87</fb>
    <v>10</v>
  </rv>
  <rv s="2">
    <fb>228.26</fb>
    <v>10</v>
  </rv>
  <rv s="2">
    <fb>229.98</fb>
    <v>10</v>
  </rv>
  <rv s="2">
    <fb>222.64</fb>
    <v>10</v>
  </rv>
  <rv s="2">
    <fb>223.83</fb>
    <v>10</v>
  </rv>
  <rv s="2">
    <fb>223.66</fb>
    <v>10</v>
  </rv>
  <rv s="2">
    <fb>222.78</fb>
    <v>10</v>
  </rv>
  <rv s="2">
    <fb>229.86</fb>
    <v>10</v>
  </rv>
  <rv s="2">
    <fb>238.26</fb>
    <v>10</v>
  </rv>
  <rv s="2">
    <fb>239.36</fb>
    <v>10</v>
  </rv>
  <rv s="2">
    <fb>237.59</fb>
    <v>10</v>
  </rv>
  <rv s="2">
    <fb>236</fb>
    <v>10</v>
  </rv>
  <rv s="2">
    <fb>228.01</fb>
    <v>10</v>
  </rv>
  <rv s="2">
    <fb>232.8</fb>
    <v>10</v>
  </rv>
  <rv s="2">
    <fb>232.47</fb>
    <v>10</v>
  </rv>
  <rv s="2">
    <fb>233.22</fb>
    <v>10</v>
  </rv>
  <rv s="2">
    <fb>227.63</fb>
    <v>10</v>
  </rv>
  <rv s="2">
    <fb>227.65</fb>
    <v>10</v>
  </rv>
  <rv s="2">
    <fb>232.62</fb>
    <v>10</v>
  </rv>
  <rv s="2">
    <fb>236.87</fb>
    <v>10</v>
  </rv>
  <rv s="2">
    <fb>241.53</fb>
    <v>10</v>
  </rv>
  <rv s="2">
    <fb>244.6</fb>
    <v>10</v>
  </rv>
  <rv s="2">
    <fb>244.47</fb>
    <v>10</v>
  </rv>
  <rv s="2">
    <fb>244.87</fb>
    <v>10</v>
  </rv>
  <rv s="2">
    <fb>245.83</fb>
    <v>10</v>
  </rv>
  <rv s="2">
    <fb>245.55</fb>
    <v>10</v>
  </rv>
  <rv s="2">
    <fb>247.1</fb>
    <v>10</v>
  </rv>
  <rv s="2">
    <fb>247.04</fb>
    <v>10</v>
  </rv>
  <rv s="2">
    <fb>240.36</fb>
    <v>10</v>
  </rv>
  <rv s="2">
    <fb>237.3</fb>
    <v>10</v>
  </rv>
  <rv s="2">
    <fb>241.84</fb>
    <v>10</v>
  </rv>
  <rv s="2">
    <fb>238.03</fb>
    <v>10</v>
  </rv>
  <rv s="2">
    <fb>235.93</fb>
    <v>10</v>
  </rv>
  <rv s="2">
    <fb>235.74</fb>
    <v>10</v>
  </rv>
  <rv s="2">
    <fb>235.33</fb>
    <v>10</v>
  </rv>
  <rv s="2">
    <fb>239.07</fb>
    <v>10</v>
  </rv>
  <rv s="2">
    <fb>220.84</fb>
    <v>10</v>
  </rv>
  <rv s="2">
    <fb>216.98</fb>
    <v>10</v>
  </rv>
  <rv s="2">
    <fb>209.68</fb>
    <v>10</v>
  </rv>
  <rv s="2">
    <fb>213.49</fb>
    <v>10</v>
  </rv>
  <rv s="2">
    <fb>214</fb>
    <v>10</v>
  </rv>
  <rv s="2">
    <fb>212.69</fb>
    <v>10</v>
  </rv>
  <rv s="2">
    <fb>215.24</fb>
    <v>10</v>
  </rv>
  <rv s="2">
    <fb>214.1</fb>
    <v>10</v>
  </rv>
  <rv s="2">
    <fb>218.27</fb>
    <v>10</v>
  </rv>
  <rv s="2">
    <fb>220.73</fb>
    <v>10</v>
  </rv>
  <rv s="2">
    <fb>223.75</fb>
    <v>10</v>
  </rv>
  <rv s="2">
    <fb>221.53</fb>
    <v>10</v>
  </rv>
  <rv s="2">
    <fb>223.85</fb>
    <v>10</v>
  </rv>
  <rv s="2">
    <fb>217.9</fb>
    <v>10</v>
  </rv>
  <rv s="2">
    <fb>222.13</fb>
    <v>10</v>
  </rv>
  <rv s="2">
    <fb>223.19</fb>
    <v>10</v>
  </rv>
  <rv s="2">
    <fb>223.89</fb>
    <v>10</v>
  </rv>
  <rv s="2">
    <fb>203.19</fb>
    <v>10</v>
  </rv>
  <rv s="2">
    <fb>188.38</fb>
    <v>10</v>
  </rv>
  <rv s="2">
    <fb>181.46</fb>
    <v>10</v>
  </rv>
  <rv s="2">
    <fb>172.42</fb>
    <v>10</v>
  </rv>
  <rv s="2">
    <fb>198.85</fb>
    <v>10</v>
  </rv>
  <rv s="2">
    <fb>190.42</fb>
    <v>10</v>
  </rv>
  <rv s="2">
    <fb>198.15</fb>
    <v>10</v>
  </rv>
  <rv s="2">
    <fb>202.52</fb>
    <v>10</v>
  </rv>
  <rv s="2">
    <fb>202.14</fb>
    <v>10</v>
  </rv>
  <rv s="2">
    <fb>194.27</fb>
    <v>10</v>
  </rv>
  <rv s="2">
    <fb>196.98</fb>
    <v>10</v>
  </rv>
  <rv s="2">
    <fb>193.16</fb>
    <v>10</v>
  </rv>
  <rv s="2">
    <fb>199.74</fb>
    <v>10</v>
  </rv>
  <rv s="2">
    <fb>204.6</fb>
    <v>10</v>
  </rv>
  <rv s="2">
    <fb>208.37</fb>
    <v>10</v>
  </rv>
  <rv s="2">
    <fb>209.28</fb>
    <v>10</v>
  </rv>
  <rv s="2">
    <fb>210.14</fb>
    <v>10</v>
  </rv>
  <rv s="2">
    <fb>211.21</fb>
    <v>10</v>
  </rv>
  <rv s="2">
    <fb>212.5</fb>
    <v>10</v>
  </rv>
  <rv s="2">
    <fb>213.32</fb>
    <v>10</v>
  </rv>
  <rv s="2">
    <fb>205.35</fb>
    <v>10</v>
  </rv>
  <rv s="2">
    <fb>198.89</fb>
    <v>10</v>
  </rv>
  <rv s="2">
    <fb>198.51</fb>
    <v>10</v>
  </rv>
  <rv s="2">
    <fb>196.25</fb>
    <v>10</v>
  </rv>
  <rv s="2">
    <fb>197.49</fb>
    <v>10</v>
  </rv>
  <rv s="2">
    <fb>198.53</fb>
    <v>10</v>
  </rv>
  <rv s="2">
    <fb>210.79</fb>
    <v>10</v>
  </rv>
  <rv s="2">
    <fb>212.93</fb>
    <v>10</v>
  </rv>
  <rv s="2">
    <fb>212.33</fb>
    <v>10</v>
  </rv>
  <rv s="2">
    <fb>211.45</fb>
    <v>10</v>
  </rv>
  <rv s="2">
    <fb>211.26</fb>
    <v>10</v>
  </rv>
  <rv s="2">
    <fb>208.78</fb>
    <v>10</v>
  </rv>
  <rv s="2">
    <fb>206.86</fb>
    <v>10</v>
  </rv>
  <rv s="2">
    <fb>202.09</fb>
    <v>10</v>
  </rv>
  <rv s="2">
    <fb>201.36</fb>
    <v>10</v>
  </rv>
  <rv s="2">
    <fb>195.27</fb>
    <v>10</v>
  </rv>
  <rv s="2">
    <fb>200.42</fb>
    <v>10</v>
  </rv>
  <rv s="2">
    <fb>199.95</fb>
    <v>10</v>
  </rv>
  <rv s="2">
    <fb>200.85</fb>
    <v>10</v>
  </rv>
  <rv s="2">
    <fb>201.7</fb>
    <v>10</v>
  </rv>
  <rv s="2">
    <fb>203.27</fb>
    <v>10</v>
  </rv>
  <rv s="2">
    <fb>202.82</fb>
    <v>10</v>
  </rv>
  <rv s="2">
    <fb>200.63</fb>
    <v>10</v>
  </rv>
  <rv s="2">
    <fb>203.92</fb>
    <v>10</v>
  </rv>
  <rv s="2">
    <fb>201.45</fb>
    <v>10</v>
  </rv>
  <rv s="2">
    <fb>202.67</fb>
    <v>10</v>
  </rv>
  <rv s="2">
    <fb>198.78</fb>
    <v>10</v>
  </rv>
  <rv s="2">
    <fb>199.2</fb>
    <v>10</v>
  </rv>
  <rv s="2">
    <fb>196.45</fb>
    <v>10</v>
  </rv>
  <rv s="2">
    <fb>198.42</fb>
    <v>10</v>
  </rv>
  <rv s="2">
    <fb>195.64</fb>
    <v>10</v>
  </rv>
  <rv s="2">
    <fb>196.58</fb>
    <v>10</v>
  </rv>
  <rv s="2">
    <fb>201</fb>
    <v>10</v>
  </rv>
  <rv s="2">
    <fb>201.5</fb>
    <v>10</v>
  </rv>
  <rv s="2">
    <fb>200.3</fb>
    <v>10</v>
  </rv>
  <rv s="2">
    <fb>201.56</fb>
    <v>10</v>
  </rv>
  <rv s="2">
    <fb>201.08</fb>
    <v>10</v>
  </rv>
  <rv s="2">
    <fb>205.17</fb>
    <v>10</v>
  </rv>
  <rv s="2">
    <fb>207.82</fb>
    <v>10</v>
  </rv>
  <rv s="2">
    <fb>212.44</fb>
    <v>10</v>
  </rv>
  <rv s="2">
    <fb>213.55</fb>
    <v>10</v>
  </rv>
  <rv s="2">
    <fb>209.95</fb>
    <v>10</v>
  </rv>
  <rv s="2">
    <fb>210.01</fb>
    <v>10</v>
  </rv>
  <rv s="2">
    <fb>211.14</fb>
    <v>10</v>
  </rv>
  <rv s="2">
    <fb>212.41</fb>
    <v>10</v>
  </rv>
  <rv s="2">
    <fb>211.16</fb>
    <v>10</v>
  </rv>
  <rv s="2">
    <fb>208.62</fb>
    <v>10</v>
  </rv>
  <rv s="2">
    <fb>209.11</fb>
    <v>10</v>
  </rv>
  <rv s="2">
    <fb>210.16</fb>
    <v>10</v>
  </rv>
  <rv s="2">
    <fb>210.02</fb>
    <v>10</v>
  </rv>
  <rv s="2">
    <fb>211.18</fb>
    <v>10</v>
  </rv>
  <rv s="2">
    <fb>212.48</fb>
    <v>10</v>
  </rv>
  <rv s="2">
    <fb>214.4</fb>
    <v>10</v>
  </rv>
  <rv s="2">
    <fb>214.15</fb>
    <v>10</v>
  </rv>
  <rv s="2">
    <fb>213.76</fb>
    <v>10</v>
  </rv>
  <rv s="2">
    <fb>213.88</fb>
    <v>10</v>
  </rv>
  <rv s="2">
    <fb>214.05</fb>
    <v>10</v>
  </rv>
  <rv s="2">
    <fb>211.27</fb>
    <v>10</v>
  </rv>
  <rv s="2">
    <fb>209.05</fb>
    <v>10</v>
  </rv>
  <rv s="2">
    <fb>207.57</fb>
    <v>10</v>
  </rv>
  <rv s="2">
    <fb>202.38</fb>
    <v>10</v>
  </rv>
  <rv s="2">
    <fb>203.35</fb>
    <v>10</v>
  </rv>
  <rv s="2">
    <fb>202.92</fb>
    <v>10</v>
  </rv>
  <rv s="2">
    <fb>213.25</fb>
    <v>10</v>
  </rv>
  <rv s="2">
    <fb>220.03</fb>
    <v>10</v>
  </rv>
  <rv s="2">
    <fb>229.35</fb>
    <v>10</v>
  </rv>
  <rv s="3">
    <v>https://www.bing.com/financeapi/forcetrigger?t=a1x8w7&amp;q=XNYS%3aMA&amp;form=skydnc</v>
    <v>Learn more on Bing</v>
  </rv>
  <rv s="4">
    <v>en-US</v>
    <v>a1x8w7</v>
    <v>268435456</v>
    <v>1</v>
    <v>Powered by Refinitiv</v>
    <v>6</v>
    <v>MASTERCARD INCORPORATED. (XNYS:MA)</v>
    <v>7</v>
    <v>8</v>
    <v>Finance</v>
    <v>9</v>
    <v>594.71</v>
    <v>451.03</v>
    <v>0.98699999999999999</v>
    <v>13.1</v>
    <v>2.751E-3</v>
    <v>2.3342000000000002E-2</v>
    <v>1.58</v>
    <v>USD</v>
    <v>Mastercard Incorporated is a technology company in the global payments industry. The Company connects consumers, financial institutions, merchants, governments, digital partners, businesses and other organizations worldwide by enabling electronic payments and making those payment transactions secure, simple, smart and accessible. It provides a range of payment solutions and services using its brands, including Mastercard, Maestro and Cirrus. It operates a payments network that provides choice and flexibility for consumers, merchants and its customers. Through its proprietary global payments network, it switches (authorizes, clears and settles) payment transactions. Its additional payments capabilities include automated clearing house (ACH) transactions (both batch and real-time account-based payments). It offers security solutions, consumer acquisition and engagement, business and market insights, gateway, processing and open banking, among other services and solutions.</v>
    <v>35300</v>
    <v>New York Stock Exchange</v>
    <v>XNYS</v>
    <v>XNYS</v>
    <v>2000 Purchase St, PURCHASE, NY, 10577 US</v>
    <v>576.16</v>
    <v>Software &amp; IT Services</v>
    <v>Stock</v>
    <v>45877.999275392969</v>
    <v>991</v>
    <v>562.69000000000005</v>
    <v>519192100000</v>
    <v>MASTERCARD INCORPORATED.</v>
    <v>MASTERCARD INCORPORATED.</v>
    <v>563.75</v>
    <v>37.848100000000002</v>
    <v>561.22</v>
    <v>574.32000000000005</v>
    <v>575.9</v>
    <v>904011800</v>
    <v>MA</v>
    <v>MASTERCARD INCORPORATED. (XNYS:MA)</v>
    <v>2908038</v>
    <v>2579746</v>
    <v>2001</v>
  </rv>
  <rv s="1">
    <v>992</v>
  </rv>
  <rv s="2">
    <fb>455.69</fb>
    <v>10</v>
  </rv>
  <rv s="2">
    <fb>459.36</fb>
    <v>10</v>
  </rv>
  <rv s="2">
    <fb>460.16</fb>
    <v>10</v>
  </rv>
  <rv s="2">
    <fb>468.71</fb>
    <v>10</v>
  </rv>
  <rv s="2">
    <fb>468.88</fb>
    <v>10</v>
  </rv>
  <rv s="2">
    <fb>466.98</fb>
    <v>10</v>
  </rv>
  <rv s="2">
    <fb>469.12</fb>
    <v>10</v>
  </rv>
  <rv s="2">
    <fb>468</fb>
    <v>10</v>
  </rv>
  <rv s="2">
    <fb>468.82</fb>
    <v>10</v>
  </rv>
  <rv s="2">
    <fb>466.44</fb>
    <v>10</v>
  </rv>
  <rv s="2">
    <fb>468.64</fb>
    <v>10</v>
  </rv>
  <rv s="2">
    <fb>474.99</fb>
    <v>10</v>
  </rv>
  <rv s="2">
    <fb>471.8</fb>
    <v>10</v>
  </rv>
  <rv s="2">
    <fb>480.8</fb>
    <v>10</v>
  </rv>
  <rv s="2">
    <fb>483.34</fb>
    <v>10</v>
  </rv>
  <rv s="2">
    <fb>482.12</fb>
    <v>10</v>
  </rv>
  <rv s="2">
    <fb>483.14</fb>
    <v>10</v>
  </rv>
  <rv s="2">
    <fb>477.36</fb>
    <v>10</v>
  </rv>
  <rv s="2">
    <fb>476.12</fb>
    <v>10</v>
  </rv>
  <rv s="2">
    <fb>487.09</fb>
    <v>10</v>
  </rv>
  <rv s="2">
    <fb>488.02</fb>
    <v>10</v>
  </rv>
  <rv s="2">
    <fb>488.18</fb>
    <v>10</v>
  </rv>
  <rv s="2">
    <fb>492.11</fb>
    <v>10</v>
  </rv>
  <rv s="2">
    <fb>493.36</fb>
    <v>10</v>
  </rv>
  <rv s="2">
    <fb>497.71</fb>
    <v>10</v>
  </rv>
  <rv s="2">
    <fb>500.99</fb>
    <v>10</v>
  </rv>
  <rv s="2">
    <fb>494.76</fb>
    <v>10</v>
  </rv>
  <rv s="2">
    <fb>493.01</fb>
    <v>10</v>
  </rv>
  <rv s="2">
    <fb>492.74</fb>
    <v>10</v>
  </rv>
  <rv s="2">
    <fb>497.14</fb>
    <v>10</v>
  </rv>
  <rv s="2">
    <fb>487.41</fb>
    <v>10</v>
  </rv>
  <rv s="2">
    <fb>489.45</fb>
    <v>10</v>
  </rv>
  <rv s="2">
    <fb>491.27</fb>
    <v>10</v>
  </rv>
  <rv s="2">
    <fb>493.64</fb>
    <v>10</v>
  </rv>
  <rv s="2">
    <fb>493.8</fb>
    <v>10</v>
  </rv>
  <rv s="2">
    <fb>496.38</fb>
    <v>10</v>
  </rv>
  <rv s="2">
    <fb>495.57</fb>
    <v>10</v>
  </rv>
  <rv s="2">
    <fb>494.97</fb>
    <v>10</v>
  </rv>
  <rv s="2">
    <fb>497.7</fb>
    <v>10</v>
  </rv>
  <rv s="2">
    <fb>491.3</fb>
    <v>10</v>
  </rv>
  <rv s="2">
    <fb>497.06</fb>
    <v>10</v>
  </rv>
  <rv s="2">
    <fb>499.95</fb>
    <v>10</v>
  </rv>
  <rv s="2">
    <fb>498.02</fb>
    <v>10</v>
  </rv>
  <rv s="2">
    <fb>502.26</fb>
    <v>10</v>
  </rv>
  <rv s="2">
    <fb>506.66</fb>
    <v>10</v>
  </rv>
  <rv s="2">
    <fb>507.23</fb>
    <v>10</v>
  </rv>
  <rv s="2">
    <fb>514.07000000000005</fb>
    <v>10</v>
  </rv>
  <rv s="2">
    <fb>513.76</fb>
    <v>10</v>
  </rv>
  <rv s="2">
    <fb>516.34</fb>
    <v>10</v>
  </rv>
  <rv s="2">
    <fb>515.01</fb>
    <v>10</v>
  </rv>
  <rv s="2">
    <fb>513.02</fb>
    <v>10</v>
  </rv>
  <rv s="2">
    <fb>513.73</fb>
    <v>10</v>
  </rv>
  <rv s="2">
    <fb>510.62</fb>
    <v>10</v>
  </rv>
  <rv s="2">
    <fb>507.36</fb>
    <v>10</v>
  </rv>
  <rv s="2">
    <fb>508.21</fb>
    <v>10</v>
  </rv>
  <rv s="2">
    <fb>506.28</fb>
    <v>10</v>
  </rv>
  <rv s="2">
    <fb>513.69000000000005</fb>
    <v>10</v>
  </rv>
  <rv s="2">
    <fb>499.59</fb>
    <v>10</v>
  </rv>
  <rv s="2">
    <fb>508.08</fb>
    <v>10</v>
  </rv>
  <rv s="2">
    <fb>505.58</fb>
    <v>10</v>
  </rv>
  <rv s="2">
    <fb>505.56</fb>
    <v>10</v>
  </rv>
  <rv s="2">
    <fb>521.13</fb>
    <v>10</v>
  </rv>
  <rv s="2">
    <fb>517.88</fb>
    <v>10</v>
  </rv>
  <rv s="2">
    <fb>524.76</fb>
    <v>10</v>
  </rv>
  <rv s="2">
    <fb>530.12</fb>
    <v>10</v>
  </rv>
  <rv s="2">
    <fb>529.16999999999996</fb>
    <v>10</v>
  </rv>
  <rv s="2">
    <fb>521.88</fb>
    <v>10</v>
  </rv>
  <rv s="2">
    <fb>520.4</fb>
    <v>10</v>
  </rv>
  <rv s="2">
    <fb>521.89</fb>
    <v>10</v>
  </rv>
  <rv s="2">
    <fb>521.63</fb>
    <v>10</v>
  </rv>
  <rv s="2">
    <fb>519.46</fb>
    <v>10</v>
  </rv>
  <rv s="2">
    <fb>512.54</fb>
    <v>10</v>
  </rv>
  <rv s="2">
    <fb>515.1</fb>
    <v>10</v>
  </rv>
  <rv s="2">
    <fb>520.86</fb>
    <v>10</v>
  </rv>
  <rv s="2">
    <fb>526.6</fb>
    <v>10</v>
  </rv>
  <rv s="2">
    <fb>528.48</fb>
    <v>10</v>
  </rv>
  <rv s="2">
    <fb>532.38</fb>
    <v>10</v>
  </rv>
  <rv s="2">
    <fb>532.94000000000005</fb>
    <v>10</v>
  </rv>
  <rv s="2">
    <fb>531.36</fb>
    <v>10</v>
  </rv>
  <rv s="2">
    <fb>526.17999999999995</fb>
    <v>10</v>
  </rv>
  <rv s="2">
    <fb>521.14</fb>
    <v>10</v>
  </rv>
  <rv s="2">
    <fb>524.77</fb>
    <v>10</v>
  </rv>
  <rv s="2">
    <fb>528.57000000000005</fb>
    <v>10</v>
  </rv>
  <rv s="2">
    <fb>522.82000000000005</fb>
    <v>10</v>
  </rv>
  <rv s="2">
    <fb>529.01</fb>
    <v>10</v>
  </rv>
  <rv s="2">
    <fb>534.45000000000005</fb>
    <v>10</v>
  </rv>
  <rv s="2">
    <fb>532.41</fb>
    <v>10</v>
  </rv>
  <rv s="2">
    <fb>529</fb>
    <v>10</v>
  </rv>
  <rv s="2">
    <fb>530.30999999999995</fb>
    <v>10</v>
  </rv>
  <rv s="2">
    <fb>531.01</fb>
    <v>10</v>
  </rv>
  <rv s="2">
    <fb>519.96</fb>
    <v>10</v>
  </rv>
  <rv s="2">
    <fb>523.28</fb>
    <v>10</v>
  </rv>
  <rv s="2">
    <fb>528.03</fb>
    <v>10</v>
  </rv>
  <rv s="2">
    <fb>528.96</fb>
    <v>10</v>
  </rv>
  <rv s="2">
    <fb>535.71</fb>
    <v>10</v>
  </rv>
  <rv s="2">
    <fb>536.15</fb>
    <v>10</v>
  </rv>
  <rv s="2">
    <fb>532.20000000000005</fb>
    <v>10</v>
  </rv>
  <rv s="2">
    <fb>525.54999999999995</fb>
    <v>10</v>
  </rv>
  <rv s="2">
    <fb>526.57000000000005</fb>
    <v>10</v>
  </rv>
  <rv s="2">
    <fb>522.4</fb>
    <v>10</v>
  </rv>
  <rv s="2">
    <fb>521.36</fb>
    <v>10</v>
  </rv>
  <rv s="2">
    <fb>511.93</fb>
    <v>10</v>
  </rv>
  <rv s="2">
    <fb>511.4</fb>
    <v>10</v>
  </rv>
  <rv s="2">
    <fb>516.4</fb>
    <v>10</v>
  </rv>
  <rv s="2">
    <fb>504.67</fb>
    <v>10</v>
  </rv>
  <rv s="2">
    <fb>504.91</fb>
    <v>10</v>
  </rv>
  <rv s="2">
    <fb>509.02</fb>
    <v>10</v>
  </rv>
  <rv s="2">
    <fb>522.35</fb>
    <v>10</v>
  </rv>
  <rv s="2">
    <fb>523.14</fb>
    <v>10</v>
  </rv>
  <rv s="2">
    <fb>524.70000000000005</fb>
    <v>10</v>
  </rv>
  <rv s="2">
    <fb>528.05999999999995</fb>
    <v>10</v>
  </rv>
  <rv s="2">
    <fb>527.17999999999995</fb>
    <v>10</v>
  </rv>
  <rv s="2">
    <fb>534.22</fb>
    <v>10</v>
  </rv>
  <rv s="2">
    <fb>533.49</fb>
    <v>10</v>
  </rv>
  <rv s="2">
    <fb>547.64</fb>
    <v>10</v>
  </rv>
  <rv s="2">
    <fb>547.36</fb>
    <v>10</v>
  </rv>
  <rv s="2">
    <fb>548.79999999999995</fb>
    <v>10</v>
  </rv>
  <rv s="2">
    <fb>566.01</fb>
    <v>10</v>
  </rv>
  <rv s="2">
    <fb>555.42999999999995</fb>
    <v>10</v>
  </rv>
  <rv s="2">
    <fb>563.95000000000005</fb>
    <v>10</v>
  </rv>
  <rv s="2">
    <fb>559.11</fb>
    <v>10</v>
  </rv>
  <rv s="2">
    <fb>566.29</fb>
    <v>10</v>
  </rv>
  <rv s="2">
    <fb>567.16</fb>
    <v>10</v>
  </rv>
  <rv s="2">
    <fb>562.75</fb>
    <v>10</v>
  </rv>
  <rv s="2">
    <fb>565.49</fb>
    <v>10</v>
  </rv>
  <rv s="2">
    <fb>564.70000000000005</fb>
    <v>10</v>
  </rv>
  <rv s="2">
    <fb>564.6</fb>
    <v>10</v>
  </rv>
  <rv s="2">
    <fb>566.30999999999995</fb>
    <v>10</v>
  </rv>
  <rv s="2">
    <fb>564.76</fb>
    <v>10</v>
  </rv>
  <rv s="2">
    <fb>568.61</fb>
    <v>10</v>
  </rv>
  <rv s="2">
    <fb>568.5</fb>
    <v>10</v>
  </rv>
  <rv s="2">
    <fb>563.28</fb>
    <v>10</v>
  </rv>
  <rv s="2">
    <fb>557.51</fb>
    <v>10</v>
  </rv>
  <rv s="2">
    <fb>559</fb>
    <v>10</v>
  </rv>
  <rv s="2">
    <fb>564.03</fb>
    <v>10</v>
  </rv>
  <rv s="2">
    <fb>561.27</fb>
    <v>10</v>
  </rv>
  <rv s="2">
    <fb>564.82000000000005</fb>
    <v>10</v>
  </rv>
  <rv s="2">
    <fb>576.30999999999995</fb>
    <v>10</v>
  </rv>
  <rv s="2">
    <fb>574.91999999999996</fb>
    <v>10</v>
  </rv>
  <rv s="2">
    <fb>555.07000000000005</fb>
    <v>10</v>
  </rv>
  <rv s="2">
    <fb>558.29999999999995</fb>
    <v>10</v>
  </rv>
  <rv s="2">
    <fb>549.82000000000005</fb>
    <v>10</v>
  </rv>
  <rv s="2">
    <fb>546.77</fb>
    <v>10</v>
  </rv>
  <rv s="2">
    <fb>537.12</fb>
    <v>10</v>
  </rv>
  <rv s="2">
    <fb>525.79999999999995</fb>
    <v>10</v>
  </rv>
  <rv s="2">
    <fb>524.64</fb>
    <v>10</v>
  </rv>
  <rv s="2">
    <fb>519.83000000000004</fb>
    <v>10</v>
  </rv>
  <rv s="2">
    <fb>527.64</fb>
    <v>10</v>
  </rv>
  <rv s="2">
    <fb>531.99</fb>
    <v>10</v>
  </rv>
  <rv s="2">
    <fb>530.19000000000005</fb>
    <v>10</v>
  </rv>
  <rv s="2">
    <fb>536.09</fb>
    <v>10</v>
  </rv>
  <rv s="2">
    <fb>536.38</fb>
    <v>10</v>
  </rv>
  <rv s="2">
    <fb>535.69000000000005</fb>
    <v>10</v>
  </rv>
  <rv s="2">
    <fb>543.66999999999996</fb>
    <v>10</v>
  </rv>
  <rv s="2">
    <fb>545.16</fb>
    <v>10</v>
  </rv>
  <rv s="2">
    <fb>549.07000000000005</fb>
    <v>10</v>
  </rv>
  <rv s="2">
    <fb>557.57000000000005</fb>
    <v>10</v>
  </rv>
  <rv s="2">
    <fb>540.61</fb>
    <v>10</v>
  </rv>
  <rv s="2">
    <fb>548.12</fb>
    <v>10</v>
  </rv>
  <rv s="2">
    <fb>548.51</fb>
    <v>10</v>
  </rv>
  <rv s="2">
    <fb>547.38</fb>
    <v>10</v>
  </rv>
  <rv s="2">
    <fb>530.54999999999995</fb>
    <v>10</v>
  </rv>
  <rv s="2">
    <fb>489.77</fb>
    <v>10</v>
  </rv>
  <rv s="2">
    <fb>485.52</fb>
    <v>10</v>
  </rv>
  <rv s="2">
    <fb>479.92</fb>
    <v>10</v>
  </rv>
  <rv s="2">
    <fb>515.42999999999995</fb>
    <v>10</v>
  </rv>
  <rv s="2">
    <fb>499.34</fb>
    <v>10</v>
  </rv>
  <rv s="2">
    <fb>509.75</fb>
    <v>10</v>
  </rv>
  <rv s="2">
    <fb>512.46</fb>
    <v>10</v>
  </rv>
  <rv s="2">
    <fb>517.38</fb>
    <v>10</v>
  </rv>
  <rv s="2">
    <fb>513.42999999999995</fb>
    <v>10</v>
  </rv>
  <rv s="2">
    <fb>517.33000000000004</fb>
    <v>10</v>
  </rv>
  <rv s="2">
    <fb>509.32</fb>
    <v>10</v>
  </rv>
  <rv s="2">
    <fb>527.33000000000004</fb>
    <v>10</v>
  </rv>
  <rv s="2">
    <fb>530.01</fb>
    <v>10</v>
  </rv>
  <rv s="2">
    <fb>535.46</fb>
    <v>10</v>
  </rv>
  <rv s="2">
    <fb>533.48</fb>
    <v>10</v>
  </rv>
  <rv s="2">
    <fb>534.49</fb>
    <v>10</v>
  </rv>
  <rv s="2">
    <fb>539.67999999999995</fb>
    <v>10</v>
  </rv>
  <rv s="2">
    <fb>548.05999999999995</fb>
    <v>10</v>
  </rv>
  <rv s="2">
    <fb>546.63</fb>
    <v>10</v>
  </rv>
  <rv s="2">
    <fb>559.39</fb>
    <v>10</v>
  </rv>
  <rv s="2">
    <fb>561.12</fb>
    <v>10</v>
  </rv>
  <rv s="2">
    <fb>558.99</fb>
    <v>10</v>
  </rv>
  <rv s="2">
    <fb>566.33000000000004</fb>
    <v>10</v>
  </rv>
  <rv s="2">
    <fb>567.12</fb>
    <v>10</v>
  </rv>
  <rv s="2">
    <fb>568.64</fb>
    <v>10</v>
  </rv>
  <rv s="2">
    <fb>578.27</fb>
    <v>10</v>
  </rv>
  <rv s="2">
    <fb>576.59</fb>
    <v>10</v>
  </rv>
  <rv s="2">
    <fb>573.28</fb>
    <v>10</v>
  </rv>
  <rv s="2">
    <fb>582.20000000000005</fb>
    <v>10</v>
  </rv>
  <rv s="2">
    <fb>583.28</fb>
    <v>10</v>
  </rv>
  <rv s="2">
    <fb>586.41</fb>
    <v>10</v>
  </rv>
  <rv s="2">
    <fb>581.11</fb>
    <v>10</v>
  </rv>
  <rv s="2">
    <fb>569.54</fb>
    <v>10</v>
  </rv>
  <rv s="2">
    <fb>570.14</fb>
    <v>10</v>
  </rv>
  <rv s="2">
    <fb>563.58000000000004</fb>
    <v>10</v>
  </rv>
  <rv s="2">
    <fb>574.54999999999995</fb>
    <v>10</v>
  </rv>
  <rv s="2">
    <fb>575.91999999999996</fb>
    <v>10</v>
  </rv>
  <rv s="2">
    <fb>577.78</fb>
    <v>10</v>
  </rv>
  <rv s="2">
    <fb>585.6</fb>
    <v>10</v>
  </rv>
  <rv s="2">
    <fb>581.22</fb>
    <v>10</v>
  </rv>
  <rv s="2">
    <fb>581.97</fb>
    <v>10</v>
  </rv>
  <rv s="2">
    <fb>584.13</fb>
    <v>10</v>
  </rv>
  <rv s="2">
    <fb>585.44000000000005</fb>
    <v>10</v>
  </rv>
  <rv s="2">
    <fb>590.12</fb>
    <v>10</v>
  </rv>
  <rv s="2">
    <fb>584.33000000000004</fb>
    <v>10</v>
  </rv>
  <rv s="2">
    <fb>589.54</fb>
    <v>10</v>
  </rv>
  <rv s="2">
    <fb>590.74</fb>
    <v>10</v>
  </rv>
  <rv s="2">
    <fb>589.28</fb>
    <v>10</v>
  </rv>
  <rv s="2">
    <fb>562.03</fb>
    <v>10</v>
  </rv>
  <rv s="2">
    <fb>568.66999999999996</fb>
    <v>10</v>
  </rv>
  <rv s="2">
    <fb>569.45000000000005</fb>
    <v>10</v>
  </rv>
  <rv s="2">
    <fb>538.73</fb>
    <v>10</v>
  </rv>
  <rv s="2">
    <fb>532.97</fb>
    <v>10</v>
  </rv>
  <rv s="2">
    <fb>542.35</fb>
    <v>10</v>
  </rv>
  <rv s="2">
    <fb>557.53</fb>
    <v>10</v>
  </rv>
  <rv s="2">
    <fb>549.70000000000005</fb>
    <v>10</v>
  </rv>
  <rv s="2">
    <fb>545.80999999999995</fb>
    <v>10</v>
  </rv>
  <rv s="2">
    <fb>550.32000000000005</fb>
    <v>10</v>
  </rv>
  <rv s="2">
    <fb>561.94000000000005</fb>
    <v>10</v>
  </rv>
  <rv s="2">
    <fb>564.61</fb>
    <v>10</v>
  </rv>
  <rv s="2">
    <fb>561.52</fb>
    <v>10</v>
  </rv>
  <rv s="2">
    <fb>569.24</fb>
    <v>10</v>
  </rv>
  <rv s="2">
    <fb>565.12</fb>
    <v>10</v>
  </rv>
  <rv s="2">
    <fb>562.44000000000005</fb>
    <v>10</v>
  </rv>
  <rv s="2">
    <fb>565.11</fb>
    <v>10</v>
  </rv>
  <rv s="2">
    <fb>563.52</fb>
    <v>10</v>
  </rv>
  <rv s="2">
    <fb>550.17999999999995</fb>
    <v>10</v>
  </rv>
  <rv s="2">
    <fb>553.02</fb>
    <v>10</v>
  </rv>
  <rv s="2">
    <fb>550.36</fb>
    <v>10</v>
  </rv>
  <rv s="2">
    <fb>555.52</fb>
    <v>10</v>
  </rv>
  <rv s="2">
    <fb>555.61</fb>
    <v>10</v>
  </rv>
  <rv s="2">
    <fb>552.66</fb>
    <v>10</v>
  </rv>
  <rv s="2">
    <fb>554.65</fb>
    <v>10</v>
  </rv>
  <rv s="2">
    <fb>558.76</fb>
    <v>10</v>
  </rv>
  <rv s="2">
    <fb>562.09</fb>
    <v>10</v>
  </rv>
  <rv s="2">
    <fb>563.5</fb>
    <v>10</v>
  </rv>
  <rv s="2">
    <fb>568.22</fb>
    <v>10</v>
  </rv>
  <rv s="2">
    <fb>568.28</fb>
    <v>10</v>
  </rv>
  <rv s="2">
    <fb>563.32000000000005</fb>
    <v>10</v>
  </rv>
  <rv s="2">
    <fb>566.47</fb>
    <v>10</v>
  </rv>
  <rv s="2">
    <fb>559.89</fb>
    <v>10</v>
  </rv>
  <rv s="2">
    <fb>569.80999999999995</fb>
    <v>10</v>
  </rv>
  <rv s="2">
    <fb>566.04</fb>
    <v>10</v>
  </rv>
  <rv s="2">
    <fb>569.13</fb>
    <v>10</v>
  </rv>
  <rv s="2">
    <fb>561.22</fb>
    <v>10</v>
  </rv>
  <rv s="2">
    <fb>574.32000000000005</fb>
    <v>10</v>
  </rv>
  <rv s="3">
    <v>https://www.bing.com/financeapi/forcetrigger?t=a1yv52&amp;q=XNAS%3aNVDA&amp;form=skydnc</v>
    <v>Learn more on Bing</v>
  </rv>
  <rv s="4">
    <v>en-US</v>
    <v>a1yv52</v>
    <v>268435456</v>
    <v>1</v>
    <v>Powered by Refinitiv</v>
    <v>6</v>
    <v>NVIDIA CORPORATION (XNAS:NVDA)</v>
    <v>7</v>
    <v>8</v>
    <v>Finance</v>
    <v>9</v>
    <v>183.88</v>
    <v>86.62</v>
    <v>2.1084000000000001</v>
    <v>1.93</v>
    <v>7.115E-4</v>
    <v>1.0677000000000001E-2</v>
    <v>0.13</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industrial AI and digital twin applications.</v>
    <v>36000</v>
    <v>Nasdaq Stock Market</v>
    <v>XNAS</v>
    <v>XNAS</v>
    <v>2788 San Tomas Expressway, SANTA CLARA, CA, 95051 US</v>
    <v>183.3</v>
    <v>Semiconductors &amp; Semiconductor Equipment</v>
    <v>Stock</v>
    <v>45877.999994282029</v>
    <v>1242</v>
    <v>180.4</v>
    <v>4457880000000</v>
    <v>NVIDIA CORPORATION</v>
    <v>NVIDIA CORPORATION</v>
    <v>181.55</v>
    <v>58.2286</v>
    <v>180.77</v>
    <v>182.7</v>
    <v>182.83</v>
    <v>24400000000</v>
    <v>NVDA</v>
    <v>NVIDIA CORPORATION (XNAS:NVDA)</v>
    <v>123396679</v>
    <v>160424744</v>
    <v>1998</v>
  </rv>
  <rv s="1">
    <v>1243</v>
  </rv>
  <rv s="2">
    <fb>109.02</fb>
    <v>10</v>
  </rv>
  <rv s="2">
    <fb>116.14</fb>
    <v>10</v>
  </rv>
  <rv s="2">
    <fb>118.08</fb>
    <v>10</v>
  </rv>
  <rv s="2">
    <fb>122.86</fb>
    <v>10</v>
  </rv>
  <rv s="2">
    <fb>124.58</fb>
    <v>10</v>
  </rv>
  <rv s="2">
    <fb>130</fb>
    <v>10</v>
  </rv>
  <rv s="2">
    <fb>127.25</fb>
    <v>10</v>
  </rv>
  <rv s="2">
    <fb>128.5</fb>
    <v>10</v>
  </rv>
  <rv s="2">
    <fb>123.74</fb>
    <v>10</v>
  </rv>
  <rv s="2">
    <fb>129.37</fb>
    <v>10</v>
  </rv>
  <rv s="2">
    <fb>126.46</fb>
    <v>10</v>
  </rv>
  <rv s="2">
    <fb>128.30000000000001</fb>
    <v>10</v>
  </rv>
  <rv s="2">
    <fb>125.61</fb>
    <v>10</v>
  </rv>
  <rv s="2">
    <fb>117.59</fb>
    <v>10</v>
  </rv>
  <rv s="2">
    <fb>119.37</fb>
    <v>10</v>
  </rv>
  <rv s="2">
    <fb>108</fb>
    <v>10</v>
  </rv>
  <rv s="2">
    <fb>106.21</fb>
    <v>10</v>
  </rv>
  <rv s="2">
    <fb>107.21</fb>
    <v>10</v>
  </rv>
  <rv s="2">
    <fb>102.83</fb>
    <v>10</v>
  </rv>
  <rv s="2">
    <fb>106.47</fb>
    <v>10</v>
  </rv>
  <rv s="2">
    <fb>108.1</fb>
    <v>10</v>
  </rv>
  <rv s="2">
    <fb>116.91</fb>
    <v>10</v>
  </rv>
  <rv s="2">
    <fb>119.14</fb>
    <v>10</v>
  </rv>
  <rv s="2">
    <fb>119.1</fb>
    <v>10</v>
  </rv>
  <rv s="2">
    <fb>116.78</fb>
    <v>10</v>
  </rv>
  <rv s="2">
    <fb>115.59</fb>
    <v>10</v>
  </rv>
  <rv s="2">
    <fb>113.37</fb>
    <v>10</v>
  </rv>
  <rv s="2">
    <fb>117.87</fb>
    <v>10</v>
  </rv>
  <rv s="2">
    <fb>116</fb>
    <v>10</v>
  </rv>
  <rv s="2">
    <fb>116.26</fb>
    <v>10</v>
  </rv>
  <rv s="2">
    <fb>120.87</fb>
    <v>10</v>
  </rv>
  <rv s="2">
    <fb>123.51</fb>
    <v>10</v>
  </rv>
  <rv s="2">
    <fb>124.04</fb>
    <v>10</v>
  </rv>
  <rv s="2">
    <fb>121.4</fb>
    <v>10</v>
  </rv>
  <rv s="2">
    <fb>121.44</fb>
    <v>10</v>
  </rv>
  <rv s="2">
    <fb>117</fb>
    <v>10</v>
  </rv>
  <rv s="2">
    <fb>118.85</fb>
    <v>10</v>
  </rv>
  <rv s="2">
    <fb>122.85</fb>
    <v>10</v>
  </rv>
  <rv s="2">
    <fb>124.92</fb>
    <v>10</v>
  </rv>
  <rv s="2">
    <fb>127.72</fb>
    <v>10</v>
  </rv>
  <rv s="2">
    <fb>132.88999999999999</fb>
    <v>10</v>
  </rv>
  <rv s="2">
    <fb>132.65</fb>
    <v>10</v>
  </rv>
  <rv s="2">
    <fb>134.81</fb>
    <v>10</v>
  </rv>
  <rv s="2">
    <fb>138.07</fb>
    <v>10</v>
  </rv>
  <rv s="2">
    <fb>131.6</fb>
    <v>10</v>
  </rv>
  <rv s="2">
    <fb>135.72</fb>
    <v>10</v>
  </rv>
  <rv s="2">
    <fb>136.93</fb>
    <v>10</v>
  </rv>
  <rv s="2">
    <fb>138</fb>
    <v>10</v>
  </rv>
  <rv s="2">
    <fb>143.71</fb>
    <v>10</v>
  </rv>
  <rv s="2">
    <fb>143.59</fb>
    <v>10</v>
  </rv>
  <rv s="2">
    <fb>139.56</fb>
    <v>10</v>
  </rv>
  <rv s="2">
    <fb>140.41</fb>
    <v>10</v>
  </rv>
  <rv s="2">
    <fb>141.54</fb>
    <v>10</v>
  </rv>
  <rv s="2">
    <fb>140.52000000000001</fb>
    <v>10</v>
  </rv>
  <rv s="2">
    <fb>141.25</fb>
    <v>10</v>
  </rv>
  <rv s="2">
    <fb>139.33500000000001</fb>
    <v>10</v>
  </rv>
  <rv s="2">
    <fb>132.76</fb>
    <v>10</v>
  </rv>
  <rv s="2">
    <fb>135.4</fb>
    <v>10</v>
  </rv>
  <rv s="2">
    <fb>136.05000000000001</fb>
    <v>10</v>
  </rv>
  <rv s="2">
    <fb>139.91</fb>
    <v>10</v>
  </rv>
  <rv s="2">
    <fb>145.61000000000001</fb>
    <v>10</v>
  </rv>
  <rv s="2">
    <fb>148.88</fb>
    <v>10</v>
  </rv>
  <rv s="2">
    <fb>147.63</fb>
    <v>10</v>
  </rv>
  <rv s="2">
    <fb>145.26</fb>
    <v>10</v>
  </rv>
  <rv s="2">
    <fb>146.27000000000001</fb>
    <v>10</v>
  </rv>
  <rv s="2">
    <fb>146.76</fb>
    <v>10</v>
  </rv>
  <rv s="2">
    <fb>140.15</fb>
    <v>10</v>
  </rv>
  <rv s="2">
    <fb>147.01</fb>
    <v>10</v>
  </rv>
  <rv s="2">
    <fb>145.88999999999999</fb>
    <v>10</v>
  </rv>
  <rv s="2">
    <fb>146.66999999999999</fb>
    <v>10</v>
  </rv>
  <rv s="2">
    <fb>141.94999999999999</fb>
    <v>10</v>
  </rv>
  <rv s="2">
    <fb>136.02000000000001</fb>
    <v>10</v>
  </rv>
  <rv s="2">
    <fb>136.91999999999999</fb>
    <v>10</v>
  </rv>
  <rv s="2">
    <fb>135.34</fb>
    <v>10</v>
  </rv>
  <rv s="2">
    <fb>138.25</fb>
    <v>10</v>
  </rv>
  <rv s="2">
    <fb>138.63</fb>
    <v>10</v>
  </rv>
  <rv s="2">
    <fb>140.26</fb>
    <v>10</v>
  </rv>
  <rv s="2">
    <fb>145.13999999999999</fb>
    <v>10</v>
  </rv>
  <rv s="2">
    <fb>145.06</fb>
    <v>10</v>
  </rv>
  <rv s="2">
    <fb>142.44</fb>
    <v>10</v>
  </rv>
  <rv s="2">
    <fb>138.81</fb>
    <v>10</v>
  </rv>
  <rv s="2">
    <fb>135.07</fb>
    <v>10</v>
  </rv>
  <rv s="2">
    <fb>139.31</fb>
    <v>10</v>
  </rv>
  <rv s="2">
    <fb>137.34</fb>
    <v>10</v>
  </rv>
  <rv s="2">
    <fb>134.25</fb>
    <v>10</v>
  </rv>
  <rv s="2">
    <fb>132</fb>
    <v>10</v>
  </rv>
  <rv s="2">
    <fb>130.38999999999999</fb>
    <v>10</v>
  </rv>
  <rv s="2">
    <fb>128.91</fb>
    <v>10</v>
  </rv>
  <rv s="2">
    <fb>130.68</fb>
    <v>10</v>
  </rv>
  <rv s="2">
    <fb>134.69999999999999</fb>
    <v>10</v>
  </rv>
  <rv s="2">
    <fb>139.66999999999999</fb>
    <v>10</v>
  </rv>
  <rv s="2">
    <fb>140.22</fb>
    <v>10</v>
  </rv>
  <rv s="2">
    <fb>139.93</fb>
    <v>10</v>
  </rv>
  <rv s="2">
    <fb>137.01</fb>
    <v>10</v>
  </rv>
  <rv s="2">
    <fb>134.29</fb>
    <v>10</v>
  </rv>
  <rv s="2">
    <fb>138.31</fb>
    <v>10</v>
  </rv>
  <rv s="2">
    <fb>144.47</fb>
    <v>10</v>
  </rv>
  <rv s="2">
    <fb>149.43</fb>
    <v>10</v>
  </rv>
  <rv s="2">
    <fb>140.13999999999999</fb>
    <v>10</v>
  </rv>
  <rv s="2">
    <fb>140.11000000000001</fb>
    <v>10</v>
  </rv>
  <rv s="2">
    <fb>135.91</fb>
    <v>10</v>
  </rv>
  <rv s="2">
    <fb>133.22999999999999</fb>
    <v>10</v>
  </rv>
  <rv s="2">
    <fb>131.76</fb>
    <v>10</v>
  </rv>
  <rv s="2">
    <fb>133.57</fb>
    <v>10</v>
  </rv>
  <rv s="2">
    <fb>137.71</fb>
    <v>10</v>
  </rv>
  <rv s="2">
    <fb>140.83000000000001</fb>
    <v>10</v>
  </rv>
  <rv s="2">
    <fb>147.07</fb>
    <v>10</v>
  </rv>
  <rv s="2">
    <fb>147.22</fb>
    <v>10</v>
  </rv>
  <rv s="2">
    <fb>142.62</fb>
    <v>10</v>
  </rv>
  <rv s="2">
    <fb>118.42</fb>
    <v>10</v>
  </rv>
  <rv s="2">
    <fb>128.99</fb>
    <v>10</v>
  </rv>
  <rv s="2">
    <fb>123.7</fb>
    <v>10</v>
  </rv>
  <rv s="2">
    <fb>124.65</fb>
    <v>10</v>
  </rv>
  <rv s="2">
    <fb>120.07</fb>
    <v>10</v>
  </rv>
  <rv s="2">
    <fb>116.66</fb>
    <v>10</v>
  </rv>
  <rv s="2">
    <fb>118.65</fb>
    <v>10</v>
  </rv>
  <rv s="2">
    <fb>124.83</fb>
    <v>10</v>
  </rv>
  <rv s="2">
    <fb>128.68</fb>
    <v>10</v>
  </rv>
  <rv s="2">
    <fb>129.84</fb>
    <v>10</v>
  </rv>
  <rv s="2">
    <fb>132.80000000000001</fb>
    <v>10</v>
  </rv>
  <rv s="2">
    <fb>131.13999999999999</fb>
    <v>10</v>
  </rv>
  <rv s="2">
    <fb>135.29</fb>
    <v>10</v>
  </rv>
  <rv s="2">
    <fb>138.85</fb>
    <v>10</v>
  </rv>
  <rv s="2">
    <fb>139.4</fb>
    <v>10</v>
  </rv>
  <rv s="2">
    <fb>139.22999999999999</fb>
    <v>10</v>
  </rv>
  <rv s="2">
    <fb>134.43</fb>
    <v>10</v>
  </rv>
  <rv s="2">
    <fb>130.28</fb>
    <v>10</v>
  </rv>
  <rv s="2">
    <fb>126.63</fb>
    <v>10</v>
  </rv>
  <rv s="2">
    <fb>131.28</fb>
    <v>10</v>
  </rv>
  <rv s="2">
    <fb>120.15</fb>
    <v>10</v>
  </rv>
  <rv s="2">
    <fb>114.06</fb>
    <v>10</v>
  </rv>
  <rv s="2">
    <fb>115.99</fb>
    <v>10</v>
  </rv>
  <rv s="2">
    <fb>117.3</fb>
    <v>10</v>
  </rv>
  <rv s="2">
    <fb>110.57</fb>
    <v>10</v>
  </rv>
  <rv s="2">
    <fb>112.69</fb>
    <v>10</v>
  </rv>
  <rv s="2">
    <fb>106.98</fb>
    <v>10</v>
  </rv>
  <rv s="2">
    <fb>108.76</fb>
    <v>10</v>
  </rv>
  <rv s="2">
    <fb>115.74</fb>
    <v>10</v>
  </rv>
  <rv s="2">
    <fb>115.58</fb>
    <v>10</v>
  </rv>
  <rv s="2">
    <fb>121.67</fb>
    <v>10</v>
  </rv>
  <rv s="2">
    <fb>119.53</fb>
    <v>10</v>
  </rv>
  <rv s="2">
    <fb>115.43</fb>
    <v>10</v>
  </rv>
  <rv s="2">
    <fb>117.52</fb>
    <v>10</v>
  </rv>
  <rv s="2">
    <fb>118.53</fb>
    <v>10</v>
  </rv>
  <rv s="2">
    <fb>117.7</fb>
    <v>10</v>
  </rv>
  <rv s="2">
    <fb>120.69</fb>
    <v>10</v>
  </rv>
  <rv s="2">
    <fb>113.76</fb>
    <v>10</v>
  </rv>
  <rv s="2">
    <fb>111.43</fb>
    <v>10</v>
  </rv>
  <rv s="2">
    <fb>109.67</fb>
    <v>10</v>
  </rv>
  <rv s="2">
    <fb>108.38</fb>
    <v>10</v>
  </rv>
  <rv s="2">
    <fb>110.15</fb>
    <v>10</v>
  </rv>
  <rv s="2">
    <fb>110.42</fb>
    <v>10</v>
  </rv>
  <rv s="2">
    <fb>101.8</fb>
    <v>10</v>
  </rv>
  <rv s="2">
    <fb>94.31</fb>
    <v>10</v>
  </rv>
  <rv s="2">
    <fb>97.64</fb>
    <v>10</v>
  </rv>
  <rv s="2">
    <fb>96.3</fb>
    <v>10</v>
  </rv>
  <rv s="2">
    <fb>114.33</fb>
    <v>10</v>
  </rv>
  <rv s="2">
    <fb>107.57</fb>
    <v>10</v>
  </rv>
  <rv s="2">
    <fb>110.93</fb>
    <v>10</v>
  </rv>
  <rv s="2">
    <fb>112.2</fb>
    <v>10</v>
  </rv>
  <rv s="2">
    <fb>104.49</fb>
    <v>10</v>
  </rv>
  <rv s="2">
    <fb>101.49</fb>
    <v>10</v>
  </rv>
  <rv s="2">
    <fb>96.91</fb>
    <v>10</v>
  </rv>
  <rv s="2">
    <fb>98.89</fb>
    <v>10</v>
  </rv>
  <rv s="2">
    <fb>102.71</fb>
    <v>10</v>
  </rv>
  <rv s="2">
    <fb>106.43</fb>
    <v>10</v>
  </rv>
  <rv s="2">
    <fb>111.01</fb>
    <v>10</v>
  </rv>
  <rv s="2">
    <fb>108.73</fb>
    <v>10</v>
  </rv>
  <rv s="2">
    <fb>108.92</fb>
    <v>10</v>
  </rv>
  <rv s="2">
    <fb>111.61</fb>
    <v>10</v>
  </rv>
  <rv s="2">
    <fb>114.5</fb>
    <v>10</v>
  </rv>
  <rv s="2">
    <fb>113.82</fb>
    <v>10</v>
  </rv>
  <rv s="2">
    <fb>113.54</fb>
    <v>10</v>
  </rv>
  <rv s="2">
    <fb>117.06</fb>
    <v>10</v>
  </rv>
  <rv s="2">
    <fb>117.37</fb>
    <v>10</v>
  </rv>
  <rv s="2">
    <fb>116.65</fb>
    <v>10</v>
  </rv>
  <rv s="2">
    <fb>123</fb>
    <v>10</v>
  </rv>
  <rv s="2">
    <fb>129.93</fb>
    <v>10</v>
  </rv>
  <rv s="2">
    <fb>134.83000000000001</fb>
    <v>10</v>
  </rv>
  <rv s="2">
    <fb>135.57</fb>
    <v>10</v>
  </rv>
  <rv s="2">
    <fb>134.38</fb>
    <v>10</v>
  </rv>
  <rv s="2">
    <fb>131.80000000000001</fb>
    <v>10</v>
  </rv>
  <rv s="2">
    <fb>132.83000000000001</fb>
    <v>10</v>
  </rv>
  <rv s="2">
    <fb>131.29</fb>
    <v>10</v>
  </rv>
  <rv s="2">
    <fb>135.5</fb>
    <v>10</v>
  </rv>
  <rv s="2">
    <fb>139.19</fb>
    <v>10</v>
  </rv>
  <rv s="2">
    <fb>135.13</fb>
    <v>10</v>
  </rv>
  <rv s="2">
    <fb>137.38</fb>
    <v>10</v>
  </rv>
  <rv s="2">
    <fb>141.22</fb>
    <v>10</v>
  </rv>
  <rv s="2">
    <fb>141.91999999999999</fb>
    <v>10</v>
  </rv>
  <rv s="2">
    <fb>139.99</fb>
    <v>10</v>
  </rv>
  <rv s="2">
    <fb>141.72</fb>
    <v>10</v>
  </rv>
  <rv s="2">
    <fb>142.63</fb>
    <v>10</v>
  </rv>
  <rv s="2">
    <fb>143.96</fb>
    <v>10</v>
  </rv>
  <rv s="2">
    <fb>142.83000000000001</fb>
    <v>10</v>
  </rv>
  <rv s="2">
    <fb>145</fb>
    <v>10</v>
  </rv>
  <rv s="2">
    <fb>141.97</fb>
    <v>10</v>
  </rv>
  <rv s="2">
    <fb>144.69</fb>
    <v>10</v>
  </rv>
  <rv s="2">
    <fb>144.12</fb>
    <v>10</v>
  </rv>
  <rv s="2">
    <fb>145.47999999999999</fb>
    <v>10</v>
  </rv>
  <rv s="2">
    <fb>143.85</fb>
    <v>10</v>
  </rv>
  <rv s="2">
    <fb>144.16999999999999</fb>
    <v>10</v>
  </rv>
  <rv s="2">
    <fb>147.9</fb>
    <v>10</v>
  </rv>
  <rv s="2">
    <fb>154.31</fb>
    <v>10</v>
  </rv>
  <rv s="2">
    <fb>155.02000000000001</fb>
    <v>10</v>
  </rv>
  <rv s="2">
    <fb>157.75</fb>
    <v>10</v>
  </rv>
  <rv s="2">
    <fb>157.99</fb>
    <v>10</v>
  </rv>
  <rv s="2">
    <fb>153.30000000000001</fb>
    <v>10</v>
  </rv>
  <rv s="2">
    <fb>157.25</fb>
    <v>10</v>
  </rv>
  <rv s="2">
    <fb>159.34</fb>
    <v>10</v>
  </rv>
  <rv s="2">
    <fb>158.24</fb>
    <v>10</v>
  </rv>
  <rv s="2">
    <fb>160</fb>
    <v>10</v>
  </rv>
  <rv s="2">
    <fb>162.88</fb>
    <v>10</v>
  </rv>
  <rv s="2">
    <fb>164.1</fb>
    <v>10</v>
  </rv>
  <rv s="2">
    <fb>164.92</fb>
    <v>10</v>
  </rv>
  <rv s="2">
    <fb>170.7</fb>
    <v>10</v>
  </rv>
  <rv s="2">
    <fb>171.37</fb>
    <v>10</v>
  </rv>
  <rv s="2">
    <fb>173</fb>
    <v>10</v>
  </rv>
  <rv s="2">
    <fb>172.41</fb>
    <v>10</v>
  </rv>
  <rv s="2">
    <fb>171.38</fb>
    <v>10</v>
  </rv>
  <rv s="2">
    <fb>167.03</fb>
    <v>10</v>
  </rv>
  <rv s="2">
    <fb>170.78</fb>
    <v>10</v>
  </rv>
  <rv s="2">
    <fb>173.74</fb>
    <v>10</v>
  </rv>
  <rv s="2">
    <fb>173.5</fb>
    <v>10</v>
  </rv>
  <rv s="2">
    <fb>176.75</fb>
    <v>10</v>
  </rv>
  <rv s="2">
    <fb>175.51</fb>
    <v>10</v>
  </rv>
  <rv s="2">
    <fb>179.27</fb>
    <v>10</v>
  </rv>
  <rv s="2">
    <fb>177.87</fb>
    <v>10</v>
  </rv>
  <rv s="2">
    <fb>173.72</fb>
    <v>10</v>
  </rv>
  <rv s="2">
    <fb>180</fb>
    <v>10</v>
  </rv>
  <rv s="2">
    <fb>178.26</fb>
    <v>10</v>
  </rv>
  <rv s="2">
    <fb>179.42</fb>
    <v>10</v>
  </rv>
  <rv s="2">
    <fb>180.77</fb>
    <v>10</v>
  </rv>
  <rv s="2">
    <fb>182.7</fb>
    <v>10</v>
  </rv>
  <rv s="3">
    <v>https://www.bing.com/financeapi/forcetrigger?t=c578nm&amp;q=XFRA%3aPFEB&amp;form=skydnc</v>
    <v>Learn more on Bing</v>
  </rv>
  <rv s="5">
    <v>en-US</v>
    <v>c578nm</v>
    <v>268435456</v>
    <v>1</v>
    <v>Powered by Refinitiv</v>
    <v>11</v>
    <v>PFIZER INC. (XFRA:PFEB)</v>
    <v>7</v>
    <v>12</v>
    <v>Finance</v>
    <v>13</v>
    <v>0.50149999999999995</v>
    <v>0.15</v>
    <v>2.3077E-2</v>
    <v>EUR</v>
    <v>Pfizer Inc. is a research-based, global biopharmaceutical company. The Company is engaged in the discovery, development, manufacture, marketing, sale and distribution of biopharmaceutical products worldwide. Its Biopharma segment includes the Pfizer U.S. Commercial Division, and the Pfizer International Commercial Division. Its product categories include oncology, primary care and specialty care. Its oncology products include Ibrance, Xtandi, Padcev, Adcetris, Inlyta, Lorbrena, Bosulif, Tukysa, Braftovi, Mektovi, Orgovyx, Elrexfio, Tivdak and Talzenna. Its primary care products include Eliquis, Nurtec ODT/Vydura, Zavzpret, the Prevnar family, Comirnaty, Abrysvo, FSME/IMMUN-TicoVac, Nimenrix, Trumenba, and Paxlovid. Its specialty care products include Xeljanz, Enbrel (outside the United States and Canada), Inflectra, Abrilada, Cibinqo, Litfulo, Eucrisa, Velsipity, the Vyndaqel family, Genotropin, BeneFIX, Xyntha, Somavert, Ngenla, Hympavzi, Sulperazon, Zavicefta, Octagam and others.</v>
    <v>81000</v>
    <v>Deutsche Boerse AG</v>
    <v>XFRA</v>
    <v>XFRA</v>
    <v>66 HUDSON BOULEVARD EAST, NEW YORK, NY, 10001-2192 US</v>
    <v>6.65</v>
    <v>Pharmaceuticals</v>
    <v>Stock</v>
    <v>45877.836805555555</v>
    <v>1479</v>
    <v>6.65</v>
    <v>139750800000</v>
    <v>PFIZER INC.</v>
    <v>PFIZER INC.</v>
    <v>6.65</v>
    <v>6.5</v>
    <v>6.65</v>
    <v>5685550000</v>
    <v>PFEB</v>
    <v>PFIZER INC. (XFRA:PFEB)</v>
    <v>10</v>
    <v>53787330</v>
    <v>1942</v>
  </rv>
  <rv s="1">
    <v>1480</v>
  </rv>
  <rv s="2">
    <fb>8.65</fb>
    <v>14</v>
  </rv>
  <rv s="2">
    <fb>8.5500000000000007</fb>
    <v>14</v>
  </rv>
  <rv s="2">
    <fb>8.6</fb>
    <v>14</v>
  </rv>
  <rv s="2">
    <fb>8.4499999999999993</fb>
    <v>14</v>
  </rv>
  <rv s="2">
    <fb>8.8000000000000007</fb>
    <v>14</v>
  </rv>
  <rv s="2">
    <fb>8.6999999999999993</fb>
    <v>14</v>
  </rv>
  <rv s="2">
    <fb>8.75</fb>
    <v>14</v>
  </rv>
  <rv s="2">
    <fb>8.85</fb>
    <v>14</v>
  </rv>
  <rv s="2">
    <fb>8.9499999999999993</fb>
    <v>14</v>
  </rv>
  <rv s="2">
    <fb>8.9</fb>
    <v>14</v>
  </rv>
  <rv s="2">
    <fb>9</fb>
    <v>14</v>
  </rv>
  <rv s="2">
    <fb>9.1</fb>
    <v>14</v>
  </rv>
  <rv s="2">
    <fb>8.35</fb>
    <v>14</v>
  </rv>
  <rv s="2">
    <fb>8.25</fb>
    <v>14</v>
  </rv>
  <rv s="2">
    <fb>8.1</fb>
    <v>14</v>
  </rv>
  <rv s="2">
    <fb>7.95</fb>
    <v>14</v>
  </rv>
  <rv s="2">
    <fb>7.9</fb>
    <v>14</v>
  </rv>
  <rv s="2">
    <fb>8.15</fb>
    <v>14</v>
  </rv>
  <rv s="2">
    <fb>7.5</fb>
    <v>14</v>
  </rv>
  <rv s="2">
    <fb>7.55</fb>
    <v>14</v>
  </rv>
  <rv s="2">
    <fb>7.65</fb>
    <v>14</v>
  </rv>
  <rv s="2">
    <fb>7.6</fb>
    <v>14</v>
  </rv>
  <rv s="2">
    <fb>7.7</fb>
    <v>14</v>
  </rv>
  <rv s="2">
    <fb>7.85</fb>
    <v>14</v>
  </rv>
  <rv s="2">
    <fb>7.75</fb>
    <v>14</v>
  </rv>
  <rv s="2">
    <fb>7.8</fb>
    <v>14</v>
  </rv>
  <rv s="2">
    <fb>8.0500000000000007</fb>
    <v>14</v>
  </rv>
  <rv s="2">
    <fb>8.5</fb>
    <v>14</v>
  </rv>
  <rv s="2">
    <fb>8.1999999999999993</fb>
    <v>14</v>
  </rv>
  <rv s="2">
    <fb>8</fb>
    <v>14</v>
  </rv>
  <rv s="2">
    <fb>7.35</fb>
    <v>14</v>
  </rv>
  <rv s="2">
    <fb>7.3</fb>
    <v>14</v>
  </rv>
  <rv s="2">
    <fb>7.4</fb>
    <v>14</v>
  </rv>
  <rv s="2">
    <fb>7.2</fb>
    <v>14</v>
  </rv>
  <rv s="2">
    <fb>7.25</fb>
    <v>14</v>
  </rv>
  <rv s="2">
    <fb>7.05</fb>
    <v>14</v>
  </rv>
  <rv s="2">
    <fb>7</fb>
    <v>14</v>
  </rv>
  <rv s="2">
    <fb>6.9</fb>
    <v>14</v>
  </rv>
  <rv s="2">
    <fb>6.5</fb>
    <v>14</v>
  </rv>
  <rv s="2">
    <fb>6.45</fb>
    <v>14</v>
  </rv>
  <rv s="2">
    <fb>6.05</fb>
    <v>14</v>
  </rv>
  <rv s="2">
    <fb>6.4</fb>
    <v>14</v>
  </rv>
  <rv s="2">
    <fb>6.1</fb>
    <v>14</v>
  </rv>
  <rv s="2">
    <fb>6.15</fb>
    <v>14</v>
  </rv>
  <rv s="2">
    <fb>6.2</fb>
    <v>14</v>
  </rv>
  <rv s="2">
    <fb>6.85</fb>
    <v>14</v>
  </rv>
  <rv s="2">
    <fb>6.7</fb>
    <v>14</v>
  </rv>
  <rv s="2">
    <fb>6.8</fb>
    <v>14</v>
  </rv>
  <rv s="2">
    <fb>6.75</fb>
    <v>14</v>
  </rv>
  <rv s="2">
    <fb>7.1</fb>
    <v>14</v>
  </rv>
  <rv s="2">
    <fb>6.35</fb>
    <v>14</v>
  </rv>
  <rv s="2">
    <fb>6.55</fb>
    <v>14</v>
  </rv>
  <rv s="2">
    <fb>6.65</fb>
    <v>14</v>
  </rv>
  <rv s="2">
    <fb>6.6</fb>
    <v>14</v>
  </rv>
  <rv s="2">
    <fb>7.15</fb>
    <v>14</v>
  </rv>
  <rv s="2">
    <fb>6.95</fb>
    <v>14</v>
  </rv>
  <rv s="3">
    <v>https://www.bing.com/financeapi/forcetrigger?t=a1o4ec&amp;q=XNYS%3aBA&amp;form=skydnc</v>
    <v>Learn more on Bing</v>
  </rv>
  <rv s="6">
    <v>en-US</v>
    <v>a1o4ec</v>
    <v>268435456</v>
    <v>1</v>
    <v>Powered by Refinitiv</v>
    <v>15</v>
    <v>THE BOEING COMPANY (XNYS:BA)</v>
    <v>7</v>
    <v>16</v>
    <v>Finance</v>
    <v>9</v>
    <v>242.68989999999999</v>
    <v>128.8801</v>
    <v>1.4799</v>
    <v>1.79</v>
    <v>3.4259999999999998E-4</v>
    <v>7.8739999999999991E-3</v>
    <v>7.85E-2</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230.9</v>
    <v>Aerospace &amp; Defense</v>
    <v>Stock</v>
    <v>45877.999787337503</v>
    <v>1538</v>
    <v>227.38</v>
    <v>173250800000</v>
    <v>THE BOEING COMPANY</v>
    <v>THE BOEING COMPANY</v>
    <v>227.5</v>
    <v>227.33</v>
    <v>229.12</v>
    <v>229.1985</v>
    <v>756157700</v>
    <v>BA</v>
    <v>THE BOEING COMPANY (XNYS:BA)</v>
    <v>4724210</v>
    <v>7460427</v>
    <v>1934</v>
  </rv>
  <rv s="1">
    <v>1539</v>
  </rv>
  <rv s="2">
    <fb>164.13</fb>
    <v>10</v>
  </rv>
  <rv s="2">
    <fb>168.76</fb>
    <v>10</v>
  </rv>
  <rv s="2">
    <fb>176.41</fb>
    <v>10</v>
  </rv>
  <rv s="2">
    <fb>179.99</fb>
    <v>10</v>
  </rv>
  <rv s="2">
    <fb>179.64</fb>
    <v>10</v>
  </rv>
  <rv s="2">
    <fb>172.1</fb>
    <v>10</v>
  </rv>
  <rv s="2">
    <fb>173.43</fb>
    <v>10</v>
  </rv>
  <rv s="2">
    <fb>174.96</fb>
    <v>10</v>
  </rv>
  <rv s="2">
    <fb>173.48</fb>
    <v>10</v>
  </rv>
  <rv s="2">
    <fb>173.05</fb>
    <v>10</v>
  </rv>
  <rv s="2">
    <fb>170.71</fb>
    <v>10</v>
  </rv>
  <rv s="2">
    <fb>172.26</fb>
    <v>10</v>
  </rv>
  <rv s="2">
    <fb>161.02000000000001</fb>
    <v>10</v>
  </rv>
  <rv s="2">
    <fb>163.22</fb>
    <v>10</v>
  </rv>
  <rv s="2">
    <fb>162.15</fb>
    <v>10</v>
  </rv>
  <rv s="2">
    <fb>157.62</fb>
    <v>10</v>
  </rv>
  <rv s="2">
    <fb>162.91</fb>
    <v>10</v>
  </rv>
  <rv s="2">
    <fb>160.07</fb>
    <v>10</v>
  </rv>
  <rv s="2">
    <fb>161.33000000000001</fb>
    <v>10</v>
  </rv>
  <rv s="2">
    <fb>162.77000000000001</fb>
    <v>10</v>
  </rv>
  <rv s="2">
    <fb>156.77000000000001</fb>
    <v>10</v>
  </rv>
  <rv s="2">
    <fb>155.55000000000001</fb>
    <v>10</v>
  </rv>
  <rv s="2">
    <fb>156.38999999999999</fb>
    <v>10</v>
  </rv>
  <rv s="2">
    <fb>155.11000000000001</fb>
    <v>10</v>
  </rv>
  <rv s="2">
    <fb>154.59</fb>
    <v>10</v>
  </rv>
  <rv s="2">
    <fb>153.29</fb>
    <v>10</v>
  </rv>
  <rv s="2">
    <fb>156.30000000000001</fb>
    <v>10</v>
  </rv>
  <rv s="2">
    <fb>155.81</fb>
    <v>10</v>
  </rv>
  <rv s="2">
    <fb>152.22</fb>
    <v>10</v>
  </rv>
  <rv s="2">
    <fb>154.58000000000001</fb>
    <v>10</v>
  </rv>
  <rv s="2">
    <fb>156.32</fb>
    <v>10</v>
  </rv>
  <rv s="2">
    <fb>152.04</fb>
    <v>10</v>
  </rv>
  <rv s="2">
    <fb>154.22</fb>
    <v>10</v>
  </rv>
  <rv s="2">
    <fb>152.88999999999999</fb>
    <v>10</v>
  </rv>
  <rv s="2">
    <fb>150.52000000000001</fb>
    <v>10</v>
  </rv>
  <rv s="2">
    <fb>155</fb>
    <v>10</v>
  </rv>
  <rv s="2">
    <fb>155.91</fb>
    <v>10</v>
  </rv>
  <rv s="2">
    <fb>154.65</fb>
    <v>10</v>
  </rv>
  <rv s="2">
    <fb>149.37</fb>
    <v>10</v>
  </rv>
  <rv s="2">
    <fb>146.62</fb>
    <v>10</v>
  </rv>
  <rv s="2">
    <fb>151.02000000000001</fb>
    <v>10</v>
  </rv>
  <rv s="2">
    <fb>148.99</fb>
    <v>10</v>
  </rv>
  <rv s="2">
    <fb>152.35</fb>
    <v>10</v>
  </rv>
  <rv s="2">
    <fb>154.9</fb>
    <v>10</v>
  </rv>
  <rv s="2">
    <fb>155.31</fb>
    <v>10</v>
  </rv>
  <rv s="2">
    <fb>159.82</fb>
    <v>10</v>
  </rv>
  <rv s="2">
    <fb>159.88</fb>
    <v>10</v>
  </rv>
  <rv s="2">
    <fb>157.06</fb>
    <v>10</v>
  </rv>
  <rv s="2">
    <fb>155.19999999999999</fb>
    <v>10</v>
  </rv>
  <rv s="2">
    <fb>155.01</fb>
    <v>10</v>
  </rv>
  <rv s="2">
    <fb>150.69</fb>
    <v>10</v>
  </rv>
  <rv s="2">
    <fb>152.97999999999999</fb>
    <v>10</v>
  </rv>
  <rv s="2">
    <fb>154.29</fb>
    <v>10</v>
  </rv>
  <rv s="2">
    <fb>149.31</fb>
    <v>10</v>
  </rv>
  <rv s="2">
    <fb>155.07</fb>
    <v>10</v>
  </rv>
  <rv s="2">
    <fb>151</fb>
    <v>10</v>
  </rv>
  <rv s="2">
    <fb>147.16</fb>
    <v>10</v>
  </rv>
  <rv s="2">
    <fb>150.97999999999999</fb>
    <v>10</v>
  </rv>
  <rv s="2">
    <fb>151.68</fb>
    <v>10</v>
  </rv>
  <rv s="2">
    <fb>148.96</fb>
    <v>10</v>
  </rv>
  <rv s="2">
    <fb>145.16999999999999</fb>
    <v>10</v>
  </rv>
  <rv s="2">
    <fb>139.97</fb>
    <v>10</v>
  </rv>
  <rv s="2">
    <fb>138.13999999999999</fb>
    <v>10</v>
  </rv>
  <rv s="2">
    <fb>140.19</fb>
    <v>10</v>
  </rv>
  <rv s="2">
    <fb>143.87</fb>
    <v>10</v>
  </rv>
  <rv s="2">
    <fb>146.08000000000001</fb>
    <v>10</v>
  </rv>
  <rv s="2">
    <fb>143.41</fb>
    <v>10</v>
  </rv>
  <rv s="2">
    <fb>149.29</fb>
    <v>10</v>
  </rv>
  <rv s="2">
    <fb>153.1</fb>
    <v>10</v>
  </rv>
  <rv s="2">
    <fb>150.76</fb>
    <v>10</v>
  </rv>
  <rv s="2">
    <fb>152.4</fb>
    <v>10</v>
  </rv>
  <rv s="2">
    <fb>155.44</fb>
    <v>10</v>
  </rv>
  <rv s="2">
    <fb>156.54</fb>
    <v>10</v>
  </rv>
  <rv s="2">
    <fb>158.28</fb>
    <v>10</v>
  </rv>
  <rv s="2">
    <fb>156.66999999999999</fb>
    <v>10</v>
  </rv>
  <rv s="2">
    <fb>153.93</fb>
    <v>10</v>
  </rv>
  <rv s="2">
    <fb>165.96</fb>
    <v>10</v>
  </rv>
  <rv s="2">
    <fb>167.75</fb>
    <v>10</v>
  </rv>
  <rv s="2">
    <fb>169.65</fb>
    <v>10</v>
  </rv>
  <rv s="2">
    <fb>173.17</fb>
    <v>10</v>
  </rv>
  <rv s="2">
    <fb>173.03</fb>
    <v>10</v>
  </rv>
  <rv s="2">
    <fb>172.62</fb>
    <v>10</v>
  </rv>
  <rv s="2">
    <fb>177.04</fb>
    <v>10</v>
  </rv>
  <rv s="2">
    <fb>177.69</fb>
    <v>10</v>
  </rv>
  <rv s="2">
    <fb>179.34</fb>
    <v>10</v>
  </rv>
  <rv s="2">
    <fb>180.38</fb>
    <v>10</v>
  </rv>
  <rv s="2">
    <fb>180.72</fb>
    <v>10</v>
  </rv>
  <rv s="2">
    <fb>176.55</fb>
    <v>10</v>
  </rv>
  <rv s="2">
    <fb>177</fb>
    <v>10</v>
  </rv>
  <rv s="2">
    <fb>171.87</fb>
    <v>10</v>
  </rv>
  <rv s="2">
    <fb>169.9</fb>
    <v>10</v>
  </rv>
  <rv s="2">
    <fb>172.51</fb>
    <v>10</v>
  </rv>
  <rv s="2">
    <fb>171.76</fb>
    <v>10</v>
  </rv>
  <rv s="2">
    <fb>172</fb>
    <v>10</v>
  </rv>
  <rv s="2">
    <fb>170.57</fb>
    <v>10</v>
  </rv>
  <rv s="2">
    <fb>167.02</fb>
    <v>10</v>
  </rv>
  <rv s="2">
    <fb>166.2</fb>
    <v>10</v>
  </rv>
  <rv s="2">
    <fb>168.93</fb>
    <v>10</v>
  </rv>
  <rv s="2">
    <fb>171.09</fb>
    <v>10</v>
  </rv>
  <rv s="2">
    <fb>175.56</fb>
    <v>10</v>
  </rv>
  <rv s="2">
    <fb>174.8</fb>
    <v>10</v>
  </rv>
  <rv s="2">
    <fb>178.5</fb>
    <v>10</v>
  </rv>
  <rv s="2">
    <fb>176.06</fb>
    <v>10</v>
  </rv>
  <rv s="2">
    <fb>175.16</fb>
    <v>10</v>
  </rv>
  <rv s="2">
    <fb>177.78</fb>
    <v>10</v>
  </rv>
  <rv s="2">
    <fb>176.52</fb>
    <v>10</v>
  </rv>
  <rv s="2">
    <fb>175.87</fb>
    <v>10</v>
  </rv>
  <rv s="2">
    <fb>181.84</fb>
    <v>10</v>
  </rv>
  <rv s="2">
    <fb>184.8</fb>
    <v>10</v>
  </rv>
  <rv s="2">
    <fb>181.49</fb>
    <v>10</v>
  </rv>
  <rv s="2">
    <fb>180.55</fb>
    <v>10</v>
  </rv>
  <rv s="2">
    <fb>180.44</fb>
    <v>10</v>
  </rv>
  <rv s="2">
    <fb>186.25</fb>
    <v>10</v>
  </rv>
  <rv s="2">
    <fb>185.44</fb>
    <v>10</v>
  </rv>
  <rv s="2">
    <fb>184.42</fb>
    <v>10</v>
  </rv>
  <rv s="2">
    <fb>184.97</fb>
    <v>10</v>
  </rv>
  <rv s="2">
    <fb>186.15</fb>
    <v>10</v>
  </rv>
  <rv s="2">
    <fb>180.88</fb>
    <v>10</v>
  </rv>
  <rv s="2">
    <fb>177.15</fb>
    <v>10</v>
  </rv>
  <rv s="2">
    <fb>179.91</fb>
    <v>10</v>
  </rv>
  <rv s="2">
    <fb>178.27</fb>
    <v>10</v>
  </rv>
  <rv s="2">
    <fb>173.04</fb>
    <v>10</v>
  </rv>
  <rv s="2">
    <fb>173.83</fb>
    <v>10</v>
  </rv>
  <rv s="2">
    <fb>174.63</fb>
    <v>10</v>
  </rv>
  <rv s="2">
    <fb>170.06</fb>
    <v>10</v>
  </rv>
  <rv s="2">
    <fb>158.9</fb>
    <v>10</v>
  </rv>
  <rv s="2">
    <fb>163.16</fb>
    <v>10</v>
  </rv>
  <rv s="2">
    <fb>158.43</fb>
    <v>10</v>
  </rv>
  <rv s="2">
    <fb>154.18</fb>
    <v>10</v>
  </rv>
  <rv s="2">
    <fb>148.15</fb>
    <v>10</v>
  </rv>
  <rv s="2">
    <fb>154.06</fb>
    <v>10</v>
  </rv>
  <rv s="2">
    <fb>161.81</fb>
    <v>10</v>
  </rv>
  <rv s="2">
    <fb>161.57</fb>
    <v>10</v>
  </rv>
  <rv s="2">
    <fb>172.83</fb>
    <v>10</v>
  </rv>
  <rv s="2">
    <fb>178.11</fb>
    <v>10</v>
  </rv>
  <rv s="2">
    <fb>180.9</fb>
    <v>10</v>
  </rv>
  <rv s="2">
    <fb>182.59</fb>
    <v>10</v>
  </rv>
  <rv s="2">
    <fb>178.55</fb>
    <v>10</v>
  </rv>
  <rv s="2">
    <fb>179.11</fb>
    <v>10</v>
  </rv>
  <rv s="2">
    <fb>173.31</fb>
    <v>10</v>
  </rv>
  <rv s="2">
    <fb>170.55</fb>
    <v>10</v>
  </rv>
  <rv s="2">
    <fb>168.17</fb>
    <v>10</v>
  </rv>
  <rv s="2">
    <fb>150.91</fb>
    <v>10</v>
  </rv>
  <rv s="2">
    <fb>136.59</fb>
    <v>10</v>
  </rv>
  <rv s="2">
    <fb>138.86000000000001</fb>
    <v>10</v>
  </rv>
  <rv s="2">
    <fb>160.82</fb>
    <v>10</v>
  </rv>
  <rv s="2">
    <fb>155.52000000000001</fb>
    <v>10</v>
  </rv>
  <rv s="2">
    <fb>156.84</fb>
    <v>10</v>
  </rv>
  <rv s="2">
    <fb>156.47</fb>
    <v>10</v>
  </rv>
  <rv s="2">
    <fb>161.9</fb>
    <v>10</v>
  </rv>
  <rv s="2">
    <fb>162.52000000000001</fb>
    <v>10</v>
  </rv>
  <rv s="2">
    <fb>172.37</fb>
    <v>10</v>
  </rv>
  <rv s="2">
    <fb>176.26</fb>
    <v>10</v>
  </rv>
  <rv s="2">
    <fb>177.95</fb>
    <v>10</v>
  </rv>
  <rv s="2">
    <fb>182.3</fb>
    <v>10</v>
  </rv>
  <rv s="2">
    <fb>183.24</fb>
    <v>10</v>
  </rv>
  <rv s="2">
    <fb>182.89</fb>
    <v>10</v>
  </rv>
  <rv s="2">
    <fb>185.46</fb>
    <v>10</v>
  </rv>
  <rv s="2">
    <fb>186.46</fb>
    <v>10</v>
  </rv>
  <rv s="2">
    <fb>185.96</fb>
    <v>10</v>
  </rv>
  <rv s="2">
    <fb>185.56</fb>
    <v>10</v>
  </rv>
  <rv s="2">
    <fb>191.7</fb>
    <v>10</v>
  </rv>
  <rv s="2">
    <fb>194.85</fb>
    <v>10</v>
  </rv>
  <rv s="2">
    <fb>203.42</fb>
    <v>10</v>
  </rv>
  <rv s="2">
    <fb>204.72</fb>
    <v>10</v>
  </rv>
  <rv s="2">
    <fb>206.24</fb>
    <v>10</v>
  </rv>
  <rv s="2">
    <fb>205.82</fb>
    <v>10</v>
  </rv>
  <rv s="2">
    <fb>205.25</fb>
    <v>10</v>
  </rv>
  <rv s="2">
    <fb>207.67</fb>
    <v>10</v>
  </rv>
  <rv s="2">
    <fb>203.21</fb>
    <v>10</v>
  </rv>
  <rv s="2">
    <fb>203.41</fb>
    <v>10</v>
  </rv>
  <rv s="2">
    <fb>202.36</fb>
    <v>10</v>
  </rv>
  <rv s="2">
    <fb>201.03</fb>
    <v>10</v>
  </rv>
  <rv s="2">
    <fb>208.18</fb>
    <v>10</v>
  </rv>
  <rv s="2">
    <fb>207.32</fb>
    <v>10</v>
  </rv>
  <rv s="2">
    <fb>211.47</fb>
    <v>10</v>
  </rv>
  <rv s="2">
    <fb>213.43</fb>
    <v>10</v>
  </rv>
  <rv s="2">
    <fb>211.98</fb>
    <v>10</v>
  </rv>
  <rv s="2">
    <fb>209.02</fb>
    <v>10</v>
  </rv>
  <rv s="2">
    <fb>210.8</fb>
    <v>10</v>
  </rv>
  <rv s="2">
    <fb>217.51</fb>
    <v>10</v>
  </rv>
  <rv s="2">
    <fb>215.73</fb>
    <v>10</v>
  </rv>
  <rv s="2">
    <fb>203.75</fb>
    <v>10</v>
  </rv>
  <rv s="2">
    <fb>200.32</fb>
    <v>10</v>
  </rv>
  <rv s="2">
    <fb>200.26</fb>
    <v>10</v>
  </rv>
  <rv s="2">
    <fb>197.68</fb>
    <v>10</v>
  </rv>
  <rv s="2">
    <fb>198.75</fb>
    <v>10</v>
  </rv>
  <rv s="2">
    <fb>201.31</fb>
    <v>10</v>
  </rv>
  <rv s="2">
    <fb>200.94</fb>
    <v>10</v>
  </rv>
  <rv s="2">
    <fb>198.9</fb>
    <v>10</v>
  </rv>
  <rv s="2">
    <fb>202.58</fb>
    <v>10</v>
  </rv>
  <rv s="2">
    <fb>214.55</fb>
    <v>10</v>
  </rv>
  <rv s="2">
    <fb>209.53</fb>
    <v>10</v>
  </rv>
  <rv s="2">
    <fb>209.79</fb>
    <v>10</v>
  </rv>
  <rv s="2">
    <fb>212.03</fb>
    <v>10</v>
  </rv>
  <rv s="2">
    <fb>215.92</fb>
    <v>10</v>
  </rv>
  <rv s="2">
    <fb>218.63</fb>
    <v>10</v>
  </rv>
  <rv s="2">
    <fb>218.52</fb>
    <v>10</v>
  </rv>
  <rv s="2">
    <fb>226.6</fb>
    <v>10</v>
  </rv>
  <rv s="2">
    <fb>226.09</fb>
    <v>10</v>
  </rv>
  <rv s="2">
    <fb>230.51</fb>
    <v>10</v>
  </rv>
  <rv s="2">
    <fb>230</fb>
    <v>10</v>
  </rv>
  <rv s="2">
    <fb>229.9</fb>
    <v>10</v>
  </rv>
  <rv s="2">
    <fb>231</fb>
    <v>10</v>
  </rv>
  <rv s="2">
    <fb>229.34</fb>
    <v>10</v>
  </rv>
  <rv s="2">
    <fb>229.32</fb>
    <v>10</v>
  </rv>
  <rv s="2">
    <fb>228.48</fb>
    <v>10</v>
  </rv>
  <rv s="2">
    <fb>233.88</fb>
    <v>10</v>
  </rv>
  <rv s="2">
    <fb>231.27</fb>
    <v>10</v>
  </rv>
  <rv s="2">
    <fb>233.06</fb>
    <v>10</v>
  </rv>
  <rv s="2">
    <fb>236.41</fb>
    <v>10</v>
  </rv>
  <rv s="2">
    <fb>226.08</fb>
    <v>10</v>
  </rv>
  <rv s="2">
    <fb>225.84</fb>
    <v>10</v>
  </rv>
  <rv s="2">
    <fb>221.84</fb>
    <v>10</v>
  </rv>
  <rv s="2">
    <fb>221.9</fb>
    <v>10</v>
  </rv>
  <rv s="2">
    <fb>222.34</fb>
    <v>10</v>
  </rv>
  <rv s="2">
    <fb>224.86</fb>
    <v>10</v>
  </rv>
  <rv s="2">
    <fb>225.04</fb>
    <v>10</v>
  </rv>
  <rv s="2">
    <fb>227.33</fb>
    <v>10</v>
  </rv>
  <rv s="2">
    <fb>229.12</fb>
    <v>10</v>
  </rv>
  <rv s="3">
    <v>https://www.bing.com/financeapi/forcetrigger?t=a1otp2&amp;q=XNYS%3aBRK.A&amp;form=skydnc</v>
    <v>Learn more on Bing</v>
  </rv>
  <rv s="4">
    <v>en-US</v>
    <v>a1otp2</v>
    <v>268435456</v>
    <v>1</v>
    <v>Powered by Refinitiv</v>
    <v>6</v>
    <v>BERKSHIRE HATHAWAY INC. (XNYS:BRK.A)</v>
    <v>7</v>
    <v>8</v>
    <v>Finance</v>
    <v>9</v>
    <v>812855</v>
    <v>639455.86499999999</v>
    <v>0.77610000000000001</v>
    <v>-1959.8</v>
    <v>3.723E-4</v>
    <v>-2.8000000000000004E-3</v>
    <v>259.89999999999998</v>
    <v>USD</v>
    <v>Berkshire Hathaway Inc. and its subsidiaries are engaged in diverse business activities, including insurance and reinsurance, utilities and energy, freight rail transportation, manufacturing, services and retailing. The Company’s segments include Insurance; Railroad (BNSF); Berkshire Hathaway Energy (BHE); Pilot Travel Centers (Pilot);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Pilot segment is an operator of travel centers in North America and a marketer of wholesale fuel.</v>
    <v>392400</v>
    <v>New York Stock Exchange</v>
    <v>XNYS</v>
    <v>XNYS</v>
    <v>3555 Farnam Street, OMAHA, NE, 68131 US</v>
    <v>699940.99</v>
    <v>Consumer Goods Conglomerates</v>
    <v>Stock</v>
    <v>45877.958333356248</v>
    <v>1761</v>
    <v>693021.02119999996</v>
    <v>1003993000000</v>
    <v>BERKSHIRE HATHAWAY INC.</v>
    <v>BERKSHIRE HATHAWAY INC.</v>
    <v>695837.44</v>
    <v>15.9933</v>
    <v>699999.9</v>
    <v>698040.1</v>
    <v>698300</v>
    <v>1438220</v>
    <v>BRK.A</v>
    <v>BERKSHIRE HATHAWAY INC. (XNYS:BRK.A)</v>
    <v>325</v>
    <v>438</v>
    <v>1998</v>
  </rv>
  <rv s="1">
    <v>1762</v>
  </rv>
  <rv s="2">
    <fb>646449.99</fb>
    <v>10</v>
  </rv>
  <rv s="2">
    <fb>649104.99</fb>
    <v>10</v>
  </rv>
  <rv s="2">
    <fb>657122</fb>
    <v>10</v>
  </rv>
  <rv s="2">
    <fb>661145</fb>
    <v>10</v>
  </rv>
  <rv s="2">
    <fb>667129.99</fb>
    <v>10</v>
  </rv>
  <rv s="2">
    <fb>672940</fb>
    <v>10</v>
  </rv>
  <rv s="2">
    <fb>672400</fb>
    <v>10</v>
  </rv>
  <rv s="2">
    <fb>669500</fb>
    <v>10</v>
  </rv>
  <rv s="2">
    <fb>674000</fb>
    <v>10</v>
  </rv>
  <rv s="2">
    <fb>680329.99</fb>
    <v>10</v>
  </rv>
  <rv s="2">
    <fb>682200</fb>
    <v>10</v>
  </rv>
  <rv s="2">
    <fb>691349.99</fb>
    <v>10</v>
  </rv>
  <rv s="2">
    <fb>696502.02</fb>
    <v>10</v>
  </rv>
  <rv s="2">
    <fb>702320</fb>
    <v>10</v>
  </rv>
  <rv s="2">
    <fb>715299.9</fb>
    <v>10</v>
  </rv>
  <rv s="2">
    <fb>715909.99</fb>
    <v>10</v>
  </rv>
  <rv s="2">
    <fb>715778</fb>
    <v>10</v>
  </rv>
  <rv s="2">
    <fb>696160</fb>
    <v>10</v>
  </rv>
  <rv s="2">
    <fb>689286.63</fb>
    <v>10</v>
  </rv>
  <rv s="2">
    <fb>689280</fb>
    <v>10</v>
  </rv>
  <rv s="2">
    <fb>688076</fb>
    <v>10</v>
  </rv>
  <rv s="2">
    <fb>680039.99</fb>
    <v>10</v>
  </rv>
  <rv s="2">
    <fb>675380.01</fb>
    <v>10</v>
  </rv>
  <rv s="2">
    <fb>671749.99</fb>
    <v>10</v>
  </rv>
  <rv s="2">
    <fb>677731</fb>
    <v>10</v>
  </rv>
  <rv s="2">
    <fb>685250</fb>
    <v>10</v>
  </rv>
  <rv s="2">
    <fb>686858.99</fb>
    <v>10</v>
  </rv>
  <rv s="2">
    <fb>687840</fb>
    <v>10</v>
  </rv>
  <rv s="2">
    <fb>685490</fb>
    <v>10</v>
  </rv>
  <rv s="2">
    <fb>685319.9</fb>
    <v>10</v>
  </rv>
  <rv s="2">
    <fb>683913</fb>
    <v>10</v>
  </rv>
  <rv s="2">
    <fb>679850</fb>
    <v>10</v>
  </rv>
  <rv s="2">
    <fb>683340</fb>
    <v>10</v>
  </rv>
  <rv s="2">
    <fb>686182.41</fb>
    <v>10</v>
  </rv>
  <rv s="2">
    <fb>691180</fb>
    <v>10</v>
  </rv>
  <rv s="2">
    <fb>685000</fb>
    <v>10</v>
  </rv>
  <rv s="2">
    <fb>678640</fb>
    <v>10</v>
  </rv>
  <rv s="2">
    <fb>693839</fb>
    <v>10</v>
  </rv>
  <rv s="2">
    <fb>680000.05</fb>
    <v>10</v>
  </rv>
  <rv s="2">
    <fb>678000</fb>
    <v>10</v>
  </rv>
  <rv s="2">
    <fb>683400</fb>
    <v>10</v>
  </rv>
  <rv s="2">
    <fb>682470</fb>
    <v>10</v>
  </rv>
  <rv s="2">
    <fb>691500</fb>
    <v>10</v>
  </rv>
  <rv s="2">
    <fb>685000.1</fb>
    <v>10</v>
  </rv>
  <rv s="2">
    <fb>693614.33</fb>
    <v>10</v>
  </rv>
  <rv s="2">
    <fb>699413</fb>
    <v>10</v>
  </rv>
  <rv s="2">
    <fb>697640.01</fb>
    <v>10</v>
  </rv>
  <rv s="2">
    <fb>698500</fb>
    <v>10</v>
  </rv>
  <rv s="2">
    <fb>697999.99</fb>
    <v>10</v>
  </rv>
  <rv s="2">
    <fb>692600</fb>
    <v>10</v>
  </rv>
  <rv s="2">
    <fb>691220</fb>
    <v>10</v>
  </rv>
  <rv s="2">
    <fb>687000</fb>
    <v>10</v>
  </rv>
  <rv s="2">
    <fb>681999</fb>
    <v>10</v>
  </rv>
  <rv s="2">
    <fb>688354</fb>
    <v>10</v>
  </rv>
  <rv s="2">
    <fb>682920</fb>
    <v>10</v>
  </rv>
  <rv s="2">
    <fb>682600.1</fb>
    <v>10</v>
  </rv>
  <rv s="2">
    <fb>676959.5</fb>
    <v>10</v>
  </rv>
  <rv s="2">
    <fb>664750</fb>
    <v>10</v>
  </rv>
  <rv s="2">
    <fb>666684</fb>
    <v>10</v>
  </rv>
  <rv s="2">
    <fb>703000</fb>
    <v>10</v>
  </rv>
  <rv s="2">
    <fb>688252</fb>
    <v>10</v>
  </rv>
  <rv s="2">
    <fb>695878.3</fb>
    <v>10</v>
  </rv>
  <rv s="2">
    <fb>700224.01</fb>
    <v>10</v>
  </rv>
  <rv s="2">
    <fb>700700</fb>
    <v>10</v>
  </rv>
  <rv s="2">
    <fb>702250</fb>
    <v>10</v>
  </rv>
  <rv s="2">
    <fb>700599.88</fb>
    <v>10</v>
  </rv>
  <rv s="2">
    <fb>705999</fb>
    <v>10</v>
  </rv>
  <rv s="2">
    <fb>708000</fb>
    <v>10</v>
  </rv>
  <rv s="2">
    <fb>703960</fb>
    <v>10</v>
  </rv>
  <rv s="2">
    <fb>703299.99</fb>
    <v>10</v>
  </rv>
  <rv s="2">
    <fb>707250</fb>
    <v>10</v>
  </rv>
  <rv s="2">
    <fb>714280</fb>
    <v>10</v>
  </rv>
  <rv s="2">
    <fb>716399</fb>
    <v>10</v>
  </rv>
  <rv s="2">
    <fb>718520</fb>
    <v>10</v>
  </rv>
  <rv s="2">
    <fb>723549</fb>
    <v>10</v>
  </rv>
  <rv s="2">
    <fb>724040</fb>
    <v>10</v>
  </rv>
  <rv s="2">
    <fb>715880</fb>
    <v>10</v>
  </rv>
  <rv s="2">
    <fb>705658.99</fb>
    <v>10</v>
  </rv>
  <rv s="2">
    <fb>701601</fb>
    <v>10</v>
  </rv>
  <rv s="2">
    <fb>704406</fb>
    <v>10</v>
  </rv>
  <rv s="2">
    <fb>705236.5</fb>
    <v>10</v>
  </rv>
  <rv s="2">
    <fb>694620</fb>
    <v>10</v>
  </rv>
  <rv s="2">
    <fb>690666</fb>
    <v>10</v>
  </rv>
  <rv s="2">
    <fb>686850</fb>
    <v>10</v>
  </rv>
  <rv s="2">
    <fb>685934</fb>
    <v>10</v>
  </rv>
  <rv s="2">
    <fb>683787.8</fb>
    <v>10</v>
  </rv>
  <rv s="2">
    <fb>684120</fb>
    <v>10</v>
  </rv>
  <rv s="2">
    <fb>670737.69999999995</fb>
    <v>10</v>
  </rv>
  <rv s="2">
    <fb>673274</fb>
    <v>10</v>
  </rv>
  <rv s="2">
    <fb>682500</fb>
    <v>10</v>
  </rv>
  <rv s="2">
    <fb>687441.8</fb>
    <v>10</v>
  </rv>
  <rv s="2">
    <fb>687600</fb>
    <v>10</v>
  </rv>
  <rv s="2">
    <fb>684908.5</fb>
    <v>10</v>
  </rv>
  <rv s="2">
    <fb>678120</fb>
    <v>10</v>
  </rv>
  <rv s="2">
    <fb>680920</fb>
    <v>10</v>
  </rv>
  <rv s="2">
    <fb>675500</fb>
    <v>10</v>
  </rv>
  <rv s="2">
    <fb>681460</fb>
    <v>10</v>
  </rv>
  <rv s="2">
    <fb>676604</fb>
    <v>10</v>
  </rv>
  <rv s="2">
    <fb>678560</fb>
    <v>10</v>
  </rv>
  <rv s="2">
    <fb>677925</fb>
    <v>10</v>
  </rv>
  <rv s="2">
    <fb>663000.01</fb>
    <v>10</v>
  </rv>
  <rv s="2">
    <fb>666280</fb>
    <v>10</v>
  </rv>
  <rv s="2">
    <fb>675760</fb>
    <v>10</v>
  </rv>
  <rv s="2">
    <fb>688500</fb>
    <v>10</v>
  </rv>
  <rv s="2">
    <fb>692904.03</fb>
    <v>10</v>
  </rv>
  <rv s="2">
    <fb>702760</fb>
    <v>10</v>
  </rv>
  <rv s="2">
    <fb>702552.5</fb>
    <v>10</v>
  </rv>
  <rv s="2">
    <fb>689400</fb>
    <v>10</v>
  </rv>
  <rv s="2">
    <fb>694601.5</fb>
    <v>10</v>
  </rv>
  <rv s="2">
    <fb>712000</fb>
    <v>10</v>
  </rv>
  <rv s="2">
    <fb>705000</fb>
    <v>10</v>
  </rv>
  <rv s="2">
    <fb>704680</fb>
    <v>10</v>
  </rv>
  <rv s="2">
    <fb>709084</fb>
    <v>10</v>
  </rv>
  <rv s="2">
    <fb>702613.5</fb>
    <v>10</v>
  </rv>
  <rv s="2">
    <fb>696552</fb>
    <v>10</v>
  </rv>
  <rv s="2">
    <fb>702178.99</fb>
    <v>10</v>
  </rv>
  <rv s="2">
    <fb>709840</fb>
    <v>10</v>
  </rv>
  <rv s="2">
    <fb>714869</fb>
    <v>10</v>
  </rv>
  <rv s="2">
    <fb>708902.74</fb>
    <v>10</v>
  </rv>
  <rv s="2">
    <fb>705959</fb>
    <v>10</v>
  </rv>
  <rv s="2">
    <fb>709489</fb>
    <v>10</v>
  </rv>
  <rv s="2">
    <fb>707500</fb>
    <v>10</v>
  </rv>
  <rv s="2">
    <fb>721500</fb>
    <v>10</v>
  </rv>
  <rv s="2">
    <fb>719146</fb>
    <v>10</v>
  </rv>
  <rv s="2">
    <fb>724999.99</fb>
    <v>10</v>
  </rv>
  <rv s="2">
    <fb>725882.5</fb>
    <v>10</v>
  </rv>
  <rv s="2">
    <fb>722980.06499999994</fb>
    <v>10</v>
  </rv>
  <rv s="2">
    <fb>718750</fb>
    <v>10</v>
  </rv>
  <rv s="2">
    <fb>747485.49</fb>
    <v>10</v>
  </rv>
  <rv s="2">
    <fb>750040.5</fb>
    <v>10</v>
  </rv>
  <rv s="2">
    <fb>740998</fb>
    <v>10</v>
  </rv>
  <rv s="2">
    <fb>753380</fb>
    <v>10</v>
  </rv>
  <rv s="2">
    <fb>774999.99</fb>
    <v>10</v>
  </rv>
  <rv s="2">
    <fb>765160</fb>
    <v>10</v>
  </rv>
  <rv s="2">
    <fb>742800</fb>
    <v>10</v>
  </rv>
  <rv s="2">
    <fb>746940</fb>
    <v>10</v>
  </rv>
  <rv s="2">
    <fb>747110</fb>
    <v>10</v>
  </rv>
  <rv s="2">
    <fb>742901</fb>
    <v>10</v>
  </rv>
  <rv s="2">
    <fb>744944</fb>
    <v>10</v>
  </rv>
  <rv s="2">
    <fb>744707.5</fb>
    <v>10</v>
  </rv>
  <rv s="2">
    <fb>745681.87</fb>
    <v>10</v>
  </rv>
  <rv s="2">
    <fb>756910</fb>
    <v>10</v>
  </rv>
  <rv s="2">
    <fb>771250</fb>
    <v>10</v>
  </rv>
  <rv s="2">
    <fb>784957.005</fb>
    <v>10</v>
  </rv>
  <rv s="2">
    <fb>783684</fb>
    <v>10</v>
  </rv>
  <rv s="2">
    <fb>789879.99</fb>
    <v>10</v>
  </rv>
  <rv s="2">
    <fb>792880</fb>
    <v>10</v>
  </rv>
  <rv s="2">
    <fb>781680</fb>
    <v>10</v>
  </rv>
  <rv s="2">
    <fb>789649</fb>
    <v>10</v>
  </rv>
  <rv s="2">
    <fb>792966</fb>
    <v>10</v>
  </rv>
  <rv s="2">
    <fb>798962.57</fb>
    <v>10</v>
  </rv>
  <rv s="2">
    <fb>801950</fb>
    <v>10</v>
  </rv>
  <rv s="2">
    <fb>790250</fb>
    <v>10</v>
  </rv>
  <rv s="2">
    <fb>798441.6</fb>
    <v>10</v>
  </rv>
  <rv s="2">
    <fb>800300</fb>
    <v>10</v>
  </rv>
  <rv s="2">
    <fb>806684</fb>
    <v>10</v>
  </rv>
  <rv s="2">
    <fb>794514</fb>
    <v>10</v>
  </rv>
  <rv s="2">
    <fb>742540</fb>
    <v>10</v>
  </rv>
  <rv s="2">
    <fb>737000</fb>
    <v>10</v>
  </rv>
  <rv s="2">
    <fb>739100.59</fb>
    <v>10</v>
  </rv>
  <rv s="2">
    <fb>778421</fb>
    <v>10</v>
  </rv>
  <rv s="2">
    <fb>774000</fb>
    <v>10</v>
  </rv>
  <rv s="2">
    <fb>784000</fb>
    <v>10</v>
  </rv>
  <rv s="2">
    <fb>793787.54</fb>
    <v>10</v>
  </rv>
  <rv s="2">
    <fb>792500</fb>
    <v>10</v>
  </rv>
  <rv s="2">
    <fb>774261</fb>
    <v>10</v>
  </rv>
  <rv s="2">
    <fb>778832.77</fb>
    <v>10</v>
  </rv>
  <rv s="2">
    <fb>760489</fb>
    <v>10</v>
  </rv>
  <rv s="2">
    <fb>780000</fb>
    <v>10</v>
  </rv>
  <rv s="2">
    <fb>788799</fb>
    <v>10</v>
  </rv>
  <rv s="2">
    <fb>797140</fb>
    <v>10</v>
  </rv>
  <rv s="2">
    <fb>795760</fb>
    <v>10</v>
  </rv>
  <rv s="2">
    <fb>797750</fb>
    <v>10</v>
  </rv>
  <rv s="2">
    <fb>801340</fb>
    <v>10</v>
  </rv>
  <rv s="2">
    <fb>800540</fb>
    <v>10</v>
  </rv>
  <rv s="2">
    <fb>795400</fb>
    <v>10</v>
  </rv>
  <rv s="2">
    <fb>809350</fb>
    <v>10</v>
  </rv>
  <rv s="2">
    <fb>769960</fb>
    <v>10</v>
  </rv>
  <rv s="2">
    <fb>768000</fb>
    <v>10</v>
  </rv>
  <rv s="2">
    <fb>778172.77</fb>
    <v>10</v>
  </rv>
  <rv s="2">
    <fb>769000</fb>
    <v>10</v>
  </rv>
  <rv s="2">
    <fb>770999</fb>
    <v>10</v>
  </rv>
  <rv s="2">
    <fb>772100</fb>
    <v>10</v>
  </rv>
  <rv s="2">
    <fb>767000</fb>
    <v>10</v>
  </rv>
  <rv s="2">
    <fb>753215</fb>
    <v>10</v>
  </rv>
  <rv s="2">
    <fb>759100</fb>
    <v>10</v>
  </rv>
  <rv s="2">
    <fb>770660</fb>
    <v>10</v>
  </rv>
  <rv s="2">
    <fb>767200</fb>
    <v>10</v>
  </rv>
  <rv s="2">
    <fb>762320</fb>
    <v>10</v>
  </rv>
  <rv s="2">
    <fb>761380</fb>
    <v>10</v>
  </rv>
  <rv s="2">
    <fb>756250</fb>
    <v>10</v>
  </rv>
  <rv s="2">
    <fb>754505</fb>
    <v>10</v>
  </rv>
  <rv s="2">
    <fb>760100</fb>
    <v>10</v>
  </rv>
  <rv s="2">
    <fb>754820</fb>
    <v>10</v>
  </rv>
  <rv s="2">
    <fb>758576.87</fb>
    <v>10</v>
  </rv>
  <rv s="2">
    <fb>757400</fb>
    <v>10</v>
  </rv>
  <rv s="2">
    <fb>754740</fb>
    <v>10</v>
  </rv>
  <rv s="2">
    <fb>746200</fb>
    <v>10</v>
  </rv>
  <rv s="2">
    <fb>737820</fb>
    <v>10</v>
  </rv>
  <rv s="2">
    <fb>732953.19</fb>
    <v>10</v>
  </rv>
  <rv s="2">
    <fb>740395.5</fb>
    <v>10</v>
  </rv>
  <rv s="2">
    <fb>739925</fb>
    <v>10</v>
  </rv>
  <rv s="2">
    <fb>736000</fb>
    <v>10</v>
  </rv>
  <rv s="2">
    <fb>732120</fb>
    <v>10</v>
  </rv>
  <rv s="2">
    <fb>735000</fb>
    <v>10</v>
  </rv>
  <rv s="2">
    <fb>731220</fb>
    <v>10</v>
  </rv>
  <rv s="2">
    <fb>735920</fb>
    <v>10</v>
  </rv>
  <rv s="2">
    <fb>725400</fb>
    <v>10</v>
  </rv>
  <rv s="2">
    <fb>728200</fb>
    <v>10</v>
  </rv>
  <rv s="2">
    <fb>730000</fb>
    <v>10</v>
  </rv>
  <rv s="2">
    <fb>732467.77</fb>
    <v>10</v>
  </rv>
  <rv s="2">
    <fb>740085</fb>
    <v>10</v>
  </rv>
  <rv s="2">
    <fb>729807.77</fb>
    <v>10</v>
  </rv>
  <rv s="2">
    <fb>730939.9</fb>
    <v>10</v>
  </rv>
  <rv s="2">
    <fb>728800</fb>
    <v>10</v>
  </rv>
  <rv s="2">
    <fb>733150</fb>
    <v>10</v>
  </rv>
  <rv s="2">
    <fb>720500</fb>
    <v>10</v>
  </rv>
  <rv s="2">
    <fb>727455</fb>
    <v>10</v>
  </rv>
  <rv s="2">
    <fb>716415</fb>
    <v>10</v>
  </rv>
  <rv s="2">
    <fb>715269</fb>
    <v>10</v>
  </rv>
  <rv s="2">
    <fb>719578.07</fb>
    <v>10</v>
  </rv>
  <rv s="2">
    <fb>717180</fb>
    <v>10</v>
  </rv>
  <rv s="2">
    <fb>712842</fb>
    <v>10</v>
  </rv>
  <rv s="2">
    <fb>711100</fb>
    <v>10</v>
  </rv>
  <rv s="2">
    <fb>707681</fb>
    <v>10</v>
  </rv>
  <rv s="2">
    <fb>709820</fb>
    <v>10</v>
  </rv>
  <rv s="2">
    <fb>710978.5</fb>
    <v>10</v>
  </rv>
  <rv s="2">
    <fb>711000.2</fb>
    <v>10</v>
  </rv>
  <rv s="2">
    <fb>714710</fb>
    <v>10</v>
  </rv>
  <rv s="2">
    <fb>723120</fb>
    <v>10</v>
  </rv>
  <rv s="2">
    <fb>725700</fb>
    <v>10</v>
  </rv>
  <rv s="2">
    <fb>726220</fb>
    <v>10</v>
  </rv>
  <rv s="2">
    <fb>722200</fb>
    <v>10</v>
  </rv>
  <rv s="2">
    <fb>713704.72</fb>
    <v>10</v>
  </rv>
  <rv s="2">
    <fb>714175</fb>
    <v>10</v>
  </rv>
  <rv s="2">
    <fb>719850</fb>
    <v>10</v>
  </rv>
  <rv s="2">
    <fb>711480</fb>
    <v>10</v>
  </rv>
  <rv s="2">
    <fb>694750</fb>
    <v>10</v>
  </rv>
  <rv s="2">
    <fb>703115</fb>
    <v>10</v>
  </rv>
  <rv s="2">
    <fb>699999.9</fb>
    <v>10</v>
  </rv>
  <rv s="2">
    <fb>698040.1</fb>
    <v>10</v>
  </rv>
  <rv s="3">
    <v>https://www.bing.com/financeapi/forcetrigger?t=a1om4c&amp;q=XNYS%3aBLK&amp;form=skydnc</v>
    <v>Learn more on Bing</v>
  </rv>
  <rv s="4">
    <v>en-US</v>
    <v>a1om4c</v>
    <v>268435456</v>
    <v>1</v>
    <v>Powered by Refinitiv</v>
    <v>6</v>
    <v>BLACKROCK, INC. (XNYS:BLK)</v>
    <v>7</v>
    <v>8</v>
    <v>Finance</v>
    <v>9</v>
    <v>1131.93</v>
    <v>773.74009999999998</v>
    <v>1.4621</v>
    <v>12.14</v>
    <v>-1.3960000000000001E-3</v>
    <v>1.0909E-2</v>
    <v>-1.57</v>
    <v>USD</v>
    <v>BlackRock, Inc. is an investment management company. The Company provides a range of investment management and technology services to institutional and retail clients. Its diverse platform of alpha-seeking active, private markets, index and cash management investment strategies across asset classes enables the Company to tailor investment outcomes and asset allocation solutions for clients. Its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separate accounts, collective investment funds and other pooled investment vehicles. It also offers technology services, including the investment and risk management technology platform, Aladdin, Aladdin Wealth, eFront, and Cachematrix, as well as advisory services and solutions.</v>
    <v>22700</v>
    <v>New York Stock Exchange</v>
    <v>XNYS</v>
    <v>XNYS</v>
    <v>50 Hudson Yards, NEW YORK, NY, 10001 US</v>
    <v>1126.17</v>
    <v>Investment Banking &amp; Investment Services</v>
    <v>Stock</v>
    <v>45877.985979108591</v>
    <v>2005</v>
    <v>1114.55</v>
    <v>174205400000</v>
    <v>BLACKROCK, INC.</v>
    <v>BLACKROCK, INC.</v>
    <v>1119.72</v>
    <v>26.896999999999998</v>
    <v>1112.83</v>
    <v>1124.97</v>
    <v>1123.4000000000001</v>
    <v>154853300</v>
    <v>BLK</v>
    <v>BLACKROCK, INC. (XNYS:BLK)</v>
    <v>427904</v>
    <v>628310</v>
    <v>2024</v>
  </rv>
  <rv s="1">
    <v>2006</v>
  </rv>
  <rv s="2">
    <fb>838.27</fb>
    <v>10</v>
  </rv>
  <rv s="2">
    <fb>854.59</fb>
    <v>10</v>
  </rv>
  <rv s="2">
    <fb>857.52</fb>
    <v>10</v>
  </rv>
  <rv s="2">
    <fb>872.06</fb>
    <v>10</v>
  </rv>
  <rv s="2">
    <fb>872.49</fb>
    <v>10</v>
  </rv>
  <rv s="2">
    <fb>870.21</fb>
    <v>10</v>
  </rv>
  <rv s="2">
    <fb>860.97</fb>
    <v>10</v>
  </rv>
  <rv s="2">
    <fb>863.09</fb>
    <v>10</v>
  </rv>
  <rv s="2">
    <fb>865.24</fb>
    <v>10</v>
  </rv>
  <rv s="2">
    <fb>882.84</fb>
    <v>10</v>
  </rv>
  <rv s="2">
    <fb>883.14</fb>
    <v>10</v>
  </rv>
  <rv s="2">
    <fb>886.13</fb>
    <v>10</v>
  </rv>
  <rv s="2">
    <fb>888.66</fb>
    <v>10</v>
  </rv>
  <rv s="2">
    <fb>894.87</fb>
    <v>10</v>
  </rv>
  <rv s="2">
    <fb>901.81</fb>
    <v>10</v>
  </rv>
  <rv s="2">
    <fb>886.43</fb>
    <v>10</v>
  </rv>
  <rv s="2">
    <fb>886.49</fb>
    <v>10</v>
  </rv>
  <rv s="2">
    <fb>876.64</fb>
    <v>10</v>
  </rv>
  <rv s="2">
    <fb>866.92</fb>
    <v>10</v>
  </rv>
  <rv s="2">
    <fb>877.94</fb>
    <v>10</v>
  </rv>
  <rv s="2">
    <fb>883.83</fb>
    <v>10</v>
  </rv>
  <rv s="2">
    <fb>877.12</fb>
    <v>10</v>
  </rv>
  <rv s="2">
    <fb>885.12</fb>
    <v>10</v>
  </rv>
  <rv s="2">
    <fb>885.73</fb>
    <v>10</v>
  </rv>
  <rv s="2">
    <fb>895.18</fb>
    <v>10</v>
  </rv>
  <rv s="2">
    <fb>904.52</fb>
    <v>10</v>
  </rv>
  <rv s="2">
    <fb>922.71</fb>
    <v>10</v>
  </rv>
  <rv s="2">
    <fb>934.87</fb>
    <v>10</v>
  </rv>
  <rv s="2">
    <fb>928.79</fb>
    <v>10</v>
  </rv>
  <rv s="2">
    <fb>937.61</fb>
    <v>10</v>
  </rv>
  <rv s="2">
    <fb>941.23</fb>
    <v>10</v>
  </rv>
  <rv s="2">
    <fb>936.8</fb>
    <v>10</v>
  </rv>
  <rv s="2">
    <fb>945.02</fb>
    <v>10</v>
  </rv>
  <rv s="2">
    <fb>945.21</fb>
    <v>10</v>
  </rv>
  <rv s="2">
    <fb>949.51</fb>
    <v>10</v>
  </rv>
  <rv s="2">
    <fb>934.02</fb>
    <v>10</v>
  </rv>
  <rv s="2">
    <fb>957.25</fb>
    <v>10</v>
  </rv>
  <rv s="2">
    <fb>951.49</fb>
    <v>10</v>
  </rv>
  <rv s="2">
    <fb>949.19</fb>
    <v>10</v>
  </rv>
  <rv s="2">
    <fb>940.67</fb>
    <v>10</v>
  </rv>
  <rv s="2">
    <fb>949.07</fb>
    <v>10</v>
  </rv>
  <rv s="2">
    <fb>955.92</fb>
    <v>10</v>
  </rv>
  <rv s="2">
    <fb>955.59</fb>
    <v>10</v>
  </rv>
  <rv s="2">
    <fb>990.26</fb>
    <v>10</v>
  </rv>
  <rv s="2">
    <fb>991.72</fb>
    <v>10</v>
  </rv>
  <rv s="2">
    <fb>1007</fb>
    <v>10</v>
  </rv>
  <rv s="2">
    <fb>1015.75</fb>
    <v>10</v>
  </rv>
  <rv s="2">
    <fb>1002.5</fb>
    <v>10</v>
  </rv>
  <rv s="2">
    <fb>1007.02</fb>
    <v>10</v>
  </rv>
  <rv s="2">
    <fb>1000.53</fb>
    <v>10</v>
  </rv>
  <rv s="2">
    <fb>1000.81</fb>
    <v>10</v>
  </rv>
  <rv s="2">
    <fb>988.16</fb>
    <v>10</v>
  </rv>
  <rv s="2">
    <fb>984</fb>
    <v>10</v>
  </rv>
  <rv s="2">
    <fb>974.07</fb>
    <v>10</v>
  </rv>
  <rv s="2">
    <fb>986.22</fb>
    <v>10</v>
  </rv>
  <rv s="2">
    <fb>983.17</fb>
    <v>10</v>
  </rv>
  <rv s="2">
    <fb>979.87</fb>
    <v>10</v>
  </rv>
  <rv s="2">
    <fb>981.03</fb>
    <v>10</v>
  </rv>
  <rv s="2">
    <fb>985.08</fb>
    <v>10</v>
  </rv>
  <rv s="2">
    <fb>991.5</fb>
    <v>10</v>
  </rv>
  <rv s="2">
    <fb>1014.35</fb>
    <v>10</v>
  </rv>
  <rv s="2">
    <fb>1029.82</fb>
    <v>10</v>
  </rv>
  <rv s="2">
    <fb>1036.06</fb>
    <v>10</v>
  </rv>
  <rv s="2">
    <fb>1039.28</fb>
    <v>10</v>
  </rv>
  <rv s="2">
    <fb>1053.8399999999999</fb>
    <v>10</v>
  </rv>
  <rv s="2">
    <fb>1036.3499999999999</fb>
    <v>10</v>
  </rv>
  <rv s="2">
    <fb>1030.98</fb>
    <v>10</v>
  </rv>
  <rv s="2">
    <fb>1047.08</fb>
    <v>10</v>
  </rv>
  <rv s="2">
    <fb>1047.3699999999999</fb>
    <v>10</v>
  </rv>
  <rv s="2">
    <fb>1049.97</fb>
    <v>10</v>
  </rv>
  <rv s="2">
    <fb>1028.1099999999999</fb>
    <v>10</v>
  </rv>
  <rv s="2">
    <fb>1024.67</fb>
    <v>10</v>
  </rv>
  <rv s="2">
    <fb>1028</fb>
    <v>10</v>
  </rv>
  <rv s="2">
    <fb>1036.46</fb>
    <v>10</v>
  </rv>
  <rv s="2">
    <fb>1031.49</fb>
    <v>10</v>
  </rv>
  <rv s="2">
    <fb>1026.48</fb>
    <v>10</v>
  </rv>
  <rv s="2">
    <fb>1019.45</fb>
    <v>10</v>
  </rv>
  <rv s="2">
    <fb>1022.8</fb>
    <v>10</v>
  </rv>
  <rv s="2">
    <fb>1020.11</fb>
    <v>10</v>
  </rv>
  <rv s="2">
    <fb>1039</fb>
    <v>10</v>
  </rv>
  <rv s="2">
    <fb>1035</fb>
    <v>10</v>
  </rv>
  <rv s="2">
    <fb>1044.78</fb>
    <v>10</v>
  </rv>
  <rv s="2">
    <fb>1042.8699999999999</fb>
    <v>10</v>
  </rv>
  <rv s="2">
    <fb>1046.3800000000001</fb>
    <v>10</v>
  </rv>
  <rv s="2">
    <fb>1057.07</fb>
    <v>10</v>
  </rv>
  <rv s="2">
    <fb>1065.26</fb>
    <v>10</v>
  </rv>
  <rv s="2">
    <fb>1058.82</fb>
    <v>10</v>
  </rv>
  <rv s="2">
    <fb>1056.54</fb>
    <v>10</v>
  </rv>
  <rv s="2">
    <fb>1064.6500000000001</fb>
    <v>10</v>
  </rv>
  <rv s="2">
    <fb>1049.22</fb>
    <v>10</v>
  </rv>
  <rv s="2">
    <fb>1020.3</fb>
    <v>10</v>
  </rv>
  <rv s="2">
    <fb>1016.33</fb>
    <v>10</v>
  </rv>
  <rv s="2">
    <fb>1028.69</fb>
    <v>10</v>
  </rv>
  <rv s="2">
    <fb>1039.7</fb>
    <v>10</v>
  </rv>
  <rv s="2">
    <fb>1054.83</fb>
    <v>10</v>
  </rv>
  <rv s="2">
    <fb>1054.28</fb>
    <v>10</v>
  </rv>
  <rv s="2">
    <fb>1044.18</fb>
    <v>10</v>
  </rv>
  <rv s="2">
    <fb>1027.43</fb>
    <v>10</v>
  </rv>
  <rv s="2">
    <fb>1025.1099999999999</fb>
    <v>10</v>
  </rv>
  <rv s="2">
    <fb>1017.4</fb>
    <v>10</v>
  </rv>
  <rv s="2">
    <fb>1020.83</fb>
    <v>10</v>
  </rv>
  <rv s="2">
    <fb>1012.74</fb>
    <v>10</v>
  </rv>
  <rv s="2">
    <fb>980.76</fb>
    <v>10</v>
  </rv>
  <rv s="2">
    <fb>986.1</fb>
    <v>10</v>
  </rv>
  <rv s="2">
    <fb>955.64</fb>
    <v>10</v>
  </rv>
  <rv s="2">
    <fb>955.01</fb>
    <v>10</v>
  </rv>
  <rv s="2">
    <fb>963.17</fb>
    <v>10</v>
  </rv>
  <rv s="2">
    <fb>1013.18</fb>
    <v>10</v>
  </rv>
  <rv s="2">
    <fb>995.72</fb>
    <v>10</v>
  </rv>
  <rv s="2">
    <fb>1004.96</fb>
    <v>10</v>
  </rv>
  <rv s="2">
    <fb>1012.09</fb>
    <v>10</v>
  </rv>
  <rv s="2">
    <fb>1006.34</fb>
    <v>10</v>
  </rv>
  <rv s="2">
    <fb>1017.73</fb>
    <v>10</v>
  </rv>
  <rv s="2">
    <fb>1020.45</fb>
    <v>10</v>
  </rv>
  <rv s="2">
    <fb>1029.94</fb>
    <v>10</v>
  </rv>
  <rv s="2">
    <fb>1051.2</fb>
    <v>10</v>
  </rv>
  <rv s="2">
    <fb>1052.6099999999999</fb>
    <v>10</v>
  </rv>
  <rv s="2">
    <fb>1071.52</fb>
    <v>10</v>
  </rv>
  <rv s="2">
    <fb>1075.5</fb>
    <v>10</v>
  </rv>
  <rv s="2">
    <fb>1013.75</fb>
    <v>10</v>
  </rv>
  <rv s="2">
    <fb>1015.66</fb>
    <v>10</v>
  </rv>
  <rv s="2">
    <fb>1014.5</fb>
    <v>10</v>
  </rv>
  <rv s="2">
    <fb>1006.62</fb>
    <v>10</v>
  </rv>
  <rv s="2">
    <fb>992.04</fb>
    <v>10</v>
  </rv>
  <rv s="2">
    <fb>985.55</fb>
    <v>10</v>
  </rv>
  <rv s="2">
    <fb>988.2</fb>
    <v>10</v>
  </rv>
  <rv s="2">
    <fb>973.71</fb>
    <v>10</v>
  </rv>
  <rv s="2">
    <fb>980.3</fb>
    <v>10</v>
  </rv>
  <rv s="2">
    <fb>973.92</fb>
    <v>10</v>
  </rv>
  <rv s="2">
    <fb>977.86</fb>
    <v>10</v>
  </rv>
  <rv s="2">
    <fb>986.34</fb>
    <v>10</v>
  </rv>
  <rv s="2">
    <fb>989.38</fb>
    <v>10</v>
  </rv>
  <rv s="2">
    <fb>974.22</fb>
    <v>10</v>
  </rv>
  <rv s="2">
    <fb>952.8</fb>
    <v>10</v>
  </rv>
  <rv s="2">
    <fb>958.01</fb>
    <v>10</v>
  </rv>
  <rv s="2">
    <fb>953.77</fb>
    <v>10</v>
  </rv>
  <rv s="2">
    <fb>944.89</fb>
    <v>10</v>
  </rv>
  <rv s="2">
    <fb>977.78</fb>
    <v>10</v>
  </rv>
  <rv s="2">
    <fb>966.47</fb>
    <v>10</v>
  </rv>
  <rv s="2">
    <fb>951.79</fb>
    <v>10</v>
  </rv>
  <rv s="2">
    <fb>968.14</fb>
    <v>10</v>
  </rv>
  <rv s="2">
    <fb>959.64</fb>
    <v>10</v>
  </rv>
  <rv s="2">
    <fb>946.92</fb>
    <v>10</v>
  </rv>
  <rv s="2">
    <fb>915.26</fb>
    <v>10</v>
  </rv>
  <rv s="2">
    <fb>910.37</fb>
    <v>10</v>
  </rv>
  <rv s="2">
    <fb>910.06</fb>
    <v>10</v>
  </rv>
  <rv s="2">
    <fb>900.46</fb>
    <v>10</v>
  </rv>
  <rv s="2">
    <fb>928.7</fb>
    <v>10</v>
  </rv>
  <rv s="2">
    <fb>958</fb>
    <v>10</v>
  </rv>
  <rv s="2">
    <fb>958.62</fb>
    <v>10</v>
  </rv>
  <rv s="2">
    <fb>957.23</fb>
    <v>10</v>
  </rv>
  <rv s="2">
    <fb>954.17</fb>
    <v>10</v>
  </rv>
  <rv s="2">
    <fb>951.73</fb>
    <v>10</v>
  </rv>
  <rv s="2">
    <fb>963.5</fb>
    <v>10</v>
  </rv>
  <rv s="2">
    <fb>973.48</fb>
    <v>10</v>
  </rv>
  <rv s="2">
    <fb>968.24</fb>
    <v>10</v>
  </rv>
  <rv s="2">
    <fb>967.94</fb>
    <v>10</v>
  </rv>
  <rv s="2">
    <fb>946.7</fb>
    <v>10</v>
  </rv>
  <rv s="2">
    <fb>946.48</fb>
    <v>10</v>
  </rv>
  <rv s="2">
    <fb>944.08</fb>
    <v>10</v>
  </rv>
  <rv s="2">
    <fb>961.84</fb>
    <v>10</v>
  </rv>
  <rv s="2">
    <fb>887.65</fb>
    <v>10</v>
  </rv>
  <rv s="2">
    <fb>822.62</fb>
    <v>10</v>
  </rv>
  <rv s="2">
    <fb>817.5</fb>
    <v>10</v>
  </rv>
  <rv s="2">
    <fb>815.72</fb>
    <v>10</v>
  </rv>
  <rv s="2">
    <fb>897.08</fb>
    <v>10</v>
  </rv>
  <rv s="2">
    <fb>858.78</fb>
    <v>10</v>
  </rv>
  <rv s="2">
    <fb>878.78</fb>
    <v>10</v>
  </rv>
  <rv s="2">
    <fb>889.95</fb>
    <v>10</v>
  </rv>
  <rv s="2">
    <fb>888.44</fb>
    <v>10</v>
  </rv>
  <rv s="2">
    <fb>865.78</fb>
    <v>10</v>
  </rv>
  <rv s="2">
    <fb>875.78</fb>
    <v>10</v>
  </rv>
  <rv s="2">
    <fb>854</fb>
    <v>10</v>
  </rv>
  <rv s="2">
    <fb>887.22</fb>
    <v>10</v>
  </rv>
  <rv s="2">
    <fb>892.54</fb>
    <v>10</v>
  </rv>
  <rv s="2">
    <fb>916.26</fb>
    <v>10</v>
  </rv>
  <rv s="2">
    <fb>907.69</fb>
    <v>10</v>
  </rv>
  <rv s="2">
    <fb>913.74</fb>
    <v>10</v>
  </rv>
  <rv s="2">
    <fb>920.52</fb>
    <v>10</v>
  </rv>
  <rv s="2">
    <fb>914.26</fb>
    <v>10</v>
  </rv>
  <rv s="2">
    <fb>916.14</fb>
    <v>10</v>
  </rv>
  <rv s="2">
    <fb>929.2</fb>
    <v>10</v>
  </rv>
  <rv s="2">
    <fb>920.53</fb>
    <v>10</v>
  </rv>
  <rv s="2">
    <fb>914.97</fb>
    <v>10</v>
  </rv>
  <rv s="2">
    <fb>920.36</fb>
    <v>10</v>
  </rv>
  <rv s="2">
    <fb>928.64</fb>
    <v>10</v>
  </rv>
  <rv s="2">
    <fb>923.44</fb>
    <v>10</v>
  </rv>
  <rv s="2">
    <fb>958.03</fb>
    <v>10</v>
  </rv>
  <rv s="2">
    <fb>959.18</fb>
    <v>10</v>
  </rv>
  <rv s="2">
    <fb>967.06</fb>
    <v>10</v>
  </rv>
  <rv s="2">
    <fb>983.08</fb>
    <v>10</v>
  </rv>
  <rv s="2">
    <fb>989.71</fb>
    <v>10</v>
  </rv>
  <rv s="2">
    <fb>993.66</fb>
    <v>10</v>
  </rv>
  <rv s="2">
    <fb>997.71</fb>
    <v>10</v>
  </rv>
  <rv s="2">
    <fb>972.83</fb>
    <v>10</v>
  </rv>
  <rv s="2">
    <fb>969.9</fb>
    <v>10</v>
  </rv>
  <rv s="2">
    <fb>963.18</fb>
    <v>10</v>
  </rv>
  <rv s="2">
    <fb>981.32</fb>
    <v>10</v>
  </rv>
  <rv s="2">
    <fb>971.28</fb>
    <v>10</v>
  </rv>
  <rv s="2">
    <fb>976.32</fb>
    <v>10</v>
  </rv>
  <rv s="2">
    <fb>979.89</fb>
    <v>10</v>
  </rv>
  <rv s="2">
    <fb>978.07</fb>
    <v>10</v>
  </rv>
  <rv s="2">
    <fb>982.13</fb>
    <v>10</v>
  </rv>
  <rv s="2">
    <fb>988.97</fb>
    <v>10</v>
  </rv>
  <rv s="2">
    <fb>985.46</fb>
    <v>10</v>
  </rv>
  <rv s="2">
    <fb>989.05</fb>
    <v>10</v>
  </rv>
  <rv s="2">
    <fb>988.84</fb>
    <v>10</v>
  </rv>
  <rv s="2">
    <fb>991.9</fb>
    <v>10</v>
  </rv>
  <rv s="2">
    <fb>993.3</fb>
    <v>10</v>
  </rv>
  <rv s="2">
    <fb>988.25</fb>
    <v>10</v>
  </rv>
  <rv s="2">
    <fb>971.82</fb>
    <v>10</v>
  </rv>
  <rv s="2">
    <fb>982.1</fb>
    <v>10</v>
  </rv>
  <rv s="2">
    <fb>969.18</fb>
    <v>10</v>
  </rv>
  <rv s="2">
    <fb>979.52</fb>
    <v>10</v>
  </rv>
  <rv s="2">
    <fb>974.44</fb>
    <v>10</v>
  </rv>
  <rv s="2">
    <fb>986.3</fb>
    <v>10</v>
  </rv>
  <rv s="2">
    <fb>1004.97</fb>
    <v>10</v>
  </rv>
  <rv s="2">
    <fb>1018.08</fb>
    <v>10</v>
  </rv>
  <rv s="2">
    <fb>1030.79</fb>
    <v>10</v>
  </rv>
  <rv s="2">
    <fb>1047.82</fb>
    <v>10</v>
  </rv>
  <rv s="2">
    <fb>1049.25</fb>
    <v>10</v>
  </rv>
  <rv s="2">
    <fb>1054.27</fb>
    <v>10</v>
  </rv>
  <rv s="2">
    <fb>1070.57</fb>
    <v>10</v>
  </rv>
  <rv s="2">
    <fb>1082.1500000000001</fb>
    <v>10</v>
  </rv>
  <rv s="2">
    <fb>1075.97</fb>
    <v>10</v>
  </rv>
  <rv s="2">
    <fb>1075.02</fb>
    <v>10</v>
  </rv>
  <rv s="2">
    <fb>1088.75</fb>
    <v>10</v>
  </rv>
  <rv s="2">
    <fb>1104.05</fb>
    <v>10</v>
  </rv>
  <rv s="2">
    <fb>1101.6400000000001</fb>
    <v>10</v>
  </rv>
  <rv s="2">
    <fb>1111.46</fb>
    <v>10</v>
  </rv>
  <rv s="2">
    <fb>1046.1600000000001</fb>
    <v>10</v>
  </rv>
  <rv s="2">
    <fb>1082.24</fb>
    <v>10</v>
  </rv>
  <rv s="2">
    <fb>1105.3800000000001</fb>
    <v>10</v>
  </rv>
  <rv s="2">
    <fb>1103.5899999999999</fb>
    <v>10</v>
  </rv>
  <rv s="2">
    <fb>1093.02</fb>
    <v>10</v>
  </rv>
  <rv s="2">
    <fb>1100.3900000000001</fb>
    <v>10</v>
  </rv>
  <rv s="2">
    <fb>1120.3699999999999</fb>
    <v>10</v>
  </rv>
  <rv s="2">
    <fb>1118.3699999999999</fb>
    <v>10</v>
  </rv>
  <rv s="2">
    <fb>1123.28</fb>
    <v>10</v>
  </rv>
  <rv s="2">
    <fb>1117.82</fb>
    <v>10</v>
  </rv>
  <rv s="2">
    <fb>1121.53</fb>
    <v>10</v>
  </rv>
  <rv s="2">
    <fb>1114.6500000000001</fb>
    <v>10</v>
  </rv>
  <rv s="2">
    <fb>1106.01</fb>
    <v>10</v>
  </rv>
  <rv s="2">
    <fb>1091.8</fb>
    <v>10</v>
  </rv>
  <rv s="2">
    <fb>1116.06</fb>
    <v>10</v>
  </rv>
  <rv s="2">
    <fb>1109.6400000000001</fb>
    <v>10</v>
  </rv>
  <rv s="2">
    <fb>1120.54</fb>
    <v>10</v>
  </rv>
  <rv s="2">
    <fb>1112.83</fb>
    <v>10</v>
  </rv>
  <rv s="2">
    <fb>1124.97</fb>
    <v>10</v>
  </rv>
  <rv s="2">
    <fb>545553</fb>
    <v>17</v>
  </rv>
  <rv s="2">
    <fb>1099.6099999999999</fb>
    <v>10</v>
  </rv>
  <rv s="2">
    <fb>1103.44</fb>
    <v>10</v>
  </rv>
  <rv s="2">
    <fb>1091.8227999999999</fb>
    <v>10</v>
  </rv>
  <rv s="2">
    <fb>661833</fb>
    <v>17</v>
  </rv>
  <rv s="2">
    <fb>1101.08</fb>
    <v>10</v>
  </rv>
  <rv s="2">
    <fb>1112.1300000000001</fb>
    <v>10</v>
  </rv>
  <rv s="2">
    <fb>1098.4349999999999</fb>
    <v>10</v>
  </rv>
  <rv s="2">
    <fb>1939352</fb>
    <v>17</v>
  </rv>
  <rv s="2">
    <fb>1070.8499999999999</fb>
    <v>10</v>
  </rv>
  <rv s="2">
    <fb>1076.4688000000001</fb>
    <v>10</v>
  </rv>
  <rv s="2">
    <fb>1033.7650000000001</fb>
    <v>10</v>
  </rv>
  <rv s="2">
    <fb>1407409</fb>
    <v>17</v>
  </rv>
  <rv s="2">
    <fb>1054.5899999999999</fb>
    <v>10</v>
  </rv>
  <rv s="2">
    <fb>1086.95</fb>
    <v>10</v>
  </rv>
  <rv s="2">
    <fb>1053.0001</fb>
    <v>10</v>
  </rv>
  <rv s="2">
    <fb>1175847</fb>
    <v>17</v>
  </rv>
  <rv s="2">
    <fb>1085</fb>
    <v>10</v>
  </rv>
  <rv s="2">
    <fb>1109.29</fb>
    <v>10</v>
  </rv>
  <rv s="2">
    <fb>1077.1099999999999</fb>
    <v>10</v>
  </rv>
  <rv s="2">
    <fb>991574</fb>
    <v>17</v>
  </rv>
  <rv s="2">
    <fb>1111.93</fb>
    <v>10</v>
  </rv>
  <rv s="2">
    <fb>1119.19</fb>
    <v>10</v>
  </rv>
  <rv s="2">
    <fb>1102.58</fb>
    <v>10</v>
  </rv>
  <rv s="2">
    <fb>445878</fb>
    <v>17</v>
  </rv>
  <rv s="2">
    <fb>1107.68</fb>
    <v>10</v>
  </rv>
  <rv s="2">
    <fb>1110.71</fb>
    <v>10</v>
  </rv>
  <rv s="2">
    <fb>580871</fb>
    <v>17</v>
  </rv>
  <rv s="2">
    <fb>1096.08</fb>
    <v>10</v>
  </rv>
  <rv s="2">
    <fb>1103.8061</fb>
    <v>10</v>
  </rv>
  <rv s="2">
    <fb>1086.18</fb>
    <v>10</v>
  </rv>
  <rv s="2">
    <fb>653555</fb>
    <v>17</v>
  </rv>
  <rv s="2">
    <fb>1104.17</fb>
    <v>10</v>
  </rv>
  <rv s="2">
    <fb>1122.7339999999999</fb>
    <v>10</v>
  </rv>
  <rv s="2">
    <fb>1100.5558000000001</fb>
    <v>10</v>
  </rv>
  <rv s="2">
    <fb>539549</fb>
    <v>17</v>
  </rv>
  <rv s="2">
    <fb>1117</fb>
    <v>10</v>
  </rv>
  <rv s="2">
    <fb>1125.76</fb>
    <v>10</v>
  </rv>
  <rv s="2">
    <fb>1113.6400000000001</fb>
    <v>10</v>
  </rv>
  <rv s="2">
    <fb>516333</fb>
    <v>17</v>
  </rv>
  <rv s="2">
    <fb>1122.32</fb>
    <v>10</v>
  </rv>
  <rv s="2">
    <fb>1130.6600000000001</fb>
    <v>10</v>
  </rv>
  <rv s="2">
    <fb>1117.7550000000001</fb>
    <v>10</v>
  </rv>
  <rv s="2">
    <fb>299397</fb>
    <v>17</v>
  </rv>
  <rv s="2">
    <fb>1124</fb>
    <v>10</v>
  </rv>
  <rv s="2">
    <fb>1125.69</fb>
    <v>10</v>
  </rv>
  <rv s="2">
    <fb>1115.0906</fb>
    <v>10</v>
  </rv>
  <rv s="2">
    <fb>422041</fb>
    <v>17</v>
  </rv>
  <rv s="2">
    <fb>1123.3499999999999</fb>
    <v>10</v>
  </rv>
  <rv s="2">
    <fb>1127.94</fb>
    <v>10</v>
  </rv>
  <rv s="2">
    <fb>1114.75</fb>
    <v>10</v>
  </rv>
  <rv s="2">
    <fb>372449</fb>
    <v>17</v>
  </rv>
  <rv s="2">
    <fb>1117.3</fb>
    <v>10</v>
  </rv>
  <rv s="2">
    <fb>1126.55</fb>
    <v>10</v>
  </rv>
  <rv s="2">
    <fb>1109.44</fb>
    <v>10</v>
  </rv>
  <rv s="2">
    <fb>498576</fb>
    <v>17</v>
  </rv>
  <rv s="2">
    <fb>1108.29</fb>
    <v>10</v>
  </rv>
  <rv s="2">
    <fb>1120.9512999999999</fb>
    <v>10</v>
  </rv>
  <rv s="2">
    <fb>1103.24</fb>
    <v>10</v>
  </rv>
  <rv s="2">
    <fb>673393</fb>
    <v>17</v>
  </rv>
  <rv s="2">
    <fb>1089</fb>
    <v>10</v>
  </rv>
  <rv s="2">
    <fb>1097.6600000000001</fb>
    <v>10</v>
  </rv>
  <rv s="2">
    <fb>1077.2</fb>
    <v>10</v>
  </rv>
  <rv s="2">
    <fb>503176</fb>
    <v>17</v>
  </rv>
  <rv s="2">
    <fb>1097.98</fb>
    <v>10</v>
  </rv>
  <rv s="2">
    <fb>1095.25</fb>
    <v>10</v>
  </rv>
  <rv s="2">
    <fb>481394</fb>
    <v>17</v>
  </rv>
  <rv s="2">
    <fb>1122.74</fb>
    <v>10</v>
  </rv>
  <rv s="2">
    <fb>1099.52</fb>
    <v>10</v>
  </rv>
  <rv s="2">
    <fb>404963</fb>
    <v>17</v>
  </rv>
  <rv s="2">
    <fb>1114.02</fb>
    <v>10</v>
  </rv>
  <rv s="2">
    <fb>1122.1400000000001</fb>
    <v>10</v>
  </rv>
  <rv s="2">
    <fb>1105.9749999999999</fb>
    <v>10</v>
  </rv>
  <rv s="2">
    <fb>381537</fb>
    <v>17</v>
  </rv>
  <rv s="2">
    <fb>1130</fb>
    <v>10</v>
  </rv>
  <rv s="2">
    <fb>1131.93</fb>
    <v>10</v>
  </rv>
  <rv s="2">
    <fb>1108.1600000000001</fb>
    <v>10</v>
  </rv>
  <rv s="2">
    <fb>427904</fb>
    <v>17</v>
  </rv>
  <rv s="2">
    <fb>1119.72</fb>
    <v>10</v>
  </rv>
  <rv s="2">
    <fb>1126.17</fb>
    <v>10</v>
  </rv>
  <rv s="2">
    <fb>1114.55</fb>
    <v>10</v>
  </rv>
  <rv s="3">
    <v>https://www.bing.com/financeapi/forcetrigger?t=bqef7w&amp;q=XNYS%3aFVRR&amp;form=skydnc</v>
    <v>Learn more on Bing</v>
  </rv>
  <rv s="4">
    <v>en-US</v>
    <v>bqef7w</v>
    <v>268435456</v>
    <v>1</v>
    <v>Powered by Refinitiv</v>
    <v>6</v>
    <v>FIVERR INTERNATIONAL LTD (XNYS:FVRR)</v>
    <v>7</v>
    <v>8</v>
    <v>Finance</v>
    <v>9</v>
    <v>36.11</v>
    <v>20.8262</v>
    <v>1.3467</v>
    <v>-1.2</v>
    <v>8.2909999999999998E-3</v>
    <v>-5.2378999999999995E-2</v>
    <v>0.18</v>
    <v>USD</v>
    <v>Fiverr International Ltd is an Israel-based global marketplace that connects freelancers and businesses for digital services. At the foundation of the Company's platform lies a catalog with several categories of productized service listings, called Gigs. Each Gig has a clearly defined scope, duration, and price, along with buyer-generated reviews. Using the Company's search or navigation tools, buyers can find and purchase Gigs, such as logo design, video creation and editing, Web development, and blog writing, with varying prices. Promoted Gigs and Seller Plus provide advertising capabilities and tools for freelancers. Fiverr Workspace provides freelancers with software skills to manage business with their clients. Learning and development offerings are made through Fiverr Learn and CreativeLive. ClearVoice offers a subscription-based content marketing solution, WorkingNotWorking provides paid access to creative talent, and Stoke Talent provides a freelancer management system.</v>
    <v>762</v>
    <v>New York Stock Exchange</v>
    <v>XNYS</v>
    <v>XNYS</v>
    <v>8 Eliezer Kaplan St, TEL AVIV-YAFO, 6473409 IL</v>
    <v>23.05</v>
    <v>Software &amp; IT Services</v>
    <v>Stock</v>
    <v>45877.998653171097</v>
    <v>2338</v>
    <v>21.7</v>
    <v>801813300</v>
    <v>FIVERR INTERNATIONAL LTD</v>
    <v>FIVERR INTERNATIONAL LTD</v>
    <v>22.84</v>
    <v>46.498899999999999</v>
    <v>22.91</v>
    <v>21.71</v>
    <v>21.89</v>
    <v>36932900</v>
    <v>FVRR</v>
    <v>FIVERR INTERNATIONAL LTD (XNYS:FVRR)</v>
    <v>1232862</v>
    <v>993714</v>
    <v>2010</v>
  </rv>
  <rv s="1">
    <v>2339</v>
  </rv>
  <rv s="3">
    <v>https://www.bing.com/financeapi/forcetrigger?t=a1waa2&amp;q=XNYS%3aJPM&amp;form=skydnc</v>
    <v>Learn more on Bing</v>
  </rv>
  <rv s="4">
    <v>en-US</v>
    <v>a1waa2</v>
    <v>268435456</v>
    <v>1</v>
    <v>Powered by Refinitiv</v>
    <v>6</v>
    <v>JPMORGAN CHASE &amp; CO. (XNYS:JPM)</v>
    <v>7</v>
    <v>8</v>
    <v>Finance</v>
    <v>9</v>
    <v>301.29309999999998</v>
    <v>200.61</v>
    <v>1.1311</v>
    <v>1.82</v>
    <v>3.4629999999999999E-5</v>
    <v>6.3429999999999997E-3</v>
    <v>0.01</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317160</v>
    <v>New York Stock Exchange</v>
    <v>XNYS</v>
    <v>XNYS</v>
    <v>383 Madison Avenue, NEW YORK, NY, 10179-0001 US</v>
    <v>291.23</v>
    <v>Banking Services</v>
    <v>Stock</v>
    <v>45877.999776342185</v>
    <v>2341</v>
    <v>284.70600000000002</v>
    <v>794018900000</v>
    <v>JPMORGAN CHASE &amp; CO.</v>
    <v>JPMORGAN CHASE &amp; CO.</v>
    <v>288.98</v>
    <v>14.722200000000001</v>
    <v>286.94</v>
    <v>288.76</v>
    <v>288.77</v>
    <v>2749754000</v>
    <v>JPM</v>
    <v>JPMORGAN CHASE &amp; CO. (XNYS:JPM)</v>
    <v>6634506</v>
    <v>8853036</v>
    <v>1968</v>
  </rv>
  <rv s="1">
    <v>2342</v>
  </rv>
  <rv s="3">
    <v>https://www.bing.com/financeapi/forcetrigger?t=by9i27&amp;q=XLON%3a0R2N&amp;form=skydnc</v>
    <v>Learn more on Bing</v>
  </rv>
  <rv s="7">
    <v>en-US</v>
    <v>by9i27</v>
    <v>268435456</v>
    <v>1</v>
    <v>Powered by Refinitiv</v>
    <v>18</v>
    <v>RTX CORPORATION (XLON:0R2N)</v>
    <v>7</v>
    <v>19</v>
    <v>Finance</v>
    <v>20</v>
    <v>78.885000000000005</v>
    <v>77.16</v>
    <v>0.66439999999999999</v>
    <v>2.8</v>
    <v>1.8252999999999998E-2</v>
    <v>USD</v>
    <v>RTX Corporation is an aerospace and defense company, which provides advanced systems and services for commercial, military, and government customers worldwide. The Company operates through three segments: Collins Aerospace, Pratt &amp; Whitney, and Raytheon. Collins Aerospace segment provides technologically advanced aerospace and defense products and aftermarket service solutions for civil and military aircraft manufacturers, commercial airlines, and regional, business and general aviation, as well as for defense and commercial space operations. The Pratt &amp; Whitney segment supplies aircraft engines for commercial, military, business jet, and general aviation customers. The Raytheon segment provides defensive and offensive threat detection, tracking and mitigation capabilities for the United States and foreign government and commercial customers. The Raytheon designs, develops, and provides advanced capabilities in integrated air and missile defense, smart weapons, missiles and others.</v>
    <v>185000</v>
    <v>London Stock Exchange</v>
    <v>XLON</v>
    <v>XLON</v>
    <v>1000 Wilson Blvd, ARLINGTON, VA, 22209 US</v>
    <v>Aerospace &amp; Defense</v>
    <v>Stock</v>
    <v>45877.745363344533</v>
    <v>2344</v>
    <v>207286600000</v>
    <v>RTX CORPORATION</v>
    <v>RTX CORPORATION</v>
    <v>154.9</v>
    <v>44.981400000000001</v>
    <v>153.4</v>
    <v>156.19999999999999</v>
    <v>1338542000</v>
    <v>0R2N</v>
    <v>RTX CORPORATION (XLON:0R2N)</v>
    <v>3073</v>
    <v>4342120</v>
    <v>1934</v>
  </rv>
  <rv s="1">
    <v>2345</v>
  </rv>
  <rv s="2">
    <fb>115.3</fb>
    <v>10</v>
  </rv>
  <rv s="2">
    <fb>117.41</fb>
    <v>10</v>
  </rv>
  <rv s="2">
    <fb>118.74</fb>
    <v>10</v>
  </rv>
  <rv s="2">
    <fb>118.48</fb>
    <v>10</v>
  </rv>
  <rv s="2">
    <fb>120.37</fb>
    <v>10</v>
  </rv>
  <rv s="2">
    <fb>121.01</fb>
    <v>10</v>
  </rv>
  <rv s="2">
    <fb>122.31</fb>
    <v>10</v>
  </rv>
  <rv s="2">
    <fb>124.12</fb>
    <v>10</v>
  </rv>
  <rv s="2">
    <fb>121.24</fb>
    <v>10</v>
  </rv>
  <rv s="2">
    <fb>120.75</fb>
    <v>10</v>
  </rv>
  <rv s="2">
    <fb>119.74</fb>
    <v>10</v>
  </rv>
  <rv s="2">
    <fb>119.57</fb>
    <v>10</v>
  </rv>
  <rv s="2">
    <fb>119.3</fb>
    <v>10</v>
  </rv>
  <rv s="2">
    <fb>119.2</fb>
    <v>10</v>
  </rv>
  <rv s="2">
    <fb>119.97</fb>
    <v>10</v>
  </rv>
  <rv s="2">
    <fb>118.14</fb>
    <v>10</v>
  </rv>
  <rv s="2">
    <fb>118.29</fb>
    <v>10</v>
  </rv>
  <rv s="2">
    <fb>118.4</fb>
    <v>10</v>
  </rv>
  <rv s="2">
    <fb>117.83</fb>
    <v>10</v>
  </rv>
  <rv s="2">
    <fb>118.02</fb>
    <v>10</v>
  </rv>
  <rv s="2">
    <fb>120.71</fb>
    <v>10</v>
  </rv>
  <rv s="2">
    <fb>121.62</fb>
    <v>10</v>
  </rv>
  <rv s="2">
    <fb>121.15</fb>
    <v>10</v>
  </rv>
  <rv s="2">
    <fb>123.55</fb>
    <v>10</v>
  </rv>
  <rv s="2">
    <fb>124.14</fb>
    <v>10</v>
  </rv>
  <rv s="2">
    <fb>124.4</fb>
    <v>10</v>
  </rv>
  <rv s="2">
    <fb>124.31</fb>
    <v>10</v>
  </rv>
  <rv s="2">
    <fb>124.35</fb>
    <v>10</v>
  </rv>
  <rv s="2">
    <fb>123.72</fb>
    <v>10</v>
  </rv>
  <rv s="2">
    <fb>123.57</fb>
    <v>10</v>
  </rv>
  <rv s="2">
    <fb>123.2</fb>
    <v>10</v>
  </rv>
  <rv s="2">
    <fb>124.02</fb>
    <v>10</v>
  </rv>
  <rv s="2">
    <fb>124.71</fb>
    <v>10</v>
  </rv>
  <rv s="2">
    <fb>124.61</fb>
    <v>10</v>
  </rv>
  <rv s="2">
    <fb>126.9</fb>
    <v>10</v>
  </rv>
  <rv s="2">
    <fb>126.18</fb>
    <v>10</v>
  </rv>
  <rv s="2">
    <fb>125.62</fb>
    <v>10</v>
  </rv>
  <rv s="2">
    <fb>124.75</fb>
    <v>10</v>
  </rv>
  <rv s="2">
    <fb>126.86</fb>
    <v>10</v>
  </rv>
  <rv s="2">
    <fb>125.95</fb>
    <v>10</v>
  </rv>
  <rv s="2">
    <fb>125.55</fb>
    <v>10</v>
  </rv>
  <rv s="2">
    <fb>125.7</fb>
    <v>10</v>
  </rv>
  <rv s="2">
    <fb>124.08</fb>
    <v>10</v>
  </rv>
  <rv s="2">
    <fb>122.08</fb>
    <v>10</v>
  </rv>
  <rv s="2">
    <fb>122</fb>
    <v>10</v>
  </rv>
  <rv s="2">
    <fb>119.41</fb>
    <v>10</v>
  </rv>
  <rv s="2">
    <fb>118.1</fb>
    <v>10</v>
  </rv>
  <rv s="2">
    <fb>120.46</fb>
    <v>10</v>
  </rv>
  <rv s="2">
    <fb>121.53</fb>
    <v>10</v>
  </rv>
  <rv s="2">
    <fb>122.65</fb>
    <v>10</v>
  </rv>
  <rv s="2">
    <fb>124.94</fb>
    <v>10</v>
  </rv>
  <rv s="2">
    <fb>123.28</fb>
    <v>10</v>
  </rv>
  <rv s="2">
    <fb>123.64</fb>
    <v>10</v>
  </rv>
  <rv s="2">
    <fb>120.82</fb>
    <v>10</v>
  </rv>
  <rv s="2">
    <fb>117.89</fb>
    <v>10</v>
  </rv>
  <rv s="2">
    <fb>118.54</fb>
    <v>10</v>
  </rv>
  <rv s="2">
    <fb>118.75</fb>
    <v>10</v>
  </rv>
  <rv s="2">
    <fb>120.35</fb>
    <v>10</v>
  </rv>
  <rv s="2">
    <fb>120.84</fb>
    <v>10</v>
  </rv>
  <rv s="2">
    <fb>119.64</fb>
    <v>10</v>
  </rv>
  <rv s="2">
    <fb>120.42</fb>
    <v>10</v>
  </rv>
  <rv s="2">
    <fb>120.96</fb>
    <v>10</v>
  </rv>
  <rv s="2">
    <fb>120.77</fb>
    <v>10</v>
  </rv>
  <rv s="2">
    <fb>120.73</fb>
    <v>10</v>
  </rv>
  <rv s="2">
    <fb>118.21</fb>
    <v>10</v>
  </rv>
  <rv s="2">
    <fb>118.82</fb>
    <v>10</v>
  </rv>
  <rv s="2">
    <fb>117.53</fb>
    <v>10</v>
  </rv>
  <rv s="2">
    <fb>115.32</fb>
    <v>10</v>
  </rv>
  <rv s="2">
    <fb>116.88</fb>
    <v>10</v>
  </rv>
  <rv s="2">
    <fb>116.56</fb>
    <v>10</v>
  </rv>
  <rv s="2">
    <fb>117.05</fb>
    <v>10</v>
  </rv>
  <rv s="2">
    <fb>117.34</fb>
    <v>10</v>
  </rv>
  <rv s="2">
    <fb>117.24</fb>
    <v>10</v>
  </rv>
  <rv s="2">
    <fb>116.54</fb>
    <v>10</v>
  </rv>
  <rv s="2">
    <fb>116.46</fb>
    <v>10</v>
  </rv>
  <rv s="2">
    <fb>115.09</fb>
    <v>10</v>
  </rv>
  <rv s="2">
    <fb>116.52</fb>
    <v>10</v>
  </rv>
  <rv s="2">
    <fb>115.89</fb>
    <v>10</v>
  </rv>
  <rv s="2">
    <fb>117.26</fb>
    <v>10</v>
  </rv>
  <rv s="2">
    <fb>116.18</fb>
    <v>10</v>
  </rv>
  <rv s="2">
    <fb>115.72</fb>
    <v>10</v>
  </rv>
  <rv s="2">
    <fb>115.93</fb>
    <v>10</v>
  </rv>
  <rv s="2">
    <fb>116.29</fb>
    <v>10</v>
  </rv>
  <rv s="2">
    <fb>116.4</fb>
    <v>10</v>
  </rv>
  <rv s="2">
    <fb>115.41</fb>
    <v>10</v>
  </rv>
  <rv s="2">
    <fb>114.1</fb>
    <v>10</v>
  </rv>
  <rv s="2">
    <fb>114.84</fb>
    <v>10</v>
  </rv>
  <rv s="2">
    <fb>115.7</fb>
    <v>10</v>
  </rv>
  <rv s="2">
    <fb>115.51</fb>
    <v>10</v>
  </rv>
  <rv s="2">
    <fb>117.57</fb>
    <v>10</v>
  </rv>
  <rv s="2">
    <fb>118.25</fb>
    <v>10</v>
  </rv>
  <rv s="2">
    <fb>118.69</fb>
    <v>10</v>
  </rv>
  <rv s="2">
    <fb>119.78</fb>
    <v>10</v>
  </rv>
  <rv s="2">
    <fb>120.9</fb>
    <v>10</v>
  </rv>
  <rv s="2">
    <fb>121.3</fb>
    <v>10</v>
  </rv>
  <rv s="2">
    <fb>123.81</fb>
    <v>10</v>
  </rv>
  <rv s="2">
    <fb>124.18</fb>
    <v>10</v>
  </rv>
  <rv s="2">
    <fb>125.83</fb>
    <v>10</v>
  </rv>
  <rv s="2">
    <fb>126.02</fb>
    <v>10</v>
  </rv>
  <rv s="2">
    <fb>125.22</fb>
    <v>10</v>
  </rv>
  <rv s="2">
    <fb>128.77000000000001</fb>
    <v>10</v>
  </rv>
  <rv s="2">
    <fb>125.64</fb>
    <v>10</v>
  </rv>
  <rv s="2">
    <fb>126.92</fb>
    <v>10</v>
  </rv>
  <rv s="2">
    <fb>129.11000000000001</fb>
    <v>10</v>
  </rv>
  <rv s="2">
    <fb>128.82</fb>
    <v>10</v>
  </rv>
  <rv s="2">
    <fb>128.80000000000001</fb>
    <v>10</v>
  </rv>
  <rv s="2">
    <fb>128.29</fb>
    <v>10</v>
  </rv>
  <rv s="2">
    <fb>128.22999999999999</fb>
    <v>10</v>
  </rv>
  <rv s="2">
    <fb>127.85</fb>
    <v>10</v>
  </rv>
  <rv s="2">
    <fb>127.36</fb>
    <v>10</v>
  </rv>
  <rv s="2">
    <fb>128.41999999999999</fb>
    <v>10</v>
  </rv>
  <rv s="2">
    <fb>128.08000000000001</fb>
    <v>10</v>
  </rv>
  <rv s="2">
    <fb>122.33</fb>
    <v>10</v>
  </rv>
  <rv s="2">
    <fb>122.5</fb>
    <v>10</v>
  </rv>
  <rv s="2">
    <fb>125.57</fb>
    <v>10</v>
  </rv>
  <rv s="2">
    <fb>124</fb>
    <v>10</v>
  </rv>
  <rv s="2">
    <fb>124.77</fb>
    <v>10</v>
  </rv>
  <rv s="2">
    <fb>125.78</fb>
    <v>10</v>
  </rv>
  <rv s="2">
    <fb>126.75</fb>
    <v>10</v>
  </rv>
  <rv s="2">
    <fb>127.2</fb>
    <v>10</v>
  </rv>
  <rv s="2">
    <fb>129.30000000000001</fb>
    <v>10</v>
  </rv>
  <rv s="2">
    <fb>131.57</fb>
    <v>10</v>
  </rv>
  <rv s="2">
    <fb>134.31</fb>
    <v>10</v>
  </rv>
  <rv s="2">
    <fb>130.63</fb>
    <v>10</v>
  </rv>
  <rv s="2">
    <fb>128.4</fb>
    <v>10</v>
  </rv>
  <rv s="2">
    <fb>127.17</fb>
    <v>10</v>
  </rv>
  <rv s="2">
    <fb>129.69999999999999</fb>
    <v>10</v>
  </rv>
  <rv s="2">
    <fb>128.21</fb>
    <v>10</v>
  </rv>
  <rv s="2">
    <fb>127.22</fb>
    <v>10</v>
  </rv>
  <rv s="2">
    <fb>129.28</fb>
    <v>10</v>
  </rv>
  <rv s="2">
    <fb>129.63999999999999</fb>
    <v>10</v>
  </rv>
  <rv s="2">
    <fb>131.72</fb>
    <v>10</v>
  </rv>
  <rv s="2">
    <fb>132.22999999999999</fb>
    <v>10</v>
  </rv>
  <rv s="2">
    <fb>134.97999999999999</fb>
    <v>10</v>
  </rv>
  <rv s="2">
    <fb>134.41999999999999</fb>
    <v>10</v>
  </rv>
  <rv s="2">
    <fb>132.86000000000001</fb>
    <v>10</v>
  </rv>
  <rv s="2">
    <fb>133.72</fb>
    <v>10</v>
  </rv>
  <rv s="2">
    <fb>135.74</fb>
    <v>10</v>
  </rv>
  <rv s="2">
    <fb>134.47999999999999</fb>
    <v>10</v>
  </rv>
  <rv s="2">
    <fb>134.37</fb>
    <v>10</v>
  </rv>
  <rv s="2">
    <fb>133.24</fb>
    <v>10</v>
  </rv>
  <rv s="2">
    <fb>131.81</fb>
    <v>10</v>
  </rv>
  <rv s="2">
    <fb>132.4</fb>
    <v>10</v>
  </rv>
  <rv s="2">
    <fb>133</fb>
    <v>10</v>
  </rv>
  <rv s="2">
    <fb>132.19999999999999</fb>
    <v>10</v>
  </rv>
  <rv s="2">
    <fb>122.9</fb>
    <v>10</v>
  </rv>
  <rv s="2">
    <fb>122.1</fb>
    <v>10</v>
  </rv>
  <rv s="2">
    <fb>120.8</fb>
    <v>10</v>
  </rv>
  <rv s="2">
    <fb>125.6</fb>
    <v>10</v>
  </rv>
  <rv s="2">
    <fb>129.6</fb>
    <v>10</v>
  </rv>
  <rv s="2">
    <fb>128.6</fb>
    <v>10</v>
  </rv>
  <rv s="2">
    <fb>115.1</fb>
    <v>10</v>
  </rv>
  <rv s="2">
    <fb>120.2</fb>
    <v>10</v>
  </rv>
  <rv s="2">
    <fb>125.2</fb>
    <v>10</v>
  </rv>
  <rv s="2">
    <fb>126.7</fb>
    <v>10</v>
  </rv>
  <rv s="2">
    <fb>129.19999999999999</fb>
    <v>10</v>
  </rv>
  <rv s="2">
    <fb>128.95599999999999</fb>
    <v>10</v>
  </rv>
  <rv s="2">
    <fb>128</fb>
    <v>10</v>
  </rv>
  <rv s="2">
    <fb>129</fb>
    <v>10</v>
  </rv>
  <rv s="2">
    <fb>130.5</fb>
    <v>10</v>
  </rv>
  <rv s="2">
    <fb>131.30000000000001</fb>
    <v>10</v>
  </rv>
  <rv s="2">
    <fb>130.30000000000001</fb>
    <v>10</v>
  </rv>
  <rv s="2">
    <fb>135.30000000000001</fb>
    <v>10</v>
  </rv>
  <rv s="2">
    <fb>136.4</fb>
    <v>10</v>
  </rv>
  <rv s="2">
    <fb>137.19999999999999</fb>
    <v>10</v>
  </rv>
  <rv s="2">
    <fb>137.4</fb>
    <v>10</v>
  </rv>
  <rv s="8">
    <fb t="e">#N/A</fb>
    <v>6</v>
    <v>4</v>
  </rv>
  <rv s="2">
    <fb>133.6</fb>
    <v>10</v>
  </rv>
  <rv s="2">
    <fb>136.19999999999999</fb>
    <v>10</v>
  </rv>
  <rv s="2">
    <fb>138.69999999999999</fb>
    <v>10</v>
  </rv>
  <rv s="2">
    <fb>139.5</fb>
    <v>10</v>
  </rv>
  <rv s="2">
    <fb>138.1</fb>
    <v>10</v>
  </rv>
  <rv s="2">
    <fb>138.5</fb>
    <v>10</v>
  </rv>
  <rv s="2">
    <fb>141.4</fb>
    <v>10</v>
  </rv>
  <rv s="2">
    <fb>144.4</fb>
    <v>10</v>
  </rv>
  <rv s="2">
    <fb>146.9</fb>
    <v>10</v>
  </rv>
  <rv s="2">
    <fb>147.69999999999999</fb>
    <v>10</v>
  </rv>
  <rv s="2">
    <fb>147.30000000000001</fb>
    <v>10</v>
  </rv>
  <rv s="2">
    <fb>146.69999999999999</fb>
    <v>10</v>
  </rv>
  <rv s="2">
    <fb>145.80000000000001</fb>
    <v>10</v>
  </rv>
  <rv s="2">
    <fb>142.30000000000001</fb>
    <v>10</v>
  </rv>
  <rv s="2">
    <fb>142.1</fb>
    <v>10</v>
  </rv>
  <rv s="2">
    <fb>141.80000000000001</fb>
    <v>10</v>
  </rv>
  <rv s="2">
    <fb>144</fb>
    <v>10</v>
  </rv>
  <rv s="2">
    <fb>146.1</fb>
    <v>10</v>
  </rv>
  <rv s="2">
    <fb>142.9</fb>
    <v>10</v>
  </rv>
  <rv s="2">
    <fb>145.4</fb>
    <v>10</v>
  </rv>
  <rv s="2">
    <fb>144.19999999999999</fb>
    <v>10</v>
  </rv>
  <rv s="2">
    <fb>146.30000000000001</fb>
    <v>10</v>
  </rv>
  <rv s="2">
    <fb>149.19999999999999</fb>
    <v>10</v>
  </rv>
  <rv s="2">
    <fb>149.80000000000001</fb>
    <v>10</v>
  </rv>
  <rv s="2">
    <fb>148.80000000000001</fb>
    <v>10</v>
  </rv>
  <rv s="2">
    <fb>150.9</fb>
    <v>10</v>
  </rv>
  <rv s="2">
    <fb>151.5</fb>
    <v>10</v>
  </rv>
  <rv s="2">
    <fb>152.6</fb>
    <v>10</v>
  </rv>
  <rv s="2">
    <fb>149.6</fb>
    <v>10</v>
  </rv>
  <rv s="2">
    <fb>155.69999999999999</fb>
    <v>10</v>
  </rv>
  <rv s="2">
    <fb>154.30000000000001</fb>
    <v>10</v>
  </rv>
  <rv s="2">
    <fb>156.6</fb>
    <v>10</v>
  </rv>
  <rv s="2">
    <fb>157.6</fb>
    <v>10</v>
  </rv>
  <rv s="2">
    <fb>157.80000000000001</fb>
    <v>10</v>
  </rv>
  <rv s="2">
    <fb>155.5</fb>
    <v>10</v>
  </rv>
  <rv s="2">
    <fb>157.19999999999999</fb>
    <v>10</v>
  </rv>
  <rv s="2">
    <fb>153.4</fb>
    <v>10</v>
  </rv>
  <rv s="2">
    <fb>156.19999999999999</fb>
    <v>10</v>
  </rv>
  <rv s="2">
    <fb>1960</fb>
    <v>17</v>
  </rv>
  <rv s="2">
    <fb>147</fb>
    <v>10</v>
  </rv>
  <rv s="2">
    <fb>145.47</fb>
    <v>10</v>
  </rv>
  <rv s="2">
    <fb>2973</fb>
    <v>17</v>
  </rv>
  <rv s="2">
    <fb>146.5</fb>
    <v>10</v>
  </rv>
  <rv s="2">
    <fb>149.49</fb>
    <v>10</v>
  </rv>
  <rv s="2">
    <fb>5368</fb>
    <v>17</v>
  </rv>
  <rv s="2">
    <fb>150.68</fb>
    <v>10</v>
  </rv>
  <rv s="2">
    <fb>148.4</fb>
    <v>10</v>
  </rv>
  <rv s="2">
    <fb>1645</fb>
    <v>17</v>
  </rv>
  <rv s="2">
    <fb>149.87889999999999</fb>
    <v>10</v>
  </rv>
  <rv s="2">
    <fb>148.28200000000001</fb>
    <v>10</v>
  </rv>
  <rv s="2">
    <fb>2671</fb>
    <v>17</v>
  </rv>
  <rv s="2">
    <fb>151.81</fb>
    <v>10</v>
  </rv>
  <rv s="2">
    <fb>149.62</fb>
    <v>10</v>
  </rv>
  <rv s="2">
    <fb>232658</fb>
    <v>17</v>
  </rv>
  <rv s="2">
    <fb>152.86000000000001</fb>
    <v>10</v>
  </rv>
  <rv s="2">
    <fb>151.17500000000001</fb>
    <v>10</v>
  </rv>
  <rv s="2">
    <fb>6314</fb>
    <v>17</v>
  </rv>
  <rv s="2">
    <fb>153.35679999999999</fb>
    <v>10</v>
  </rv>
  <rv s="2">
    <fb>151.12</fb>
    <v>10</v>
  </rv>
  <rv s="2">
    <fb>19987</fb>
    <v>17</v>
  </rv>
  <rv s="2">
    <fb>151.94</fb>
    <v>10</v>
  </rv>
  <rv s="2">
    <fb>143.44</fb>
    <v>10</v>
  </rv>
  <rv s="2">
    <fb>21482</fb>
    <v>17</v>
  </rv>
  <rv s="2">
    <fb>149.4</fb>
    <v>10</v>
  </rv>
  <rv s="2">
    <fb>155.34</fb>
    <v>10</v>
  </rv>
  <rv s="2">
    <fb>149.16999999999999</fb>
    <v>10</v>
  </rv>
  <rv s="2">
    <fb>4760</fb>
    <v>17</v>
  </rv>
  <rv s="2">
    <fb>156.80000000000001</fb>
    <v>10</v>
  </rv>
  <rv s="2">
    <fb>155.42240000000001</fb>
    <v>10</v>
  </rv>
  <rv s="2">
    <fb>1636</fb>
    <v>17</v>
  </rv>
  <rv s="2">
    <fb>155.1</fb>
    <v>10</v>
  </rv>
  <rv s="2">
    <fb>157.1464</fb>
    <v>10</v>
  </rv>
  <rv s="2">
    <fb>4198</fb>
    <v>17</v>
  </rv>
  <rv s="2">
    <fb>158.1</fb>
    <v>10</v>
  </rv>
  <rv s="2">
    <fb>159.63999999999999</fb>
    <v>10</v>
  </rv>
  <rv s="2">
    <fb>155.62909999999999</fb>
    <v>10</v>
  </rv>
  <rv s="2">
    <fb>1736</fb>
    <v>17</v>
  </rv>
  <rv s="2">
    <fb>158.66499999999999</fb>
    <v>10</v>
  </rv>
  <rv s="2">
    <fb>156.43</fb>
    <v>10</v>
  </rv>
  <rv s="2">
    <fb>3309</fb>
    <v>17</v>
  </rv>
  <rv s="2">
    <fb>158.184</fb>
    <v>10</v>
  </rv>
  <rv s="2">
    <fb>156.55000000000001</fb>
    <v>10</v>
  </rv>
  <rv s="2">
    <fb>1994</fb>
    <v>17</v>
  </rv>
  <rv s="2">
    <fb>158.19</fb>
    <v>10</v>
  </rv>
  <rv s="2">
    <fb>9115</fb>
    <v>17</v>
  </rv>
  <rv s="2">
    <fb>153.80000000000001</fb>
    <v>10</v>
  </rv>
  <rv s="2">
    <fb>1859</fb>
    <v>17</v>
  </rv>
  <rv s="2">
    <fb>158.3364</fb>
    <v>10</v>
  </rv>
  <rv s="2">
    <fb>156.91</fb>
    <v>10</v>
  </rv>
  <rv s="2">
    <fb>3758</fb>
    <v>17</v>
  </rv>
  <rv s="2">
    <fb>158.13999999999999</fb>
    <v>10</v>
  </rv>
  <rv s="2">
    <fb>155.82</fb>
    <v>10</v>
  </rv>
  <rv s="2">
    <fb>2100</fb>
    <v>17</v>
  </rv>
  <rv s="2">
    <fb>157.72999999999999</fb>
    <v>10</v>
  </rv>
  <rv s="2">
    <fb>155.63</fb>
    <v>10</v>
  </rv>
  <rv s="2">
    <fb>2708</fb>
    <v>17</v>
  </rv>
  <rv s="2">
    <fb>156</fb>
    <v>10</v>
  </rv>
  <rv s="2">
    <fb>152.97</fb>
    <v>10</v>
  </rv>
  <rv s="2">
    <fb>3073</fb>
    <v>17</v>
  </rv>
  <rv s="2">
    <fb>157.05000000000001</fb>
    <v>10</v>
  </rv>
  <rv s="2">
    <fb>154.80000000000001</fb>
    <v>10</v>
  </rv>
  <rv s="3">
    <v>https://www.bing.com/financeapi/forcetrigger?t=a256cw&amp;q=XNYS%3aV&amp;form=skydnc</v>
    <v>Learn more on Bing</v>
  </rv>
  <rv s="4">
    <v>en-US</v>
    <v>a256cw</v>
    <v>268435456</v>
    <v>1</v>
    <v>Powered by Refinitiv</v>
    <v>6</v>
    <v>VISA INC. (XNYS:V)</v>
    <v>7</v>
    <v>8</v>
    <v>Finance</v>
    <v>9</v>
    <v>375.51</v>
    <v>257.92</v>
    <v>0.91869999999999996</v>
    <v>4.6900000000000004</v>
    <v>1.158E-3</v>
    <v>1.4123000000000002E-2</v>
    <v>0.39</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337.37740000000002</v>
    <v>Software &amp; IT Services</v>
    <v>Stock</v>
    <v>45877.999493193747</v>
    <v>2615</v>
    <v>332.73</v>
    <v>648840600000</v>
    <v>VISA INC.</v>
    <v>VISA INC.</v>
    <v>333.68</v>
    <v>32.410600000000002</v>
    <v>332.09</v>
    <v>336.78</v>
    <v>337.17</v>
    <v>1926601000</v>
    <v>V</v>
    <v>VISA INC. (XNYS:V)</v>
    <v>6073868</v>
    <v>6266468</v>
    <v>2007</v>
  </rv>
  <rv s="1">
    <v>2616</v>
  </rv>
  <rv s="2">
    <fb>259.89</fb>
    <v>10</v>
  </rv>
  <rv s="2">
    <fb>260.13</fb>
    <v>10</v>
  </rv>
  <rv s="2">
    <fb>261.14</fb>
    <v>10</v>
  </rv>
  <rv s="2">
    <fb>266.8</fb>
    <v>10</v>
  </rv>
  <rv s="2">
    <fb>267.38</fb>
    <v>10</v>
  </rv>
  <rv s="2">
    <fb>266.47000000000003</fb>
    <v>10</v>
  </rv>
  <rv s="2">
    <fb>268.04000000000002</fb>
    <v>10</v>
  </rv>
  <rv s="2">
    <fb>268.2</fb>
    <v>10</v>
  </rv>
  <rv s="2">
    <fb>267.94</fb>
    <v>10</v>
  </rv>
  <rv s="2">
    <fb>267.44</fb>
    <v>10</v>
  </rv>
  <rv s="2">
    <fb>268.20999999999998</fb>
    <v>10</v>
  </rv>
  <rv s="2">
    <fb>270.72000000000003</fb>
    <v>10</v>
  </rv>
  <rv s="2">
    <fb>269.19</fb>
    <v>10</v>
  </rv>
  <rv s="2">
    <fb>274.32</fb>
    <v>10</v>
  </rv>
  <rv s="2">
    <fb>276.37</fb>
    <v>10</v>
  </rv>
  <rv s="2">
    <fb>278.54000000000002</fb>
    <v>10</v>
  </rv>
  <rv s="2">
    <fb>280.49</fb>
    <v>10</v>
  </rv>
  <rv s="2">
    <fb>278.62</fb>
    <v>10</v>
  </rv>
  <rv s="2">
    <fb>279.37</fb>
    <v>10</v>
  </rv>
  <rv s="2">
    <fb>285.61</fb>
    <v>10</v>
  </rv>
  <rv s="2">
    <fb>285.33999999999997</fb>
    <v>10</v>
  </rv>
  <rv s="2">
    <fb>283.95999999999998</fb>
    <v>10</v>
  </rv>
  <rv s="2">
    <fb>285.37</fb>
    <v>10</v>
  </rv>
  <rv s="2">
    <fb>287.35000000000002</fb>
    <v>10</v>
  </rv>
  <rv s="2">
    <fb>290.48</fb>
    <v>10</v>
  </rv>
  <rv s="2">
    <fb>291.56</fb>
    <v>10</v>
  </rv>
  <rv s="2">
    <fb>288.48</fb>
    <v>10</v>
  </rv>
  <rv s="2">
    <fb>285.24</fb>
    <v>10</v>
  </rv>
  <rv s="2">
    <fb>284.77</fb>
    <v>10</v>
  </rv>
  <rv s="2">
    <fb>288.63</fb>
    <v>10</v>
  </rv>
  <rv s="2">
    <fb>272.77999999999997</fb>
    <v>10</v>
  </rv>
  <rv s="2">
    <fb>269.63</fb>
    <v>10</v>
  </rv>
  <rv s="2">
    <fb>271.69</fb>
    <v>10</v>
  </rv>
  <rv s="2">
    <fb>275.17</fb>
    <v>10</v>
  </rv>
  <rv s="2">
    <fb>274.95</fb>
    <v>10</v>
  </rv>
  <rv s="2">
    <fb>277.60000000000002</fb>
    <v>10</v>
  </rv>
  <rv s="2">
    <fb>277</fb>
    <v>10</v>
  </rv>
  <rv s="2">
    <fb>276.86</fb>
    <v>10</v>
  </rv>
  <rv s="2">
    <fb>277.93</fb>
    <v>10</v>
  </rv>
  <rv s="2">
    <fb>273.79000000000002</fb>
    <v>10</v>
  </rv>
  <rv s="2">
    <fb>274.95999999999998</fb>
    <v>10</v>
  </rv>
  <rv s="2">
    <fb>276.93</fb>
    <v>10</v>
  </rv>
  <rv s="2">
    <fb>277.47000000000003</fb>
    <v>10</v>
  </rv>
  <rv s="2">
    <fb>277.83999999999997</fb>
    <v>10</v>
  </rv>
  <rv s="2">
    <fb>280.68</fb>
    <v>10</v>
  </rv>
  <rv s="2">
    <fb>279.29000000000002</fb>
    <v>10</v>
  </rv>
  <rv s="2">
    <fb>287.52</fb>
    <v>10</v>
  </rv>
  <rv s="2">
    <fb>290.39</fb>
    <v>10</v>
  </rv>
  <rv s="2">
    <fb>290.62</fb>
    <v>10</v>
  </rv>
  <rv s="2">
    <fb>286.85000000000002</fb>
    <v>10</v>
  </rv>
  <rv s="2">
    <fb>284.79000000000002</fb>
    <v>10</v>
  </rv>
  <rv s="2">
    <fb>283.76</fb>
    <v>10</v>
  </rv>
  <rv s="2">
    <fb>283.22000000000003</fb>
    <v>10</v>
  </rv>
  <rv s="2">
    <fb>281.73</fb>
    <v>10</v>
  </rv>
  <rv s="2">
    <fb>284.19</fb>
    <v>10</v>
  </rv>
  <rv s="2">
    <fb>281.88</fb>
    <v>10</v>
  </rv>
  <rv s="2">
    <fb>290.16000000000003</fb>
    <v>10</v>
  </rv>
  <rv s="2">
    <fb>289.85000000000002</fb>
    <v>10</v>
  </rv>
  <rv s="2">
    <fb>290.74</fb>
    <v>10</v>
  </rv>
  <rv s="2">
    <fb>291.85000000000002</fb>
    <v>10</v>
  </rv>
  <rv s="2">
    <fb>293.29000000000002</fb>
    <v>10</v>
  </rv>
  <rv s="2">
    <fb>307.39999999999998</fb>
    <v>10</v>
  </rv>
  <rv s="2">
    <fb>305.8</fb>
    <v>10</v>
  </rv>
  <rv s="2">
    <fb>307.87</fb>
    <v>10</v>
  </rv>
  <rv s="2">
    <fb>310.92</fb>
    <v>10</v>
  </rv>
  <rv s="2">
    <fb>309.85000000000002</fb>
    <v>10</v>
  </rv>
  <rv s="2">
    <fb>309.48</fb>
    <v>10</v>
  </rv>
  <rv s="2">
    <fb>308.25</fb>
    <v>10</v>
  </rv>
  <rv s="2">
    <fb>309.64</fb>
    <v>10</v>
  </rv>
  <rv s="2">
    <fb>312.16000000000003</fb>
    <v>10</v>
  </rv>
  <rv s="2">
    <fb>311.85000000000002</fb>
    <v>10</v>
  </rv>
  <rv s="2">
    <fb>307.39</fb>
    <v>10</v>
  </rv>
  <rv s="2">
    <fb>309.89999999999998</fb>
    <v>10</v>
  </rv>
  <rv s="2">
    <fb>309.92</fb>
    <v>10</v>
  </rv>
  <rv s="2">
    <fb>313.19</fb>
    <v>10</v>
  </rv>
  <rv s="2">
    <fb>311.82</fb>
    <v>10</v>
  </rv>
  <rv s="2">
    <fb>314.7</fb>
    <v>10</v>
  </rv>
  <rv s="2">
    <fb>315.08</fb>
    <v>10</v>
  </rv>
  <rv s="2">
    <fb>316.64999999999998</fb>
    <v>10</v>
  </rv>
  <rv s="2">
    <fb>313.01</fb>
    <v>10</v>
  </rv>
  <rv s="2">
    <fb>309.08</fb>
    <v>10</v>
  </rv>
  <rv s="2">
    <fb>311.01</fb>
    <v>10</v>
  </rv>
  <rv s="2">
    <fb>308.3</fb>
    <v>10</v>
  </rv>
  <rv s="2">
    <fb>312.38</fb>
    <v>10</v>
  </rv>
  <rv s="2">
    <fb>313.79000000000002</fb>
    <v>10</v>
  </rv>
  <rv s="2">
    <fb>314.23</fb>
    <v>10</v>
  </rv>
  <rv s="2">
    <fb>314.74</fb>
    <v>10</v>
  </rv>
  <rv s="2">
    <fb>315.89</fb>
    <v>10</v>
  </rv>
  <rv s="2">
    <fb>318.3</fb>
    <v>10</v>
  </rv>
  <rv s="2">
    <fb>309.77999999999997</fb>
    <v>10</v>
  </rv>
  <rv s="2">
    <fb>314.88</fb>
    <v>10</v>
  </rv>
  <rv s="2">
    <fb>317.70999999999998</fb>
    <v>10</v>
  </rv>
  <rv s="2">
    <fb>317.22000000000003</fb>
    <v>10</v>
  </rv>
  <rv s="2">
    <fb>320.64999999999998</fb>
    <v>10</v>
  </rv>
  <rv s="2">
    <fb>320.91000000000003</fb>
    <v>10</v>
  </rv>
  <rv s="2">
    <fb>318.66000000000003</fb>
    <v>10</v>
  </rv>
  <rv s="2">
    <fb>315.31</fb>
    <v>10</v>
  </rv>
  <rv s="2">
    <fb>316.04000000000002</fb>
    <v>10</v>
  </rv>
  <rv s="2">
    <fb>314.39999999999998</fb>
    <v>10</v>
  </rv>
  <rv s="2">
    <fb>314.91000000000003</fb>
    <v>10</v>
  </rv>
  <rv s="2">
    <fb>313.04000000000002</fb>
    <v>10</v>
  </rv>
  <rv s="2">
    <fb>311.67</fb>
    <v>10</v>
  </rv>
  <rv s="2">
    <fb>312.60000000000002</fb>
    <v>10</v>
  </rv>
  <rv s="2">
    <fb>307.70999999999998</fb>
    <v>10</v>
  </rv>
  <rv s="2">
    <fb>306.92</fb>
    <v>10</v>
  </rv>
  <rv s="2">
    <fb>309.08999999999997</fb>
    <v>10</v>
  </rv>
  <rv s="2">
    <fb>316.27999999999997</fb>
    <v>10</v>
  </rv>
  <rv s="2">
    <fb>317.25</fb>
    <v>10</v>
  </rv>
  <rv s="2">
    <fb>319.62</fb>
    <v>10</v>
  </rv>
  <rv s="2">
    <fb>323.63</fb>
    <v>10</v>
  </rv>
  <rv s="2">
    <fb>323.56</fb>
    <v>10</v>
  </rv>
  <rv s="2">
    <fb>328.21</fb>
    <v>10</v>
  </rv>
  <rv s="2">
    <fb>330.2</fb>
    <v>10</v>
  </rv>
  <rv s="2">
    <fb>334.54</fb>
    <v>10</v>
  </rv>
  <rv s="2">
    <fb>334.48</fb>
    <v>10</v>
  </rv>
  <rv s="2">
    <fb>335.88</fb>
    <v>10</v>
  </rv>
  <rv s="2">
    <fb>343.05</fb>
    <v>10</v>
  </rv>
  <rv s="2">
    <fb>341.8</fb>
    <v>10</v>
  </rv>
  <rv s="2">
    <fb>345.82</fb>
    <v>10</v>
  </rv>
  <rv s="2">
    <fb>345.15</fb>
    <v>10</v>
  </rv>
  <rv s="2">
    <fb>349.44</fb>
    <v>10</v>
  </rv>
  <rv s="2">
    <fb>347.48</fb>
    <v>10</v>
  </rv>
  <rv s="2">
    <fb>348.02</fb>
    <v>10</v>
  </rv>
  <rv s="2">
    <fb>351.23</fb>
    <v>10</v>
  </rv>
  <rv s="2">
    <fb>350.72</fb>
    <v>10</v>
  </rv>
  <rv s="2">
    <fb>351.49</fb>
    <v>10</v>
  </rv>
  <rv s="2">
    <fb>355.63</fb>
    <v>10</v>
  </rv>
  <rv s="2">
    <fb>353.81</fb>
    <v>10</v>
  </rv>
  <rv s="2">
    <fb>356.73</fb>
    <v>10</v>
  </rv>
  <rv s="2">
    <fb>355.23</fb>
    <v>10</v>
  </rv>
  <rv s="2">
    <fb>350.49</fb>
    <v>10</v>
  </rv>
  <rv s="2">
    <fb>348.53</fb>
    <v>10</v>
  </rv>
  <rv s="2">
    <fb>349.86</fb>
    <v>10</v>
  </rv>
  <rv s="2">
    <fb>352.09</fb>
    <v>10</v>
  </rv>
  <rv s="2">
    <fb>350.63</fb>
    <v>10</v>
  </rv>
  <rv s="2">
    <fb>355.74</fb>
    <v>10</v>
  </rv>
  <rv s="2">
    <fb>362.71</fb>
    <v>10</v>
  </rv>
  <rv s="2">
    <fb>361.82</fb>
    <v>10</v>
  </rv>
  <rv s="2">
    <fb>352.23</fb>
    <v>10</v>
  </rv>
  <rv s="2">
    <fb>352.68</fb>
    <v>10</v>
  </rv>
  <rv s="2">
    <fb>344.16</fb>
    <v>10</v>
  </rv>
  <rv s="2">
    <fb>345.32</fb>
    <v>10</v>
  </rv>
  <rv s="2">
    <fb>341.48</fb>
    <v>10</v>
  </rv>
  <rv s="2">
    <fb>332.14</fb>
    <v>10</v>
  </rv>
  <rv s="2">
    <fb>332.84</fb>
    <v>10</v>
  </rv>
  <rv s="2">
    <fb>328.55</fb>
    <v>10</v>
  </rv>
  <rv s="2">
    <fb>331.8</fb>
    <v>10</v>
  </rv>
  <rv s="2">
    <fb>334.55</fb>
    <v>10</v>
  </rv>
  <rv s="2">
    <fb>334.77</fb>
    <v>10</v>
  </rv>
  <rv s="2">
    <fb>339.87</fb>
    <v>10</v>
  </rv>
  <rv s="2">
    <fb>339.5</fb>
    <v>10</v>
  </rv>
  <rv s="2">
    <fb>335.66</fb>
    <v>10</v>
  </rv>
  <rv s="2">
    <fb>343.87</fb>
    <v>10</v>
  </rv>
  <rv s="2">
    <fb>344.62</fb>
    <v>10</v>
  </rv>
  <rv s="2">
    <fb>344.18</fb>
    <v>10</v>
  </rv>
  <rv s="2">
    <fb>342.85</fb>
    <v>10</v>
  </rv>
  <rv s="2">
    <fb>350.46</fb>
    <v>10</v>
  </rv>
  <rv s="2">
    <fb>346.35</fb>
    <v>10</v>
  </rv>
  <rv s="2">
    <fb>346.33</fb>
    <v>10</v>
  </rv>
  <rv s="2">
    <fb>339.39</fb>
    <v>10</v>
  </rv>
  <rv s="2">
    <fb>313.13</fb>
    <v>10</v>
  </rv>
  <rv s="2">
    <fb>312.32</fb>
    <v>10</v>
  </rv>
  <rv s="2">
    <fb>308.27</fb>
    <v>10</v>
  </rv>
  <rv s="2">
    <fb>332.43</fb>
    <v>10</v>
  </rv>
  <rv s="2">
    <fb>324.61</fb>
    <v>10</v>
  </rv>
  <rv s="2">
    <fb>333.4</fb>
    <v>10</v>
  </rv>
  <rv s="2">
    <fb>335.18</fb>
    <v>10</v>
  </rv>
  <rv s="2">
    <fb>335.81</fb>
    <v>10</v>
  </rv>
  <rv s="2">
    <fb>331.33</fb>
    <v>10</v>
  </rv>
  <rv s="2">
    <fb>329.61</fb>
    <v>10</v>
  </rv>
  <rv s="2">
    <fb>320.10000000000002</fb>
    <v>10</v>
  </rv>
  <rv s="2">
    <fb>331.4</fb>
    <v>10</v>
  </rv>
  <rv s="2">
    <fb>334.37</fb>
    <v>10</v>
  </rv>
  <rv s="2">
    <fb>335.71</fb>
    <v>10</v>
  </rv>
  <rv s="2">
    <fb>335.17</fb>
    <v>10</v>
  </rv>
  <rv s="2">
    <fb>337.51</fb>
    <v>10</v>
  </rv>
  <rv s="2">
    <fb>341.52</fb>
    <v>10</v>
  </rv>
  <rv s="2">
    <fb>345.5</fb>
    <v>10</v>
  </rv>
  <rv s="2">
    <fb>342.45</fb>
    <v>10</v>
  </rv>
  <rv s="2">
    <fb>347.6</fb>
    <v>10</v>
  </rv>
  <rv s="2">
    <fb>348.64</fb>
    <v>10</v>
  </rv>
  <rv s="2">
    <fb>347.7</fb>
    <v>10</v>
  </rv>
  <rv s="2">
    <fb>349.85</fb>
    <v>10</v>
  </rv>
  <rv s="2">
    <fb>351.27</fb>
    <v>10</v>
  </rv>
  <rv s="2">
    <fb>352.54</fb>
    <v>10</v>
  </rv>
  <rv s="2">
    <fb>355.85</fb>
    <v>10</v>
  </rv>
  <rv s="2">
    <fb>356.14</fb>
    <v>10</v>
  </rv>
  <rv s="2">
    <fb>356.46</fb>
    <v>10</v>
  </rv>
  <rv s="2">
    <fb>362.3</fb>
    <v>10</v>
  </rv>
  <rv s="2">
    <fb>365.12</fb>
    <v>10</v>
  </rv>
  <rv s="2">
    <fb>367.9</fb>
    <v>10</v>
  </rv>
  <rv s="2">
    <fb>366.84</fb>
    <v>10</v>
  </rv>
  <rv s="2">
    <fb>358.3</fb>
    <v>10</v>
  </rv>
  <rv s="2">
    <fb>357.97</fb>
    <v>10</v>
  </rv>
  <rv s="2">
    <fb>353.54</fb>
    <v>10</v>
  </rv>
  <rv s="2">
    <fb>359.3</fb>
    <v>10</v>
  </rv>
  <rv s="2">
    <fb>359.73</fb>
    <v>10</v>
  </rv>
  <rv s="2">
    <fb>362.4</fb>
    <v>10</v>
  </rv>
  <rv s="2">
    <fb>365.19</fb>
    <v>10</v>
  </rv>
  <rv s="2">
    <fb>365.32</fb>
    <v>10</v>
  </rv>
  <rv s="2">
    <fb>365.86</fb>
    <v>10</v>
  </rv>
  <rv s="2">
    <fb>368</fb>
    <v>10</v>
  </rv>
  <rv s="2">
    <fb>366.77</fb>
    <v>10</v>
  </rv>
  <rv s="2">
    <fb>370.22</fb>
    <v>10</v>
  </rv>
  <rv s="2">
    <fb>366.66</fb>
    <v>10</v>
  </rv>
  <rv s="2">
    <fb>370.7</fb>
    <v>10</v>
  </rv>
  <rv s="2">
    <fb>373.31</fb>
    <v>10</v>
  </rv>
  <rv s="2">
    <fb>371.4</fb>
    <v>10</v>
  </rv>
  <rv s="2">
    <fb>352.85</fb>
    <v>10</v>
  </rv>
  <rv s="2">
    <fb>355.48</fb>
    <v>10</v>
  </rv>
  <rv s="2">
    <fb>357.84</fb>
    <v>10</v>
  </rv>
  <rv s="2">
    <fb>340.38</fb>
    <v>10</v>
  </rv>
  <rv s="2">
    <fb>338.57</fb>
    <v>10</v>
  </rv>
  <rv s="2">
    <fb>343.75</fb>
    <v>10</v>
  </rv>
  <rv s="2">
    <fb>351.63</fb>
    <v>10</v>
  </rv>
  <rv s="2">
    <fb>345.26</fb>
    <v>10</v>
  </rv>
  <rv s="2">
    <fb>346.03</fb>
    <v>10</v>
  </rv>
  <rv s="2">
    <fb>348.61</fb>
    <v>10</v>
  </rv>
  <rv s="2">
    <fb>355.05</fb>
    <v>10</v>
  </rv>
  <rv s="2">
    <fb>355.47</fb>
    <v>10</v>
  </rv>
  <rv s="2">
    <fb>354.22</fb>
    <v>10</v>
  </rv>
  <rv s="2">
    <fb>358.86</fb>
    <v>10</v>
  </rv>
  <rv s="2">
    <fb>356.64</fb>
    <v>10</v>
  </rv>
  <rv s="2">
    <fb>354.55</fb>
    <v>10</v>
  </rv>
  <rv s="2">
    <fb>357.76</fb>
    <v>10</v>
  </rv>
  <rv s="2">
    <fb>355.88</fb>
    <v>10</v>
  </rv>
  <rv s="2">
    <fb>347.93</fb>
    <v>10</v>
  </rv>
  <rv s="2">
    <fb>350.5</fb>
    <v>10</v>
  </rv>
  <rv s="2">
    <fb>347.02</fb>
    <v>10</v>
  </rv>
  <rv s="2">
    <fb>349.9</fb>
    <v>10</v>
  </rv>
  <rv s="2">
    <fb>349.81</fb>
    <v>10</v>
  </rv>
  <rv s="2">
    <fb>349.05</fb>
    <v>10</v>
  </rv>
  <rv s="2">
    <fb>350.94</fb>
    <v>10</v>
  </rv>
  <rv s="2">
    <fb>351.86</fb>
    <v>10</v>
  </rv>
  <rv s="2">
    <fb>355.29</fb>
    <v>10</v>
  </rv>
  <rv s="2">
    <fb>353.97</fb>
    <v>10</v>
  </rv>
  <rv s="2">
    <fb>357.04</fb>
    <v>10</v>
  </rv>
  <rv s="2">
    <fb>351.29</fb>
    <v>10</v>
  </rv>
  <rv s="2">
    <fb>350.91</fb>
    <v>10</v>
  </rv>
  <rv s="2">
    <fb>345.47</fb>
    <v>10</v>
  </rv>
  <rv s="2">
    <fb>339.35</fb>
    <v>10</v>
  </rv>
  <rv s="2">
    <fb>342.15</fb>
    <v>10</v>
  </rv>
  <rv s="2">
    <fb>337.43</fb>
    <v>10</v>
  </rv>
  <rv s="2">
    <fb>339.74</fb>
    <v>10</v>
  </rv>
  <rv s="2">
    <fb>332.09</fb>
    <v>10</v>
  </rv>
  <rv s="2">
    <fb>336.78</fb>
    <v>10</v>
  </rv>
  <rv s="2">
    <fb>7580157</fb>
    <v>17</v>
  </rv>
  <rv s="2">
    <fb>352.51</fb>
    <v>10</v>
  </rv>
  <rv s="2">
    <fb>344.39249999999998</fb>
    <v>10</v>
  </rv>
  <rv s="2">
    <fb>5599263</fb>
    <v>17</v>
  </rv>
  <rv s="2">
    <fb>347.39</fb>
    <v>10</v>
  </rv>
  <rv s="2">
    <fb>351.97</fb>
    <v>10</v>
  </rv>
  <rv s="2">
    <fb>345.01</fb>
    <v>10</v>
  </rv>
  <rv s="2">
    <fb>4891719</fb>
    <v>17</v>
  </rv>
  <rv s="2">
    <fb>348.12</fb>
    <v>10</v>
  </rv>
  <rv s="2">
    <fb>350.21</fb>
    <v>10</v>
  </rv>
  <rv s="2">
    <fb>346.76</fb>
    <v>10</v>
  </rv>
  <rv s="2">
    <fb>5544214</fb>
    <v>17</v>
  </rv>
  <rv s="2">
    <fb>347.29</fb>
    <v>10</v>
  </rv>
  <rv s="2">
    <fb>350.67</fb>
    <v>10</v>
  </rv>
  <rv s="2">
    <fb>345.8</fb>
    <v>10</v>
  </rv>
  <rv s="2">
    <fb>4747460</fb>
    <v>17</v>
  </rv>
  <rv s="2">
    <fb>350</fb>
    <v>10</v>
  </rv>
  <rv s="2">
    <fb>351.37</fb>
    <v>10</v>
  </rv>
  <rv s="2">
    <fb>348.48</fb>
    <v>10</v>
  </rv>
  <rv s="2">
    <fb>4927644</fb>
    <v>17</v>
  </rv>
  <rv s="2">
    <fb>349.5</fb>
    <v>10</v>
  </rv>
  <rv s="2">
    <fb>347.16</fb>
    <v>10</v>
  </rv>
  <rv s="2">
    <fb>5216269</fb>
    <v>17</v>
  </rv>
  <rv s="2">
    <fb>349.06</fb>
    <v>10</v>
  </rv>
  <rv s="2">
    <fb>353.65</fb>
    <v>10</v>
  </rv>
  <rv s="2">
    <fb>348.4</fb>
    <v>10</v>
  </rv>
  <rv s="2">
    <fb>4614217</fb>
    <v>17</v>
  </rv>
  <rv s="2">
    <fb>351.1</fb>
    <v>10</v>
  </rv>
  <rv s="2">
    <fb>354.48</fb>
    <v>10</v>
  </rv>
  <rv s="2">
    <fb>350.2</fb>
    <v>10</v>
  </rv>
  <rv s="2">
    <fb>4385600</fb>
    <v>17</v>
  </rv>
  <rv s="2">
    <fb>353</fb>
    <v>10</v>
  </rv>
  <rv s="2">
    <fb>355.78</fb>
    <v>10</v>
  </rv>
  <rv s="2">
    <fb>351.21</fb>
    <v>10</v>
  </rv>
  <rv s="2">
    <fb>5887647</fb>
    <v>17</v>
  </rv>
  <rv s="2">
    <fb>354.82</fb>
    <v>10</v>
  </rv>
  <rv s="2">
    <fb>357.18</fb>
    <v>10</v>
  </rv>
  <rv s="2">
    <fb>353.86</fb>
    <v>10</v>
  </rv>
  <rv s="2">
    <fb>3915781</fb>
    <v>17</v>
  </rv>
  <rv s="2">
    <fb>354</fb>
    <v>10</v>
  </rv>
  <rv s="2">
    <fb>357.65</fb>
    <v>10</v>
  </rv>
  <rv s="2">
    <fb>353.01</fb>
    <v>10</v>
  </rv>
  <rv s="2">
    <fb>3920959</fb>
    <v>17</v>
  </rv>
  <rv s="2">
    <fb>356.38</fb>
    <v>10</v>
  </rv>
  <rv s="2">
    <fb>358.32</fb>
    <v>10</v>
  </rv>
  <rv s="2">
    <fb>354.73</fb>
    <v>10</v>
  </rv>
  <rv s="2">
    <fb>7402324</fb>
    <v>17</v>
  </rv>
  <rv s="2">
    <fb>356.29</fb>
    <v>10</v>
  </rv>
  <rv s="2">
    <fb>350.80950000000001</fb>
    <v>10</v>
  </rv>
  <rv s="2">
    <fb>12129680</fb>
    <v>17</v>
  </rv>
  <rv s="2">
    <fb>351.7</fb>
    <v>10</v>
  </rv>
  <rv s="2">
    <fb>356.62</fb>
    <v>10</v>
  </rv>
  <rv s="2">
    <fb>347.23</fb>
    <v>10</v>
  </rv>
  <rv s="2">
    <fb>8641733</fb>
    <v>17</v>
  </rv>
  <rv s="2">
    <fb>348.93</fb>
    <v>10</v>
  </rv>
  <rv s="2">
    <fb>352.82</fb>
    <v>10</v>
  </rv>
  <rv s="2">
    <fb>345.09010000000001</fb>
    <v>10</v>
  </rv>
  <rv s="2">
    <fb>8658670</fb>
    <v>17</v>
  </rv>
  <rv s="2">
    <fb>344.1</fb>
    <v>10</v>
  </rv>
  <rv s="2">
    <fb>346.17</fb>
    <v>10</v>
  </rv>
  <rv s="2">
    <fb>338.1</fb>
    <v>10</v>
  </rv>
  <rv s="2">
    <fb>7335286</fb>
    <v>17</v>
  </rv>
  <rv s="2">
    <fb>341.69499999999999</fb>
    <v>10</v>
  </rv>
  <rv s="2">
    <fb>344.38</fb>
    <v>10</v>
  </rv>
  <rv s="2">
    <fb>340</fb>
    <v>10</v>
  </rv>
  <rv s="2">
    <fb>7295564</fb>
    <v>17</v>
  </rv>
  <rv s="2">
    <fb>342.46</fb>
    <v>10</v>
  </rv>
  <rv s="2">
    <fb>335.55</fb>
    <v>10</v>
  </rv>
  <rv s="2">
    <fb>5944108</fb>
    <v>17</v>
  </rv>
  <rv s="2">
    <fb>338.29500000000002</fb>
    <v>10</v>
  </rv>
  <rv s="2">
    <fb>341.42860000000002</fb>
    <v>10</v>
  </rv>
  <rv s="2">
    <fb>335.43</fb>
    <v>10</v>
  </rv>
  <rv s="2">
    <fb>8797064</fb>
    <v>17</v>
  </rv>
  <rv s="2">
    <fb>341.43</fb>
    <v>10</v>
  </rv>
  <rv s="2">
    <fb>328.7</fb>
    <v>10</v>
  </rv>
  <rv s="2">
    <fb>6073868</fb>
    <v>17</v>
  </rv>
  <rv s="2">
    <fb>333.68</fb>
    <v>10</v>
  </rv>
  <rv s="2">
    <fb>337.37740000000002</fb>
    <v>10</v>
  </rv>
  <rv s="2">
    <fb>332.73</fb>
    <v>10</v>
  </rv>
  <rv s="9">
    <v>21</v>
    <v>a1ndww</v>
    <v>Daily</v>
    <v>45514</v>
    <v>45879</v>
    <v>0</v>
    <v>1</v>
    <v>638902080000000000,638903833730623416,0</v>
    <v>0</v>
    <v>a1ndww</v>
    <v/>
    <v>1</v>
  </rv>
  <rv s="9">
    <v>21</v>
    <v>a1u3rw</v>
    <v>Daily</v>
    <v>45514</v>
    <v>45879</v>
    <v>0</v>
    <v>1</v>
    <v>638902080000000000,638903833729911276,0</v>
    <v>0</v>
    <v>a1u3rw</v>
    <v/>
    <v>2</v>
  </rv>
  <rv s="9">
    <v>21</v>
    <v>a1mou2</v>
    <v>Daily</v>
    <v>45514</v>
    <v>45879</v>
    <v>0</v>
    <v>1</v>
    <v/>
    <v>0</v>
    <v/>
    <v/>
    <v>3</v>
  </rv>
  <rv s="9">
    <v>21</v>
    <v>a1yv52</v>
    <v>Daily</v>
    <v>45514</v>
    <v>45879</v>
    <v>0</v>
    <v>1</v>
    <v>638902080000000000,638903833730144823,0</v>
    <v>0</v>
    <v>a1yv52</v>
    <v/>
    <v>4</v>
  </rv>
  <rv s="9">
    <v>21</v>
    <v>a1x8w7</v>
    <v>Daily</v>
    <v>45514</v>
    <v>45879</v>
    <v>0</v>
    <v>1</v>
    <v>638902080000000000,638903833730377309,0</v>
    <v>0</v>
    <v>a1x8w7</v>
    <v/>
    <v>5</v>
  </rv>
  <rv s="9">
    <v>22</v>
    <v>c578nm</v>
    <v>Daily</v>
    <v>45514</v>
    <v>45879</v>
    <v>0</v>
    <v>1</v>
    <v/>
    <v>6</v>
    <v/>
    <v/>
    <v>7</v>
  </rv>
  <rv s="9">
    <v>21</v>
    <v>XNYS:BRK.A</v>
    <v>Daily</v>
    <v>45514</v>
    <v>45879</v>
    <v>0</v>
    <v>1</v>
    <v>638902080000000000,638903833724329137,0</v>
    <v>0</v>
    <v>a1otp2</v>
    <v/>
    <v>8</v>
  </rv>
  <rv s="9">
    <v>21</v>
    <v>XNYS:BLK</v>
    <v>Daily</v>
    <v>45514</v>
    <v>45879</v>
    <v>0</v>
    <v>1</v>
    <v>638902080000000000,638903833724275924,0</v>
    <v>0</v>
    <v>a1om4c</v>
    <v/>
    <v>9</v>
  </rv>
  <rv s="10">
    <v>23</v>
    <v>XNYS:BLK</v>
    <v>Daily</v>
    <v>45849</v>
    <v>45879</v>
    <v>0</v>
    <v>1</v>
    <v>638902080000000000,638903833724303122,0</v>
    <v>10</v>
    <v>a1om4c</v>
    <v/>
    <v>11</v>
    <v>12</v>
    <v>13</v>
    <v>14</v>
    <v>15</v>
  </rv>
  <rv s="10">
    <v>23</v>
    <v>XNYS:V</v>
    <v>Daily</v>
    <v>45849</v>
    <v>45879</v>
    <v>0</v>
    <v>1</v>
    <v>638902080000000000,638903833724197149,0</v>
    <v>10</v>
    <v>a256cw</v>
    <v/>
    <v>16</v>
    <v>17</v>
    <v>18</v>
    <v>19</v>
    <v>20</v>
  </rv>
  <rv s="9">
    <v>21</v>
    <v>XNYS:V</v>
    <v>Daily</v>
    <v>45514</v>
    <v>45879</v>
    <v>0</v>
    <v>1</v>
    <v>638902080000000000,638903833724221998,0</v>
    <v>0</v>
    <v>a256cw</v>
    <v/>
    <v>21</v>
  </rv>
  <rv s="10">
    <v>23</v>
    <v>XLON:0R2N</v>
    <v>Daily</v>
    <v>45849</v>
    <v>45879</v>
    <v>0</v>
    <v>1</v>
    <v>638902080000000000,638903833724170793,0</v>
    <v>10</v>
    <v>by9i27</v>
    <v/>
    <v>22</v>
    <v>23</v>
    <v>24</v>
    <v>25</v>
    <v>26</v>
  </rv>
  <rv s="9">
    <v>21</v>
    <v>XLON:0R2N</v>
    <v>Daily</v>
    <v>45514</v>
    <v>45879</v>
    <v>0</v>
    <v>1</v>
    <v>638902080000000000,638903833724254653,0</v>
    <v>27</v>
    <v>by9i27</v>
    <v/>
    <v>28</v>
  </rv>
  <rv s="9">
    <v>21</v>
    <v>a1o4ec</v>
    <v>Daily</v>
    <v>45514</v>
    <v>45879</v>
    <v>0</v>
    <v>1</v>
    <v/>
    <v>0</v>
    <v/>
    <v/>
    <v>29</v>
  </rv>
  <rv s="4">
    <v>en-US</v>
    <v>a256cw</v>
    <v>268435456</v>
    <v>1</v>
    <v>Powered by Refinitiv</v>
    <v>6</v>
    <v>VISA INC. (XNYS:V)</v>
    <v>7</v>
    <v>8</v>
    <v>Finance</v>
    <v>9</v>
    <v>375.51</v>
    <v>257.92</v>
    <v>0.92120000000000002</v>
    <v>4.6900000000000004</v>
    <v>1.158E-3</v>
    <v>1.4123000000000002E-2</v>
    <v>0.39</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337.37740000000002</v>
    <v>Software &amp; IT Services</v>
    <v>Stock</v>
    <v>45877.999493193747</v>
    <v>2615</v>
    <v>332.73</v>
    <v>648840684780</v>
    <v>VISA INC.</v>
    <v>VISA INC.</v>
    <v>333.68</v>
    <v>32.868499999999997</v>
    <v>332.09</v>
    <v>336.78</v>
    <v>337.17</v>
    <v>1926601000</v>
    <v>V</v>
    <v>VISA INC. (XNYS:V)</v>
    <v>6073868</v>
    <v>6266468</v>
    <v>2007</v>
  </rv>
  <rv s="1">
    <v>2957</v>
  </rv>
  <rv s="4">
    <v>en-US</v>
    <v>a1otp2</v>
    <v>268435456</v>
    <v>1</v>
    <v>Powered by Refinitiv</v>
    <v>6</v>
    <v>BERKSHIRE HATHAWAY INC. (XNYS:BRK.A)</v>
    <v>7</v>
    <v>8</v>
    <v>Finance</v>
    <v>9</v>
    <v>812855</v>
    <v>639455.86499999999</v>
    <v>0.77800000000000002</v>
    <v>-1959.8</v>
    <v>3.723E-4</v>
    <v>-2.8000000000000004E-3</v>
    <v>259.89999999999998</v>
    <v>USD</v>
    <v>Berkshire Hathaway Inc. and its subsidiaries are engaged in diverse business activities, including insurance and reinsurance, utilities and energy, freight rail transportation, manufacturing, services and retailing. The Company’s segments include Insurance; Railroad (BNSF); Berkshire Hathaway Energy (BHE); Pilot Travel Centers (Pilot);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Pilot segment is an operator of travel centers in North America and a marketer of wholesale fuel.</v>
    <v>392400</v>
    <v>New York Stock Exchange</v>
    <v>XNYS</v>
    <v>XNYS</v>
    <v>3555 Farnam Street, OMAHA, NE, 68131 US</v>
    <v>699940.99</v>
    <v>Consumer Goods Conglomerates</v>
    <v>Stock</v>
    <v>45877.958333356248</v>
    <v>1761</v>
    <v>693021.02119999996</v>
    <v>999592500000</v>
    <v>BERKSHIRE HATHAWAY INC.</v>
    <v>BERKSHIRE HATHAWAY INC.</v>
    <v>695837.44</v>
    <v>15.948600000000001</v>
    <v>699999.9</v>
    <v>698040.1</v>
    <v>698300</v>
    <v>1438220</v>
    <v>BRK.A</v>
    <v>BERKSHIRE HATHAWAY INC. (XNYS:BRK.A)</v>
    <v>325</v>
    <v>438</v>
    <v>1998</v>
  </rv>
  <rv s="1">
    <v>2959</v>
  </rv>
  <rv s="11">
    <v>en-US</v>
    <v>by9i27</v>
    <v>268435456</v>
    <v>1</v>
    <v>Powered by Refinitiv</v>
    <v>25</v>
    <v>RTX CORPORATION (XLON:0R2N)</v>
    <v>7</v>
    <v>26</v>
    <v>Finance</v>
    <v>27</v>
    <v>78.885000000000005</v>
    <v>77.16</v>
    <v>0.66549999999999998</v>
    <v>2.8</v>
    <v>-1.1840000000000002E-3</v>
    <v>1.8252999999999998E-2</v>
    <v>-0.185</v>
    <v>USD</v>
    <v>RTX Corporation is an aerospace and defense company, which provides advanced systems and services for commercial, military, and government customers worldwide. The Company operates through three segments: Collins Aerospace, Pratt &amp; Whitney, and Raytheon. Collins Aerospace segment provides technologically advanced aerospace and defense products and aftermarket service solutions for civil and military aircraft manufacturers, commercial airlines, and regional, business and general aviation, as well as for defense and commercial space operations. The Pratt &amp; Whitney segment supplies aircraft engines for commercial, military, business jet, and general aviation customers. The Raytheon segment provides defensive and offensive threat detection, tracking and mitigation capabilities for the United States and foreign government and commercial customers. The Raytheon designs, develops, and provides advanced capabilities in integrated air and missile defense, smart weapons, missiles and others.</v>
    <v>185000</v>
    <v>London Stock Exchange</v>
    <v>XLON</v>
    <v>XLON</v>
    <v>1000 Wilson Blvd, ARLINGTON, VA, 22209 US</v>
    <v>Aerospace &amp; Defense</v>
    <v>Stock</v>
    <v>45877.745363344533</v>
    <v>2344</v>
    <v>208491300000</v>
    <v>RTX CORPORATION</v>
    <v>RTX CORPORATION</v>
    <v>154.9</v>
    <v>45.591299999999997</v>
    <v>153.4</v>
    <v>156.19999999999999</v>
    <v>156.01499999999999</v>
    <v>1338542000</v>
    <v>0R2N</v>
    <v>RTX CORPORATION (XLON:0R2N)</v>
    <v>3073</v>
    <v>4424160</v>
    <v>1934</v>
  </rv>
  <rv s="1">
    <v>2961</v>
  </rv>
  <rv s="4">
    <v>en-US</v>
    <v>a1om4c</v>
    <v>268435456</v>
    <v>1</v>
    <v>Powered by Refinitiv</v>
    <v>6</v>
    <v>BLACKROCK, INC. (XNYS:BLK)</v>
    <v>7</v>
    <v>8</v>
    <v>Finance</v>
    <v>9</v>
    <v>1131.93</v>
    <v>773.74009999999998</v>
    <v>1.4615</v>
    <v>12.14</v>
    <v>-1.3960000000000001E-3</v>
    <v>1.0909E-2</v>
    <v>-1.57</v>
    <v>USD</v>
    <v>BlackRock, Inc. is an investment management company. The Company provides a range of investment management and technology services to institutional and retail clients. Its diverse platform of alpha-seeking active, private markets, index and cash management investment strategies across asset classes enables the Company to tailor investment outcomes and asset allocation solutions for clients. Its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separate accounts, collective investment funds and other pooled investment vehicles. It also offers technology services, including the investment and risk management technology platform, Aladdin, Aladdin Wealth, eFront, and Cachematrix, as well as advisory services and solutions.</v>
    <v>22700</v>
    <v>New York Stock Exchange</v>
    <v>XNYS</v>
    <v>XNYS</v>
    <v>50 Hudson Yards, NEW YORK, NY, 10001 US</v>
    <v>1126.17</v>
    <v>Investment Banking &amp; Investment Services</v>
    <v>Stock</v>
    <v>45877.985979108591</v>
    <v>2005</v>
    <v>1114.55</v>
    <v>174205316901</v>
    <v>BLACKROCK, INC.</v>
    <v>BLACKROCK, INC.</v>
    <v>1119.72</v>
    <v>27.1905</v>
    <v>1112.83</v>
    <v>1124.97</v>
    <v>1123.4000000000001</v>
    <v>154853300</v>
    <v>BLK</v>
    <v>BLACKROCK, INC. (XNYS:BLK)</v>
    <v>427904</v>
    <v>628310</v>
    <v>2024</v>
  </rv>
  <rv s="1">
    <v>2963</v>
  </rv>
  <rv s="4">
    <v>en-US</v>
    <v>a1waa2</v>
    <v>268435456</v>
    <v>1</v>
    <v>Powered by Refinitiv</v>
    <v>6</v>
    <v>JPMORGAN CHASE &amp; CO. (XNYS:JPM)</v>
    <v>7</v>
    <v>8</v>
    <v>Finance</v>
    <v>9</v>
    <v>301.29309999999998</v>
    <v>200.61</v>
    <v>1.1335</v>
    <v>1.82</v>
    <v>3.4629999999999999E-5</v>
    <v>6.3429999999999997E-3</v>
    <v>0.01</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317160</v>
    <v>New York Stock Exchange</v>
    <v>XNYS</v>
    <v>XNYS</v>
    <v>383 Madison Avenue, NEW YORK, NY, 10179-0001 US</v>
    <v>291.23</v>
    <v>Banking Services</v>
    <v>Stock</v>
    <v>45877.999776342185</v>
    <v>2341</v>
    <v>284.70600000000002</v>
    <v>794018965040</v>
    <v>JPMORGAN CHASE &amp; CO.</v>
    <v>JPMORGAN CHASE &amp; CO.</v>
    <v>288.98</v>
    <v>14.8156</v>
    <v>286.94</v>
    <v>288.76</v>
    <v>288.77</v>
    <v>2749754000</v>
    <v>JPM</v>
    <v>JPMORGAN CHASE &amp; CO. (XNYS:JPM)</v>
    <v>6634506</v>
    <v>8853036</v>
    <v>1968</v>
  </rv>
  <rv s="1">
    <v>2965</v>
  </rv>
  <rv s="4">
    <v>en-US</v>
    <v>bqef7w</v>
    <v>268435456</v>
    <v>1</v>
    <v>Powered by Refinitiv</v>
    <v>6</v>
    <v>FIVERR INTERNATIONAL LTD (XNYS:FVRR)</v>
    <v>7</v>
    <v>8</v>
    <v>Finance</v>
    <v>9</v>
    <v>36.11</v>
    <v>20.8262</v>
    <v>1.3408</v>
    <v>-1.2</v>
    <v>8.2909999999999998E-3</v>
    <v>-5.2378999999999995E-2</v>
    <v>0.18</v>
    <v>USD</v>
    <v>Fiverr International Ltd is an Israel-based global marketplace that connects freelancers and businesses for digital services. At the foundation of the Company's platform lies a catalog with several categories of productized service listings, called Gigs. Each Gig has a clearly defined scope, duration, and price, along with buyer-generated reviews. Using the Company's search or navigation tools, buyers can find and purchase Gigs, such as logo design, video creation and editing, Web development, and blog writing, with varying prices. Promoted Gigs and Seller Plus provide advertising capabilities and tools for freelancers. Fiverr Workspace provides freelancers with software skills to manage business with their clients. Learning and development offerings are made through Fiverr Learn and CreativeLive. ClearVoice offers a subscription-based content marketing solution, WorkingNotWorking provides paid access to creative talent, and Stoke Talent provides a freelancer management system.</v>
    <v>762</v>
    <v>New York Stock Exchange</v>
    <v>XNYS</v>
    <v>XNYS</v>
    <v>8 Eliezer Kaplan St, TEL AVIV-YAFO, 6473409 IL</v>
    <v>23.05</v>
    <v>Software &amp; IT Services</v>
    <v>Stock</v>
    <v>45877.998653171097</v>
    <v>2338</v>
    <v>21.7</v>
    <v>800326775</v>
    <v>FIVERR INTERNATIONAL LTD</v>
    <v>FIVERR INTERNATIONAL LTD</v>
    <v>22.84</v>
    <v>44.063299999999998</v>
    <v>22.91</v>
    <v>21.71</v>
    <v>21.89</v>
    <v>36864430</v>
    <v>FVRR</v>
    <v>FIVERR INTERNATIONAL LTD (XNYS:FVRR)</v>
    <v>1232862</v>
    <v>993714</v>
    <v>2010</v>
  </rv>
  <rv s="1">
    <v>2967</v>
  </rv>
  <rv s="12">
    <v>30</v>
  </rv>
  <rv s="13">
    <v>{5CD42554-4A3E-4503-8C78-1651A35B27CC}</v>
    <v>0</v>
    <v>24</v>
    <v>2969</v>
  </rv>
</rvData>
</file>

<file path=xl/richData/rdrichvaluestructure.xml><?xml version="1.0" encoding="utf-8"?>
<rvStructures xmlns="http://schemas.microsoft.com/office/spreadsheetml/2017/richdata" count="14">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Instrument type" t="s"/>
    <k n="Last trade time"/>
    <k n="Name" t="s"/>
    <k n="Previous close"/>
    <k n="Price"/>
    <k n="Ticker symbol" t="s"/>
    <k n="UniqueName" t="s"/>
  </s>
  <s t="_linkedentity">
    <k n="%cvi" t="r"/>
  </s>
  <s t="_formattednumber">
    <k n="_Format" t="sp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Open"/>
    <k n="P/E"/>
    <k n="Previous close"/>
    <k n="Price"/>
    <k n="Shares outstanding"/>
    <k n="Ticker symbol" t="s"/>
    <k n="UniqueName" t="s"/>
    <k n="Volume"/>
    <k n="Volume average"/>
    <k n="Year incorporated"/>
  </s>
  <s t="_error">
    <k n="errorType" t="i"/>
    <k n="subType" t="i"/>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Industry" t="s"/>
    <k n="Instrument type" t="s"/>
    <k n="Last trade time"/>
    <k n="LearnMoreOnLink" t="r"/>
    <k n="Market cap"/>
    <k n="Name" t="s"/>
    <k n="Official name" t="s"/>
    <k n="Open"/>
    <k n="P/E"/>
    <k n="Previous close"/>
    <k n="Price"/>
    <k n="Price (Extended hours)"/>
    <k n="Shares outstanding"/>
    <k n="Ticker symbol" t="s"/>
    <k n="UniqueName" t="s"/>
    <k n="Volume"/>
    <k n="Volume average"/>
    <k n="Year incorporated"/>
  </s>
  <s t="_array">
    <k n="array" t="a"/>
  </s>
  <s t="_datasourcecontainer">
    <k n="%XLUID" t="s"/>
    <k n="_CRID" t="i"/>
    <k n="_Display" t="spb"/>
    <k n="Stock" t="r"/>
  </s>
</rvStructures>
</file>

<file path=xl/richData/rdsupportingpropertybag.xml><?xml version="1.0" encoding="utf-8"?>
<supportingPropertyBags xmlns="http://schemas.microsoft.com/office/spreadsheetml/2017/richdata2">
  <spbArrays count="7">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
      <v t="s">Stock</v>
      <v t="s">_CRID</v>
      <v t="s">%XLUID</v>
      <v t="s">_Display</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28">
    <spb s="0">
      <v>0</v>
      <v>Name</v>
    </spb>
    <spb s="1">
      <v>0</v>
      <v>0</v>
      <v>0</v>
    </spb>
    <spb s="2">
      <v>1</v>
      <v>1</v>
    </spb>
    <spb s="3">
      <v>1</v>
      <v>2</v>
      <v>2</v>
      <v>3</v>
      <v>2</v>
      <v>2</v>
      <v>2</v>
      <v>4</v>
      <v>5</v>
    </spb>
    <spb s="4">
      <v>GMT</v>
    </spb>
    <spb s="5">
      <v>6</v>
    </spb>
    <spb s="6">
      <v>1</v>
      <v>Name</v>
      <v>LearnMoreOnLink</v>
    </spb>
    <spb s="7">
      <v>1</v>
      <v>1</v>
      <v>1</v>
      <v>1</v>
    </spb>
    <spb s="8">
      <v>7</v>
      <v>8</v>
      <v>8</v>
      <v>7</v>
      <v>1</v>
      <v>7</v>
      <v>7</v>
      <v>7</v>
      <v>9</v>
      <v>9</v>
      <v>3</v>
      <v>10</v>
      <v>7</v>
      <v>7</v>
      <v>7</v>
      <v>9</v>
      <v>4</v>
      <v>11</v>
      <v>5</v>
      <v>9</v>
      <v>7</v>
      <v>7</v>
      <v>3</v>
    </spb>
    <spb s="9">
      <v>at close</v>
      <v>from previous close</v>
      <v>from previous close</v>
      <v>Source: Nasdaq</v>
      <v>GMT</v>
      <v>Delayed 15 minutes</v>
      <v>from close</v>
      <v>from close</v>
    </spb>
    <spb s="5">
      <v>7</v>
    </spb>
    <spb s="6">
      <v>2</v>
      <v>Name</v>
      <v>LearnMoreOnLink</v>
    </spb>
    <spb s="10">
      <v>12</v>
      <v>8</v>
      <v>12</v>
      <v>1</v>
      <v>12</v>
      <v>12</v>
      <v>12</v>
      <v>9</v>
      <v>9</v>
      <v>3</v>
      <v>10</v>
      <v>12</v>
      <v>9</v>
      <v>4</v>
      <v>11</v>
      <v>5</v>
      <v>9</v>
    </spb>
    <spb s="11">
      <v>Delayed 15 minutes</v>
      <v>from previous close</v>
      <v>from previous close</v>
      <v>GMT</v>
    </spb>
    <spb s="5">
      <v>12</v>
    </spb>
    <spb s="6">
      <v>3</v>
      <v>Name</v>
      <v>LearnMoreOnLink</v>
    </spb>
    <spb s="12">
      <v>7</v>
      <v>8</v>
      <v>7</v>
      <v>1</v>
      <v>7</v>
      <v>7</v>
      <v>7</v>
      <v>9</v>
      <v>9</v>
      <v>3</v>
      <v>10</v>
      <v>7</v>
      <v>7</v>
      <v>7</v>
      <v>9</v>
      <v>4</v>
      <v>11</v>
      <v>5</v>
      <v>9</v>
      <v>7</v>
      <v>7</v>
      <v>3</v>
    </spb>
    <spb s="5">
      <v>9</v>
    </spb>
    <spb s="6">
      <v>4</v>
      <v>Name</v>
      <v>LearnMoreOnLink</v>
    </spb>
    <spb s="13">
      <v>8</v>
      <v>8</v>
      <v>1</v>
      <v>7</v>
      <v>7</v>
      <v>7</v>
      <v>9</v>
      <v>9</v>
      <v>3</v>
      <v>10</v>
      <v>7</v>
      <v>7</v>
      <v>7</v>
      <v>9</v>
      <v>4</v>
      <v>11</v>
      <v>5</v>
      <v>9</v>
    </spb>
    <spb s="14">
      <v>Delayed 15 minutes</v>
      <v>from previous close</v>
      <v>from previous close</v>
      <v>LSE</v>
      <v>GMT</v>
    </spb>
    <spb s="15">
      <v>6</v>
      <v>7</v>
    </spb>
    <spb s="15">
      <v>6</v>
      <v>12</v>
    </spb>
    <spb s="16">
      <v>7</v>
      <v>6</v>
      <v>7</v>
      <v>7</v>
      <v>7</v>
      <v>9</v>
    </spb>
    <spb s="17">
      <v>5</v>
    </spb>
    <spb s="6">
      <v>6</v>
      <v>Name</v>
      <v>LearnMoreOnLink</v>
    </spb>
    <spb s="18">
      <v>8</v>
      <v>8</v>
      <v>1</v>
      <v>7</v>
      <v>7</v>
      <v>7</v>
      <v>9</v>
      <v>9</v>
      <v>3</v>
      <v>10</v>
      <v>7</v>
      <v>7</v>
      <v>7</v>
      <v>9</v>
      <v>4</v>
      <v>11</v>
      <v>5</v>
      <v>9</v>
      <v>7</v>
      <v>7</v>
      <v>3</v>
    </spb>
    <spb s="9">
      <v>at close</v>
      <v>from previous close</v>
      <v>from previous close</v>
      <v>LSE</v>
      <v>GMT</v>
      <v>Delayed 15 minutes</v>
      <v>from close</v>
      <v>from close</v>
    </spb>
  </spbData>
</supportingPropertyBags>
</file>

<file path=xl/richData/rdsupportingpropertybagstructure.xml><?xml version="1.0" encoding="utf-8"?>
<spbStructures xmlns="http://schemas.microsoft.com/office/spreadsheetml/2017/richdata2" count="19">
  <s>
    <k n="^Order" t="spba"/>
    <k n="TitleProperty" t="s"/>
  </s>
  <s>
    <k n="ShowInCardView" t="b"/>
    <k n="ShowInDotNotation" t="b"/>
    <k n="ShowInAutoComplete" t="b"/>
  </s>
  <s>
    <k n="UniqueName" t="spb"/>
    <k n="`%ProviderInfo" t="spb"/>
  </s>
  <s>
    <k n="Name" t="i"/>
    <k n="Price" t="i"/>
    <k n="Change" t="i"/>
    <k n="Change (%)" t="i"/>
    <k n="52 week low" t="i"/>
    <k n="52 week high" t="i"/>
    <k n="Previous close" t="i"/>
    <k n="Last trade time" t="i"/>
    <k n="`%EntityServiceId" t="i"/>
  </s>
  <s>
    <k n="Last trade time" t="s"/>
  </s>
  <s>
    <k n="_Self" t="i"/>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Previous close" t="i"/>
    <k n="Volume average" t="i"/>
    <k n="Last trade time" t="i"/>
    <k n="Year incorporated" t="i"/>
    <k n="`%EntityServiceId" t="i"/>
    <k n="Shares outstanding" t="i"/>
  </s>
  <s>
    <k n="Price" t="s"/>
    <k n="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E" t="i"/>
    <k n="Beta"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Date" t="i"/>
    <k n="Close" t="i"/>
  </s>
  <s>
    <k n="Low" t="i"/>
    <k n="Date" t="i"/>
    <k n="High" t="i"/>
    <k n="Open" t="i"/>
    <k n="Close" t="i"/>
    <k n="Volume" t="i"/>
  </s>
  <s>
    <k n="^Order" t="spba"/>
  </s>
  <s>
    <k n="P/E" t="i"/>
    <k n="Beta"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19" formatCode="dd/mm/yyyy"/>
    </x:dxf>
  </dxfs>
  <richProperties>
    <rPr n="IsTitleField" t="b"/>
    <rPr n="NumberFormat" t="s"/>
  </richProperties>
  <richStyles>
    <rSty>
      <rpv i="0">1</rpv>
    </rSty>
    <rSty dxfid="1">
      <rpv i="1">_-[$Ksh-en-KE]* #,##0.00_-;-[$Ksh-en-KE]* #,##0.00_-;_-[$Ksh-en-KE]* "-"??_-;_-@_-</rpv>
    </rSty>
    <rSty dxfid="3"/>
    <rSty dxfid="2"/>
    <rSty dxfid="0">
      <rpv i="1">0.00</rpv>
    </rSty>
    <rSty dxfid="7"/>
    <rSty dxfid="1">
      <rpv i="1">_([$$-en-US]* #,##0.00_);_([$$-en-US]* (#,##0.00);_([$$-en-US]* "-"??_);_(@_)</rpv>
    </rSty>
    <rSty dxfid="5">
      <rpv i="1">#,##0.00</rpv>
    </rSty>
    <rSty dxfid="4">
      <rpv i="1">#,##0</rpv>
    </rSty>
    <rSty dxfid="1">
      <rpv i="1">_([$$-en-US]* #,##0_);_([$$-en-US]* (#,##0);_([$$-en-US]* "-"_);_(@_)</rpv>
    </rSty>
    <rSty dxfid="6">
      <rpv i="1">0</rpv>
    </rSty>
    <rSty dxfid="1">
      <rpv i="1">_([$€-x-euro2] * #,##0.00_);_([$€-x-euro2] * (#,##0.00);_([$€-x-euro2] *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055C82-15B3-45C7-B030-47ED95ED7959}" name="Ledger" displayName="Ledger" ref="B3:I57" totalsRowShown="0">
  <autoFilter ref="B3:I57" xr:uid="{34055C82-15B3-45C7-B030-47ED95ED7959}"/>
  <tableColumns count="8">
    <tableColumn id="1" xr3:uid="{A0940FDF-B5B1-4F3F-90FD-604D7F11512C}" name="Date" dataDxfId="8"/>
    <tableColumn id="2" xr3:uid="{593A7222-F915-4417-974F-445F00EB3C40}" name="Stock"/>
    <tableColumn id="3" xr3:uid="{E3069711-5E9C-40C5-9DC7-8F1B831E8A56}" name="Transaction"/>
    <tableColumn id="4" xr3:uid="{8BA4C8CD-4AF0-4542-A988-6E8362A4DFAE}" name="Units"/>
    <tableColumn id="5" xr3:uid="{0D9118C0-8621-49E9-BB00-57CFF0AA9809}" name="Price"/>
    <tableColumn id="6" xr3:uid="{7AE57D0F-B697-4F5D-9C2E-5B17B9071FCA}" name="Currency"/>
    <tableColumn id="7" xr3:uid="{96AD5E2F-165E-4C45-9D82-B0AAA825B72A}" name="Transaction Amount" dataDxfId="7">
      <calculatedColumnFormula>F4*E4</calculatedColumnFormula>
    </tableColumn>
    <tableColumn id="8" xr3:uid="{19A68119-DA4A-41D3-83AC-FBCC805DE41D}" name="Ticker" dataDxfId="6">
      <calculatedColumnFormula array="1">_FV(Ledger[[#This Row],[Stock]],"Ticker symbol",TRUE)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34859E-06C4-4FD7-91F8-D52059CABE76}" name="Table3" displayName="Table3" ref="B2:H8" totalsRowShown="0">
  <autoFilter ref="B2:H8" xr:uid="{D134859E-06C4-4FD7-91F8-D52059CABE76}"/>
  <tableColumns count="7">
    <tableColumn id="1" xr3:uid="{BFF8BCC9-8D8D-4487-B271-3D4EC199DD87}" name="Stock"/>
    <tableColumn id="2" xr3:uid="{A04D506A-52E4-4F0C-8F73-64F8DECD42D5}" name="Exchange" dataDxfId="5">
      <calculatedColumnFormula array="1">_FV(Table3[[#This Row],[Stock]],"Exchange abbreviation",TRUE)</calculatedColumnFormula>
    </tableColumn>
    <tableColumn id="3" xr3:uid="{51235470-5B8A-4539-BE65-EE67D02C5CD6}" name="Ticker symbol">
      <calculatedColumnFormula array="1">_FV(Table3[[#This Row],[Stock]],"Ticker symbol",TRUE)</calculatedColumnFormula>
    </tableColumn>
    <tableColumn id="4" xr3:uid="{2C6DE20F-1E13-42F5-A8E5-A3DDCAD27123}" name="52 week high" dataDxfId="4">
      <calculatedColumnFormula array="1">_FV(Table3[[#This Row],[Stock]],"52 week high",TRUE)</calculatedColumnFormula>
    </tableColumn>
    <tableColumn id="5" xr3:uid="{054D57D8-9BD9-411D-A214-5CCB39454C10}" name="Price" dataDxfId="3">
      <calculatedColumnFormula array="1">_FV(Table3[[#This Row],[Stock]],"Price")</calculatedColumnFormula>
    </tableColumn>
    <tableColumn id="6" xr3:uid="{FEA6500A-1228-4EB5-9EB9-42421CCFDBA0}" name="P/E" dataDxfId="2">
      <calculatedColumnFormula array="1">_FV(Table3[[#This Row],[Stock]],"P/E",TRUE)</calculatedColumnFormula>
    </tableColumn>
    <tableColumn id="7" xr3:uid="{DF7D4E74-0416-478A-A32F-D3B069A6EBA9}" name="Change" dataDxfId="1">
      <calculatedColumnFormula array="1">_FV(Table3[[#This Row],[Stock]],"Change")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8B16-01F8-4982-BB4C-6AC264EF222A}">
  <dimension ref="B2:JD26"/>
  <sheetViews>
    <sheetView showGridLines="0" tabSelected="1" zoomScale="80" zoomScaleNormal="80" workbookViewId="0">
      <selection activeCell="L18" sqref="L18"/>
    </sheetView>
  </sheetViews>
  <sheetFormatPr defaultRowHeight="14.5" x14ac:dyDescent="0.35"/>
  <cols>
    <col min="1" max="1" width="5.1796875" customWidth="1"/>
    <col min="2" max="2" width="41.1796875" bestFit="1" customWidth="1"/>
    <col min="3" max="3" width="37.81640625" bestFit="1" customWidth="1"/>
    <col min="5" max="5" width="14" bestFit="1" customWidth="1"/>
    <col min="6" max="6" width="14.26953125" bestFit="1" customWidth="1"/>
    <col min="7" max="7" width="13.7265625" customWidth="1"/>
    <col min="8" max="8" width="10" bestFit="1" customWidth="1"/>
    <col min="9" max="9" width="14.26953125" bestFit="1" customWidth="1"/>
    <col min="10" max="10" width="16.54296875" customWidth="1"/>
    <col min="12" max="12" width="12" customWidth="1"/>
    <col min="13" max="14" width="10.08984375" bestFit="1" customWidth="1"/>
  </cols>
  <sheetData>
    <row r="2" spans="2:264" ht="36" customHeight="1" x14ac:dyDescent="0.4">
      <c r="B2" s="22" t="s">
        <v>0</v>
      </c>
      <c r="C2" s="22"/>
      <c r="D2" s="22"/>
      <c r="E2" s="22"/>
      <c r="F2" s="5" t="s">
        <v>18</v>
      </c>
      <c r="G2" s="23" t="s">
        <v>14</v>
      </c>
      <c r="H2" s="23"/>
      <c r="I2" s="6" t="s">
        <v>19</v>
      </c>
      <c r="J2" s="7" t="e" vm="1">
        <v>#VALUE!</v>
      </c>
    </row>
    <row r="3" spans="2:264" ht="28" customHeight="1" x14ac:dyDescent="0.4">
      <c r="B3" s="22"/>
      <c r="C3" s="22"/>
      <c r="D3" s="22"/>
      <c r="E3" s="22"/>
      <c r="F3" s="13">
        <f ca="1">SUM(_xlfn.ANCHORARRAY(F7))</f>
        <v>933270.5</v>
      </c>
      <c r="G3" s="13">
        <f ca="1">SUM(_xlfn.ANCHORARRAY(G7))</f>
        <v>19492.299999999967</v>
      </c>
      <c r="H3" s="14">
        <f ca="1">G3/(F3-G3)</f>
        <v>2.1331544131825388E-2</v>
      </c>
      <c r="I3" s="15">
        <f ca="1">SUM(_xlfn.ANCHORARRAY(I7))</f>
        <v>134347.39999999997</v>
      </c>
      <c r="J3" s="16" cm="1">
        <f t="array" aca="1" ref="J3" ca="1">_FV(J2,"Price")</f>
        <v>129</v>
      </c>
    </row>
    <row r="4" spans="2:264" ht="28" customHeight="1" x14ac:dyDescent="0.4">
      <c r="B4" s="8"/>
      <c r="C4" s="8"/>
      <c r="D4" s="8"/>
      <c r="E4" s="8"/>
      <c r="F4" s="9"/>
      <c r="G4" s="9"/>
      <c r="H4" s="10"/>
      <c r="I4" s="11"/>
      <c r="J4" s="12"/>
    </row>
    <row r="5" spans="2:264" ht="18.5" x14ac:dyDescent="0.45">
      <c r="B5" s="24" t="s">
        <v>11</v>
      </c>
      <c r="C5" s="24"/>
      <c r="D5" s="24"/>
      <c r="E5" s="24"/>
      <c r="F5" s="24"/>
      <c r="G5" s="24"/>
      <c r="H5" s="24"/>
      <c r="I5" s="24"/>
      <c r="J5" s="24"/>
    </row>
    <row r="6" spans="2:264" ht="16.5" thickBot="1" x14ac:dyDescent="0.45">
      <c r="B6" s="18" t="s">
        <v>2</v>
      </c>
      <c r="C6" s="18" t="s">
        <v>12</v>
      </c>
      <c r="D6" s="18" t="s">
        <v>4</v>
      </c>
      <c r="E6" s="18" t="s">
        <v>17</v>
      </c>
      <c r="F6" s="18" t="s">
        <v>13</v>
      </c>
      <c r="G6" s="21" t="s">
        <v>14</v>
      </c>
      <c r="H6" s="21"/>
      <c r="I6" s="18" t="s">
        <v>15</v>
      </c>
      <c r="J6" s="18" t="s">
        <v>16</v>
      </c>
      <c r="L6" cm="1" vm="2">
        <f t="array" aca="1" ref="L6:IZ7" ca="1">TRANSPOSE(_xlfn.STOCKHISTORY(B7,TODAY()-365,TODAY(),0,0,0,1))</f>
        <v>45516</v>
      </c>
      <c r="M6" vm="3">
        <f ca="1"/>
        <v>45517</v>
      </c>
      <c r="N6" vm="4">
        <f ca="1"/>
        <v>45518</v>
      </c>
      <c r="O6" vm="5">
        <f ca="1"/>
        <v>45519</v>
      </c>
      <c r="P6" vm="6">
        <f ca="1"/>
        <v>45520</v>
      </c>
      <c r="Q6" vm="7">
        <f ca="1"/>
        <v>45523</v>
      </c>
      <c r="R6" vm="8">
        <f ca="1"/>
        <v>45524</v>
      </c>
      <c r="S6" vm="9">
        <f ca="1"/>
        <v>45525</v>
      </c>
      <c r="T6" vm="10">
        <f ca="1"/>
        <v>45526</v>
      </c>
      <c r="U6" vm="11">
        <f ca="1"/>
        <v>45527</v>
      </c>
      <c r="V6" vm="12">
        <f ca="1"/>
        <v>45530</v>
      </c>
      <c r="W6" vm="13">
        <f ca="1"/>
        <v>45531</v>
      </c>
      <c r="X6" vm="14">
        <f ca="1"/>
        <v>45532</v>
      </c>
      <c r="Y6" vm="15">
        <f ca="1"/>
        <v>45533</v>
      </c>
      <c r="Z6" vm="16">
        <f ca="1"/>
        <v>45534</v>
      </c>
      <c r="AA6" vm="17">
        <f ca="1"/>
        <v>45538</v>
      </c>
      <c r="AB6" vm="18">
        <f ca="1"/>
        <v>45539</v>
      </c>
      <c r="AC6" vm="19">
        <f ca="1"/>
        <v>45540</v>
      </c>
      <c r="AD6" vm="20">
        <f ca="1"/>
        <v>45541</v>
      </c>
      <c r="AE6" vm="21">
        <f ca="1"/>
        <v>45544</v>
      </c>
      <c r="AF6" vm="22">
        <f ca="1"/>
        <v>45545</v>
      </c>
      <c r="AG6" vm="23">
        <f ca="1"/>
        <v>45546</v>
      </c>
      <c r="AH6" vm="24">
        <f ca="1"/>
        <v>45547</v>
      </c>
      <c r="AI6" vm="25">
        <f ca="1"/>
        <v>45548</v>
      </c>
      <c r="AJ6" vm="26">
        <f ca="1"/>
        <v>45551</v>
      </c>
      <c r="AK6" vm="27">
        <f ca="1"/>
        <v>45552</v>
      </c>
      <c r="AL6" vm="28">
        <f ca="1"/>
        <v>45553</v>
      </c>
      <c r="AM6" vm="29">
        <f ca="1"/>
        <v>45554</v>
      </c>
      <c r="AN6" vm="30">
        <f ca="1"/>
        <v>45555</v>
      </c>
      <c r="AO6" vm="31">
        <f ca="1"/>
        <v>45558</v>
      </c>
      <c r="AP6" vm="32">
        <f ca="1"/>
        <v>45559</v>
      </c>
      <c r="AQ6" vm="33">
        <f ca="1"/>
        <v>45560</v>
      </c>
      <c r="AR6" vm="34">
        <f ca="1"/>
        <v>45561</v>
      </c>
      <c r="AS6" vm="35">
        <f ca="1"/>
        <v>45562</v>
      </c>
      <c r="AT6" vm="36">
        <f ca="1"/>
        <v>45565</v>
      </c>
      <c r="AU6" vm="37">
        <f ca="1"/>
        <v>45566</v>
      </c>
      <c r="AV6" vm="38">
        <f ca="1"/>
        <v>45567</v>
      </c>
      <c r="AW6" vm="39">
        <f ca="1"/>
        <v>45568</v>
      </c>
      <c r="AX6" vm="40">
        <f ca="1"/>
        <v>45569</v>
      </c>
      <c r="AY6" vm="41">
        <f ca="1"/>
        <v>45572</v>
      </c>
      <c r="AZ6" vm="42">
        <f ca="1"/>
        <v>45573</v>
      </c>
      <c r="BA6" vm="43">
        <f ca="1"/>
        <v>45574</v>
      </c>
      <c r="BB6" vm="44">
        <f ca="1"/>
        <v>45575</v>
      </c>
      <c r="BC6" vm="45">
        <f ca="1"/>
        <v>45576</v>
      </c>
      <c r="BD6" vm="46">
        <f ca="1"/>
        <v>45579</v>
      </c>
      <c r="BE6" vm="47">
        <f ca="1"/>
        <v>45580</v>
      </c>
      <c r="BF6" vm="48">
        <f ca="1"/>
        <v>45581</v>
      </c>
      <c r="BG6" vm="49">
        <f ca="1"/>
        <v>45582</v>
      </c>
      <c r="BH6" vm="50">
        <f ca="1"/>
        <v>45583</v>
      </c>
      <c r="BI6" vm="51">
        <f ca="1"/>
        <v>45586</v>
      </c>
      <c r="BJ6" vm="52">
        <f ca="1"/>
        <v>45587</v>
      </c>
      <c r="BK6" vm="53">
        <f ca="1"/>
        <v>45588</v>
      </c>
      <c r="BL6" vm="54">
        <f ca="1"/>
        <v>45589</v>
      </c>
      <c r="BM6" vm="55">
        <f ca="1"/>
        <v>45590</v>
      </c>
      <c r="BN6" vm="56">
        <f ca="1"/>
        <v>45593</v>
      </c>
      <c r="BO6" vm="57">
        <f ca="1"/>
        <v>45594</v>
      </c>
      <c r="BP6" vm="58">
        <f ca="1"/>
        <v>45595</v>
      </c>
      <c r="BQ6" vm="59">
        <f ca="1"/>
        <v>45596</v>
      </c>
      <c r="BR6" vm="60">
        <f ca="1"/>
        <v>45597</v>
      </c>
      <c r="BS6" vm="61">
        <f ca="1"/>
        <v>45600</v>
      </c>
      <c r="BT6" vm="62">
        <f ca="1"/>
        <v>45601</v>
      </c>
      <c r="BU6" vm="63">
        <f ca="1"/>
        <v>45602</v>
      </c>
      <c r="BV6" vm="64">
        <f ca="1"/>
        <v>45603</v>
      </c>
      <c r="BW6" vm="65">
        <f ca="1"/>
        <v>45604</v>
      </c>
      <c r="BX6" vm="66">
        <f ca="1"/>
        <v>45607</v>
      </c>
      <c r="BY6" vm="67">
        <f ca="1"/>
        <v>45608</v>
      </c>
      <c r="BZ6" vm="68">
        <f ca="1"/>
        <v>45609</v>
      </c>
      <c r="CA6" vm="69">
        <f ca="1"/>
        <v>45610</v>
      </c>
      <c r="CB6" vm="70">
        <f ca="1"/>
        <v>45611</v>
      </c>
      <c r="CC6" vm="71">
        <f ca="1"/>
        <v>45614</v>
      </c>
      <c r="CD6" vm="72">
        <f ca="1"/>
        <v>45615</v>
      </c>
      <c r="CE6" vm="73">
        <f ca="1"/>
        <v>45616</v>
      </c>
      <c r="CF6" vm="74">
        <f ca="1"/>
        <v>45617</v>
      </c>
      <c r="CG6" vm="75">
        <f ca="1"/>
        <v>45618</v>
      </c>
      <c r="CH6" vm="76">
        <f ca="1"/>
        <v>45621</v>
      </c>
      <c r="CI6" vm="77">
        <f ca="1"/>
        <v>45622</v>
      </c>
      <c r="CJ6" vm="78">
        <f ca="1"/>
        <v>45623</v>
      </c>
      <c r="CK6" vm="79">
        <f ca="1"/>
        <v>45625</v>
      </c>
      <c r="CL6" vm="80">
        <f ca="1"/>
        <v>45628</v>
      </c>
      <c r="CM6" vm="81">
        <f ca="1"/>
        <v>45629</v>
      </c>
      <c r="CN6" vm="82">
        <f ca="1"/>
        <v>45630</v>
      </c>
      <c r="CO6" vm="83">
        <f ca="1"/>
        <v>45631</v>
      </c>
      <c r="CP6" vm="84">
        <f ca="1"/>
        <v>45632</v>
      </c>
      <c r="CQ6" vm="85">
        <f ca="1"/>
        <v>45635</v>
      </c>
      <c r="CR6" vm="86">
        <f ca="1"/>
        <v>45636</v>
      </c>
      <c r="CS6" vm="87">
        <f ca="1"/>
        <v>45637</v>
      </c>
      <c r="CT6" vm="88">
        <f ca="1"/>
        <v>45638</v>
      </c>
      <c r="CU6" vm="89">
        <f ca="1"/>
        <v>45639</v>
      </c>
      <c r="CV6" vm="90">
        <f ca="1"/>
        <v>45642</v>
      </c>
      <c r="CW6" vm="91">
        <f ca="1"/>
        <v>45643</v>
      </c>
      <c r="CX6" vm="92">
        <f ca="1"/>
        <v>45644</v>
      </c>
      <c r="CY6" vm="93">
        <f ca="1"/>
        <v>45645</v>
      </c>
      <c r="CZ6" vm="94">
        <f ca="1"/>
        <v>45646</v>
      </c>
      <c r="DA6" vm="95">
        <f ca="1"/>
        <v>45649</v>
      </c>
      <c r="DB6" vm="96">
        <f ca="1"/>
        <v>45650</v>
      </c>
      <c r="DC6" vm="97">
        <f ca="1"/>
        <v>45652</v>
      </c>
      <c r="DD6" vm="98">
        <f ca="1"/>
        <v>45653</v>
      </c>
      <c r="DE6" vm="99">
        <f ca="1"/>
        <v>45656</v>
      </c>
      <c r="DF6" vm="100">
        <f ca="1"/>
        <v>45657</v>
      </c>
      <c r="DG6" vm="101">
        <f ca="1"/>
        <v>45659</v>
      </c>
      <c r="DH6" vm="102">
        <f ca="1"/>
        <v>45660</v>
      </c>
      <c r="DI6" vm="103">
        <f ca="1"/>
        <v>45663</v>
      </c>
      <c r="DJ6" vm="104">
        <f ca="1"/>
        <v>45664</v>
      </c>
      <c r="DK6" vm="105">
        <f ca="1"/>
        <v>45665</v>
      </c>
      <c r="DL6" vm="106">
        <f ca="1"/>
        <v>45667</v>
      </c>
      <c r="DM6" vm="107">
        <f ca="1"/>
        <v>45670</v>
      </c>
      <c r="DN6" vm="108">
        <f ca="1"/>
        <v>45671</v>
      </c>
      <c r="DO6" vm="109">
        <f ca="1"/>
        <v>45672</v>
      </c>
      <c r="DP6" vm="110">
        <f ca="1"/>
        <v>45673</v>
      </c>
      <c r="DQ6" vm="111">
        <f ca="1"/>
        <v>45674</v>
      </c>
      <c r="DR6" vm="112">
        <f ca="1"/>
        <v>45678</v>
      </c>
      <c r="DS6" vm="113">
        <f ca="1"/>
        <v>45679</v>
      </c>
      <c r="DT6" vm="114">
        <f ca="1"/>
        <v>45680</v>
      </c>
      <c r="DU6" vm="115">
        <f ca="1"/>
        <v>45681</v>
      </c>
      <c r="DV6" vm="116">
        <f ca="1"/>
        <v>45684</v>
      </c>
      <c r="DW6" vm="117">
        <f ca="1"/>
        <v>45685</v>
      </c>
      <c r="DX6" vm="118">
        <f ca="1"/>
        <v>45686</v>
      </c>
      <c r="DY6" vm="119">
        <f ca="1"/>
        <v>45687</v>
      </c>
      <c r="DZ6" vm="120">
        <f ca="1"/>
        <v>45688</v>
      </c>
      <c r="EA6" vm="121">
        <f ca="1"/>
        <v>45691</v>
      </c>
      <c r="EB6" vm="122">
        <f ca="1"/>
        <v>45692</v>
      </c>
      <c r="EC6" vm="123">
        <f ca="1"/>
        <v>45693</v>
      </c>
      <c r="ED6" vm="124">
        <f ca="1"/>
        <v>45694</v>
      </c>
      <c r="EE6" vm="125">
        <f ca="1"/>
        <v>45695</v>
      </c>
      <c r="EF6" vm="126">
        <f ca="1"/>
        <v>45698</v>
      </c>
      <c r="EG6" vm="127">
        <f ca="1"/>
        <v>45699</v>
      </c>
      <c r="EH6" vm="128">
        <f ca="1"/>
        <v>45700</v>
      </c>
      <c r="EI6" vm="129">
        <f ca="1"/>
        <v>45701</v>
      </c>
      <c r="EJ6" vm="130">
        <f ca="1"/>
        <v>45702</v>
      </c>
      <c r="EK6" vm="131">
        <f ca="1"/>
        <v>45706</v>
      </c>
      <c r="EL6" vm="132">
        <f ca="1"/>
        <v>45707</v>
      </c>
      <c r="EM6" vm="133">
        <f ca="1"/>
        <v>45708</v>
      </c>
      <c r="EN6" vm="134">
        <f ca="1"/>
        <v>45709</v>
      </c>
      <c r="EO6" vm="135">
        <f ca="1"/>
        <v>45712</v>
      </c>
      <c r="EP6" vm="136">
        <f ca="1"/>
        <v>45713</v>
      </c>
      <c r="EQ6" vm="137">
        <f ca="1"/>
        <v>45714</v>
      </c>
      <c r="ER6" vm="138">
        <f ca="1"/>
        <v>45715</v>
      </c>
      <c r="ES6" vm="139">
        <f ca="1"/>
        <v>45716</v>
      </c>
      <c r="ET6" vm="140">
        <f ca="1"/>
        <v>45719</v>
      </c>
      <c r="EU6" vm="141">
        <f ca="1"/>
        <v>45720</v>
      </c>
      <c r="EV6" vm="142">
        <f ca="1"/>
        <v>45721</v>
      </c>
      <c r="EW6" vm="143">
        <f ca="1"/>
        <v>45722</v>
      </c>
      <c r="EX6" vm="144">
        <f ca="1"/>
        <v>45723</v>
      </c>
      <c r="EY6" vm="145">
        <f ca="1"/>
        <v>45726</v>
      </c>
      <c r="EZ6" vm="146">
        <f ca="1"/>
        <v>45727</v>
      </c>
      <c r="FA6" vm="147">
        <f ca="1"/>
        <v>45728</v>
      </c>
      <c r="FB6" vm="148">
        <f ca="1"/>
        <v>45729</v>
      </c>
      <c r="FC6" vm="149">
        <f ca="1"/>
        <v>45730</v>
      </c>
      <c r="FD6" vm="150">
        <f ca="1"/>
        <v>45733</v>
      </c>
      <c r="FE6" vm="151">
        <f ca="1"/>
        <v>45734</v>
      </c>
      <c r="FF6" vm="152">
        <f ca="1"/>
        <v>45735</v>
      </c>
      <c r="FG6" vm="153">
        <f ca="1"/>
        <v>45736</v>
      </c>
      <c r="FH6" vm="154">
        <f ca="1"/>
        <v>45737</v>
      </c>
      <c r="FI6" vm="155">
        <f ca="1"/>
        <v>45740</v>
      </c>
      <c r="FJ6" vm="156">
        <f ca="1"/>
        <v>45741</v>
      </c>
      <c r="FK6" vm="157">
        <f ca="1"/>
        <v>45742</v>
      </c>
      <c r="FL6" vm="158">
        <f ca="1"/>
        <v>45743</v>
      </c>
      <c r="FM6" vm="159">
        <f ca="1"/>
        <v>45744</v>
      </c>
      <c r="FN6" vm="160">
        <f ca="1"/>
        <v>45747</v>
      </c>
      <c r="FO6" vm="161">
        <f ca="1"/>
        <v>45748</v>
      </c>
      <c r="FP6" vm="162">
        <f ca="1"/>
        <v>45749</v>
      </c>
      <c r="FQ6" vm="163">
        <f ca="1"/>
        <v>45750</v>
      </c>
      <c r="FR6" vm="164">
        <f ca="1"/>
        <v>45751</v>
      </c>
      <c r="FS6" vm="165">
        <f ca="1"/>
        <v>45754</v>
      </c>
      <c r="FT6" vm="166">
        <f ca="1"/>
        <v>45755</v>
      </c>
      <c r="FU6" vm="167">
        <f ca="1"/>
        <v>45756</v>
      </c>
      <c r="FV6" vm="168">
        <f ca="1"/>
        <v>45757</v>
      </c>
      <c r="FW6" vm="169">
        <f ca="1"/>
        <v>45758</v>
      </c>
      <c r="FX6" vm="170">
        <f ca="1"/>
        <v>45761</v>
      </c>
      <c r="FY6" vm="171">
        <f ca="1"/>
        <v>45762</v>
      </c>
      <c r="FZ6" vm="172">
        <f ca="1"/>
        <v>45763</v>
      </c>
      <c r="GA6" vm="173">
        <f ca="1"/>
        <v>45764</v>
      </c>
      <c r="GB6" vm="174">
        <f ca="1"/>
        <v>45768</v>
      </c>
      <c r="GC6" vm="175">
        <f ca="1"/>
        <v>45769</v>
      </c>
      <c r="GD6" vm="176">
        <f ca="1"/>
        <v>45770</v>
      </c>
      <c r="GE6" vm="177">
        <f ca="1"/>
        <v>45771</v>
      </c>
      <c r="GF6" vm="178">
        <f ca="1"/>
        <v>45772</v>
      </c>
      <c r="GG6" vm="179">
        <f ca="1"/>
        <v>45775</v>
      </c>
      <c r="GH6" vm="180">
        <f ca="1"/>
        <v>45776</v>
      </c>
      <c r="GI6" vm="181">
        <f ca="1"/>
        <v>45777</v>
      </c>
      <c r="GJ6" vm="182">
        <f ca="1"/>
        <v>45778</v>
      </c>
      <c r="GK6" vm="183">
        <f ca="1"/>
        <v>45779</v>
      </c>
      <c r="GL6" vm="184">
        <f ca="1"/>
        <v>45782</v>
      </c>
      <c r="GM6" vm="185">
        <f ca="1"/>
        <v>45783</v>
      </c>
      <c r="GN6" vm="186">
        <f ca="1"/>
        <v>45784</v>
      </c>
      <c r="GO6" vm="187">
        <f ca="1"/>
        <v>45785</v>
      </c>
      <c r="GP6" vm="188">
        <f ca="1"/>
        <v>45786</v>
      </c>
      <c r="GQ6" vm="189">
        <f ca="1"/>
        <v>45789</v>
      </c>
      <c r="GR6" vm="190">
        <f ca="1"/>
        <v>45790</v>
      </c>
      <c r="GS6" vm="191">
        <f ca="1"/>
        <v>45791</v>
      </c>
      <c r="GT6" vm="192">
        <f ca="1"/>
        <v>45792</v>
      </c>
      <c r="GU6" vm="193">
        <f ca="1"/>
        <v>45793</v>
      </c>
      <c r="GV6" vm="194">
        <f ca="1"/>
        <v>45796</v>
      </c>
      <c r="GW6" vm="195">
        <f ca="1"/>
        <v>45797</v>
      </c>
      <c r="GX6" vm="196">
        <f ca="1"/>
        <v>45798</v>
      </c>
      <c r="GY6" vm="197">
        <f ca="1"/>
        <v>45799</v>
      </c>
      <c r="GZ6" vm="198">
        <f ca="1"/>
        <v>45800</v>
      </c>
      <c r="HA6" vm="199">
        <f ca="1"/>
        <v>45804</v>
      </c>
      <c r="HB6" vm="200">
        <f ca="1"/>
        <v>45805</v>
      </c>
      <c r="HC6" vm="201">
        <f ca="1"/>
        <v>45806</v>
      </c>
      <c r="HD6" vm="202">
        <f ca="1"/>
        <v>45807</v>
      </c>
      <c r="HE6" vm="203">
        <f ca="1"/>
        <v>45810</v>
      </c>
      <c r="HF6" vm="204">
        <f ca="1"/>
        <v>45811</v>
      </c>
      <c r="HG6" vm="205">
        <f ca="1"/>
        <v>45812</v>
      </c>
      <c r="HH6" vm="206">
        <f ca="1"/>
        <v>45813</v>
      </c>
      <c r="HI6" vm="207">
        <f ca="1"/>
        <v>45814</v>
      </c>
      <c r="HJ6" vm="208">
        <f ca="1"/>
        <v>45817</v>
      </c>
      <c r="HK6" vm="209">
        <f ca="1"/>
        <v>45818</v>
      </c>
      <c r="HL6" vm="210">
        <f ca="1"/>
        <v>45819</v>
      </c>
      <c r="HM6" vm="211">
        <f ca="1"/>
        <v>45820</v>
      </c>
      <c r="HN6" vm="212">
        <f ca="1"/>
        <v>45821</v>
      </c>
      <c r="HO6" vm="213">
        <f ca="1"/>
        <v>45824</v>
      </c>
      <c r="HP6" vm="214">
        <f ca="1"/>
        <v>45825</v>
      </c>
      <c r="HQ6" vm="215">
        <f ca="1"/>
        <v>45826</v>
      </c>
      <c r="HR6" vm="216">
        <f ca="1"/>
        <v>45828</v>
      </c>
      <c r="HS6" vm="217">
        <f ca="1"/>
        <v>45831</v>
      </c>
      <c r="HT6" vm="218">
        <f ca="1"/>
        <v>45832</v>
      </c>
      <c r="HU6" vm="219">
        <f ca="1"/>
        <v>45833</v>
      </c>
      <c r="HV6" vm="220">
        <f ca="1"/>
        <v>45834</v>
      </c>
      <c r="HW6" vm="221">
        <f ca="1"/>
        <v>45835</v>
      </c>
      <c r="HX6" vm="222">
        <f ca="1"/>
        <v>45838</v>
      </c>
      <c r="HY6" vm="223">
        <f ca="1"/>
        <v>45839</v>
      </c>
      <c r="HZ6" vm="224">
        <f ca="1"/>
        <v>45840</v>
      </c>
      <c r="IA6" vm="225">
        <f ca="1"/>
        <v>45841</v>
      </c>
      <c r="IB6" vm="226">
        <f ca="1"/>
        <v>45845</v>
      </c>
      <c r="IC6" vm="227">
        <f ca="1"/>
        <v>45846</v>
      </c>
      <c r="ID6" vm="228">
        <f ca="1"/>
        <v>45847</v>
      </c>
      <c r="IE6" vm="229">
        <f ca="1"/>
        <v>45848</v>
      </c>
      <c r="IF6" vm="230">
        <f ca="1"/>
        <v>45849</v>
      </c>
      <c r="IG6" vm="231">
        <f ca="1"/>
        <v>45852</v>
      </c>
      <c r="IH6" vm="232">
        <f ca="1"/>
        <v>45853</v>
      </c>
      <c r="II6" vm="233">
        <f ca="1"/>
        <v>45854</v>
      </c>
      <c r="IJ6" vm="234">
        <f ca="1"/>
        <v>45855</v>
      </c>
      <c r="IK6" vm="235">
        <f ca="1"/>
        <v>45856</v>
      </c>
      <c r="IL6" vm="236">
        <f ca="1"/>
        <v>45859</v>
      </c>
      <c r="IM6" vm="237">
        <f ca="1"/>
        <v>45860</v>
      </c>
      <c r="IN6" vm="238">
        <f ca="1"/>
        <v>45861</v>
      </c>
      <c r="IO6" vm="239">
        <f ca="1"/>
        <v>45862</v>
      </c>
      <c r="IP6" vm="240">
        <f ca="1"/>
        <v>45863</v>
      </c>
      <c r="IQ6" vm="241">
        <f ca="1"/>
        <v>45866</v>
      </c>
      <c r="IR6" vm="242">
        <f ca="1"/>
        <v>45867</v>
      </c>
      <c r="IS6" vm="243">
        <f ca="1"/>
        <v>45868</v>
      </c>
      <c r="IT6" vm="244">
        <f ca="1"/>
        <v>45869</v>
      </c>
      <c r="IU6" vm="245">
        <f ca="1"/>
        <v>45870</v>
      </c>
      <c r="IV6" vm="246">
        <f ca="1"/>
        <v>45873</v>
      </c>
      <c r="IW6" vm="247">
        <f ca="1"/>
        <v>45874</v>
      </c>
      <c r="IX6" vm="248">
        <f ca="1"/>
        <v>45875</v>
      </c>
      <c r="IY6" vm="249">
        <f ca="1"/>
        <v>45876</v>
      </c>
      <c r="IZ6" vm="250">
        <f ca="1"/>
        <v>45877</v>
      </c>
    </row>
    <row r="7" spans="2:264" ht="15" thickTop="1" x14ac:dyDescent="0.35">
      <c r="B7" t="e" cm="1" vm="251">
        <f t="array" ref="B7:B13">_xlfn._xlws.SORT(_xlfn.UNIQUE(_xlfn._xlws.FILTER(Ledger[Stock],SUMIF(Ledger[Stock],Ledger[Stock],Ledger[Units])&lt;&gt;0)))</f>
        <v>#VALUE!</v>
      </c>
      <c r="C7" t="str" cm="1">
        <f t="array" aca="1" ref="C7:C13" ca="1">_FV(_xlfn.ANCHORARRAY(B7),"Industry")</f>
        <v>Semiconductors &amp; Semiconductor Equipment</v>
      </c>
      <c r="D7" cm="1">
        <f t="array" ref="D7:D13">SUMIF(Ledger[Stock],_xlfn.ANCHORARRAY(B7),Ledger[Units])</f>
        <v>250</v>
      </c>
      <c r="E7" s="2" cm="1">
        <f t="array" aca="1" ref="E7:E13" ca="1">_FV(_xlfn.ANCHORARRAY(B7),"Price")</f>
        <v>172.76</v>
      </c>
      <c r="F7" s="2" cm="1">
        <f t="array" aca="1" ref="F7:F13" ca="1">_xlfn.ANCHORARRAY(D7)*_xlfn.ANCHORARRAY(E7)</f>
        <v>43190</v>
      </c>
      <c r="G7" s="2" cm="1">
        <f t="array" aca="1" ref="G7:G13" ca="1">(_xlfn.ANCHORARRAY(E7)-_FV(_xlfn.ANCHORARRAY(B7),"Previous close",TRUE))*_xlfn.ANCHORARRAY(D7)</f>
        <v>89.999999999996305</v>
      </c>
      <c r="H7" s="4" cm="1">
        <f t="array" aca="1" ref="H7:H13" ca="1">_xlfn.ANCHORARRAY(G7)/(_xlfn.ANCHORARRAY(F7)-_xlfn.ANCHORARRAY(G7))</f>
        <v>2.088167053364183E-3</v>
      </c>
      <c r="I7" s="2" cm="1">
        <f t="array" aca="1" ref="I7:I13" ca="1">-SUMIF(Ledger[Stock],_xlfn.ANCHORARRAY(B7),Ledger[Transaction Amount])+_xlfn.ANCHORARRAY(F7)</f>
        <v>8763.5</v>
      </c>
      <c r="L7" vm="252">
        <f ca="1"/>
        <v>136.77000000000001</v>
      </c>
      <c r="M7" vm="253">
        <f ca="1"/>
        <v>141.13</v>
      </c>
      <c r="N7" vm="254">
        <f ca="1"/>
        <v>140.75</v>
      </c>
      <c r="O7" vm="255">
        <f ca="1"/>
        <v>147.36000000000001</v>
      </c>
      <c r="P7" vm="256">
        <f ca="1"/>
        <v>148.56</v>
      </c>
      <c r="Q7" vm="257">
        <f ca="1"/>
        <v>155.28</v>
      </c>
      <c r="R7" vm="258">
        <f ca="1"/>
        <v>156.4</v>
      </c>
      <c r="S7" vm="259">
        <f ca="1"/>
        <v>157.81</v>
      </c>
      <c r="T7" vm="260">
        <f ca="1"/>
        <v>151.69999999999999</v>
      </c>
      <c r="U7" vm="261">
        <f ca="1"/>
        <v>154.97999999999999</v>
      </c>
      <c r="V7" vm="262">
        <f ca="1"/>
        <v>149.99</v>
      </c>
      <c r="W7" vm="263">
        <f ca="1"/>
        <v>150.5</v>
      </c>
      <c r="X7" vm="264">
        <f ca="1"/>
        <v>146.36000000000001</v>
      </c>
      <c r="Y7" vm="265">
        <f ca="1"/>
        <v>145.49</v>
      </c>
      <c r="Z7" vm="256">
        <f ca="1"/>
        <v>148.56</v>
      </c>
      <c r="AA7" vm="266">
        <f ca="1"/>
        <v>136.94</v>
      </c>
      <c r="AB7" vm="267">
        <f ca="1"/>
        <v>140.87</v>
      </c>
      <c r="AC7" vm="268">
        <f ca="1"/>
        <v>139.44</v>
      </c>
      <c r="AD7" vm="269">
        <f ca="1"/>
        <v>134.35</v>
      </c>
      <c r="AE7" vm="270">
        <f ca="1"/>
        <v>138.15</v>
      </c>
      <c r="AF7" vm="271">
        <f ca="1"/>
        <v>142.84</v>
      </c>
      <c r="AG7" vm="272">
        <f ca="1"/>
        <v>149.86000000000001</v>
      </c>
      <c r="AH7" vm="273">
        <f ca="1"/>
        <v>150.77000000000001</v>
      </c>
      <c r="AI7" vm="274">
        <f ca="1"/>
        <v>152.31</v>
      </c>
      <c r="AJ7" vm="275">
        <f ca="1"/>
        <v>152.08000000000001</v>
      </c>
      <c r="AK7" vm="276">
        <f ca="1"/>
        <v>150.82</v>
      </c>
      <c r="AL7" vm="277">
        <f ca="1"/>
        <v>148.29</v>
      </c>
      <c r="AM7" vm="278">
        <f ca="1"/>
        <v>156.74</v>
      </c>
      <c r="AN7" vm="279">
        <f ca="1"/>
        <v>155.94999999999999</v>
      </c>
      <c r="AO7" vm="280">
        <f ca="1"/>
        <v>156.75</v>
      </c>
      <c r="AP7" vm="281">
        <f ca="1"/>
        <v>158.32</v>
      </c>
      <c r="AQ7" vm="282">
        <f ca="1"/>
        <v>162.02000000000001</v>
      </c>
      <c r="AR7" vm="283">
        <f ca="1"/>
        <v>167.49</v>
      </c>
      <c r="AS7" vm="284">
        <f ca="1"/>
        <v>164.35</v>
      </c>
      <c r="AT7" vm="285">
        <f ca="1"/>
        <v>164.08</v>
      </c>
      <c r="AU7" vm="286">
        <f ca="1"/>
        <v>159.75</v>
      </c>
      <c r="AV7" vm="287">
        <f ca="1"/>
        <v>159.78</v>
      </c>
      <c r="AW7" vm="288">
        <f ca="1"/>
        <v>162.85</v>
      </c>
      <c r="AX7" vm="289">
        <f ca="1"/>
        <v>170.9</v>
      </c>
      <c r="AY7" vm="290">
        <f ca="1"/>
        <v>170.97</v>
      </c>
      <c r="AZ7" vm="291">
        <f ca="1"/>
        <v>172.8</v>
      </c>
      <c r="BA7" vm="292">
        <f ca="1"/>
        <v>171.02</v>
      </c>
      <c r="BB7" vm="293">
        <f ca="1"/>
        <v>164.18</v>
      </c>
      <c r="BC7" vm="294">
        <f ca="1"/>
        <v>167.89</v>
      </c>
      <c r="BD7" vm="295">
        <f ca="1"/>
        <v>165.27</v>
      </c>
      <c r="BE7" vm="296">
        <f ca="1"/>
        <v>156.63999999999999</v>
      </c>
      <c r="BF7" vm="297">
        <f ca="1"/>
        <v>156.13</v>
      </c>
      <c r="BG7" vm="298">
        <f ca="1"/>
        <v>156.25</v>
      </c>
      <c r="BH7" vm="299">
        <f ca="1"/>
        <v>155.97</v>
      </c>
      <c r="BI7" vm="300">
        <f ca="1"/>
        <v>157.9</v>
      </c>
      <c r="BJ7" vm="301">
        <f ca="1"/>
        <v>154.09</v>
      </c>
      <c r="BK7" vm="302">
        <f ca="1"/>
        <v>152.91</v>
      </c>
      <c r="BL7" vm="303">
        <f ca="1"/>
        <v>153.44</v>
      </c>
      <c r="BM7" vm="304">
        <f ca="1"/>
        <v>156.22999999999999</v>
      </c>
      <c r="BN7" vm="305">
        <f ca="1"/>
        <v>159.91999999999999</v>
      </c>
      <c r="BO7" vm="306">
        <f ca="1"/>
        <v>166.25</v>
      </c>
      <c r="BP7" vm="307">
        <f ca="1"/>
        <v>148.6</v>
      </c>
      <c r="BQ7" vm="308">
        <f ca="1"/>
        <v>144.07</v>
      </c>
      <c r="BR7" vm="309">
        <f ca="1"/>
        <v>141.86000000000001</v>
      </c>
      <c r="BS7" vm="310">
        <f ca="1"/>
        <v>140.71</v>
      </c>
      <c r="BT7" vm="311">
        <f ca="1"/>
        <v>141.66</v>
      </c>
      <c r="BU7" vm="312">
        <f ca="1"/>
        <v>145.1</v>
      </c>
      <c r="BV7" vm="313">
        <f ca="1"/>
        <v>149.82</v>
      </c>
      <c r="BW7" vm="314">
        <f ca="1"/>
        <v>147.94999999999999</v>
      </c>
      <c r="BX7" vm="315">
        <f ca="1"/>
        <v>147.35</v>
      </c>
      <c r="BY7" vm="316">
        <f ca="1"/>
        <v>143.63</v>
      </c>
      <c r="BZ7" vm="317">
        <f ca="1"/>
        <v>139.30000000000001</v>
      </c>
      <c r="CA7" vm="318">
        <f ca="1"/>
        <v>138.84</v>
      </c>
      <c r="CB7" vm="319">
        <f ca="1"/>
        <v>134.9</v>
      </c>
      <c r="CC7" vm="320">
        <f ca="1"/>
        <v>138.93</v>
      </c>
      <c r="CD7" vm="321">
        <f ca="1"/>
        <v>139.38999999999999</v>
      </c>
      <c r="CE7" vm="322">
        <f ca="1"/>
        <v>137.6</v>
      </c>
      <c r="CF7" vm="323">
        <f ca="1"/>
        <v>137.49</v>
      </c>
      <c r="CG7" vm="324">
        <f ca="1"/>
        <v>138.35</v>
      </c>
      <c r="CH7" vm="253">
        <f ca="1"/>
        <v>141.13</v>
      </c>
      <c r="CI7" vm="325">
        <f ca="1"/>
        <v>137.72</v>
      </c>
      <c r="CJ7" vm="326">
        <f ca="1"/>
        <v>136.24</v>
      </c>
      <c r="CK7" vm="327">
        <f ca="1"/>
        <v>137.17500000000001</v>
      </c>
      <c r="CL7" vm="328">
        <f ca="1"/>
        <v>142.06</v>
      </c>
      <c r="CM7" vm="329">
        <f ca="1"/>
        <v>141.97999999999999</v>
      </c>
      <c r="CN7" vm="330">
        <f ca="1"/>
        <v>143.99</v>
      </c>
      <c r="CO7" vm="331">
        <f ca="1"/>
        <v>141.36000000000001</v>
      </c>
      <c r="CP7" vm="332">
        <f ca="1"/>
        <v>138.59</v>
      </c>
      <c r="CQ7" vm="333">
        <f ca="1"/>
        <v>130.87</v>
      </c>
      <c r="CR7" vm="334">
        <f ca="1"/>
        <v>127.74</v>
      </c>
      <c r="CS7" vm="335">
        <f ca="1"/>
        <v>130.15</v>
      </c>
      <c r="CT7" vm="336">
        <f ca="1"/>
        <v>130.6</v>
      </c>
      <c r="CU7" vm="337">
        <f ca="1"/>
        <v>126.91</v>
      </c>
      <c r="CV7" vm="338">
        <f ca="1"/>
        <v>126.69</v>
      </c>
      <c r="CW7" vm="339">
        <f ca="1"/>
        <v>125.02</v>
      </c>
      <c r="CX7" vm="340">
        <f ca="1"/>
        <v>121.41</v>
      </c>
      <c r="CY7" vm="341">
        <f ca="1"/>
        <v>118.88</v>
      </c>
      <c r="CZ7" vm="342">
        <f ca="1"/>
        <v>119.21</v>
      </c>
      <c r="DA7" vm="343">
        <f ca="1"/>
        <v>124.6</v>
      </c>
      <c r="DB7" vm="344">
        <f ca="1"/>
        <v>126.29</v>
      </c>
      <c r="DC7" vm="345">
        <f ca="1"/>
        <v>125.06</v>
      </c>
      <c r="DD7" vm="346">
        <f ca="1"/>
        <v>125.19</v>
      </c>
      <c r="DE7" vm="347">
        <f ca="1"/>
        <v>122.44</v>
      </c>
      <c r="DF7" vm="348">
        <f ca="1"/>
        <v>120.79</v>
      </c>
      <c r="DG7" vm="349">
        <f ca="1"/>
        <v>120.63</v>
      </c>
      <c r="DH7" vm="350">
        <f ca="1"/>
        <v>125.37</v>
      </c>
      <c r="DI7" vm="351">
        <f ca="1"/>
        <v>129.55000000000001</v>
      </c>
      <c r="DJ7" vm="352">
        <f ca="1"/>
        <v>127.33</v>
      </c>
      <c r="DK7" vm="353">
        <f ca="1"/>
        <v>121.84</v>
      </c>
      <c r="DL7" vm="354">
        <f ca="1"/>
        <v>116.04</v>
      </c>
      <c r="DM7" vm="355">
        <f ca="1"/>
        <v>117.32</v>
      </c>
      <c r="DN7" vm="356">
        <f ca="1"/>
        <v>116.09</v>
      </c>
      <c r="DO7" vm="357">
        <f ca="1"/>
        <v>119.96</v>
      </c>
      <c r="DP7" vm="358">
        <f ca="1"/>
        <v>118.44</v>
      </c>
      <c r="DQ7" vm="359">
        <f ca="1"/>
        <v>121.46</v>
      </c>
      <c r="DR7" vm="360">
        <f ca="1"/>
        <v>122.28</v>
      </c>
      <c r="DS7" vm="361">
        <f ca="1"/>
        <v>123.75</v>
      </c>
      <c r="DT7" vm="362">
        <f ca="1"/>
        <v>123.04</v>
      </c>
      <c r="DU7" vm="363">
        <f ca="1"/>
        <v>122.84</v>
      </c>
      <c r="DV7" vm="364">
        <f ca="1"/>
        <v>115.01</v>
      </c>
      <c r="DW7" vm="365">
        <f ca="1"/>
        <v>114.17</v>
      </c>
      <c r="DX7" vm="366">
        <f ca="1"/>
        <v>117.35</v>
      </c>
      <c r="DY7" vm="367">
        <f ca="1"/>
        <v>118.86</v>
      </c>
      <c r="DZ7" vm="368">
        <f ca="1"/>
        <v>115.95</v>
      </c>
      <c r="EA7" vm="369">
        <f ca="1"/>
        <v>114.27</v>
      </c>
      <c r="EB7" vm="370">
        <f ca="1"/>
        <v>119.5</v>
      </c>
      <c r="EC7" vm="371">
        <f ca="1"/>
        <v>112.01</v>
      </c>
      <c r="ED7" vm="372">
        <f ca="1"/>
        <v>110.16</v>
      </c>
      <c r="EE7" vm="373">
        <f ca="1"/>
        <v>107.56</v>
      </c>
      <c r="EF7" vm="374">
        <f ca="1"/>
        <v>110.48</v>
      </c>
      <c r="EG7" vm="375">
        <f ca="1"/>
        <v>111.1</v>
      </c>
      <c r="EH7" vm="376">
        <f ca="1"/>
        <v>111.72</v>
      </c>
      <c r="EI7" vm="377">
        <f ca="1"/>
        <v>111.81</v>
      </c>
      <c r="EJ7" vm="378">
        <f ca="1"/>
        <v>113.1</v>
      </c>
      <c r="EK7" vm="379">
        <f ca="1"/>
        <v>114.28</v>
      </c>
      <c r="EL7" vm="380">
        <f ca="1"/>
        <v>114.69</v>
      </c>
      <c r="EM7" vm="365">
        <f ca="1"/>
        <v>114.17</v>
      </c>
      <c r="EN7" vm="381">
        <f ca="1"/>
        <v>110.84</v>
      </c>
      <c r="EO7" vm="382">
        <f ca="1"/>
        <v>108.11</v>
      </c>
      <c r="EP7" vm="383">
        <f ca="1"/>
        <v>103.96</v>
      </c>
      <c r="EQ7" vm="384">
        <f ca="1"/>
        <v>104.74</v>
      </c>
      <c r="ER7" vm="385">
        <f ca="1"/>
        <v>99.51</v>
      </c>
      <c r="ES7" vm="386">
        <f ca="1"/>
        <v>99.86</v>
      </c>
      <c r="ET7" vm="387">
        <f ca="1"/>
        <v>98.23</v>
      </c>
      <c r="EU7" vm="388">
        <f ca="1"/>
        <v>100.75</v>
      </c>
      <c r="EV7" vm="389">
        <f ca="1"/>
        <v>101.67</v>
      </c>
      <c r="EW7" vm="390">
        <f ca="1"/>
        <v>98.85</v>
      </c>
      <c r="EX7" vm="391">
        <f ca="1"/>
        <v>100.31</v>
      </c>
      <c r="EY7" vm="392">
        <f ca="1"/>
        <v>96.63</v>
      </c>
      <c r="EZ7" vm="393">
        <f ca="1"/>
        <v>96.76</v>
      </c>
      <c r="FA7" vm="394">
        <f ca="1"/>
        <v>100.79</v>
      </c>
      <c r="FB7" vm="395">
        <f ca="1"/>
        <v>98.11</v>
      </c>
      <c r="FC7" vm="396">
        <f ca="1"/>
        <v>100.97</v>
      </c>
      <c r="FD7" vm="397">
        <f ca="1"/>
        <v>104.59</v>
      </c>
      <c r="FE7" vm="398">
        <f ca="1"/>
        <v>103.51</v>
      </c>
      <c r="FF7" vm="399">
        <f ca="1"/>
        <v>106.23</v>
      </c>
      <c r="FG7" vm="400">
        <f ca="1"/>
        <v>107.14</v>
      </c>
      <c r="FH7" vm="401">
        <f ca="1"/>
        <v>106.44</v>
      </c>
      <c r="FI7" vm="402">
        <f ca="1"/>
        <v>113.85</v>
      </c>
      <c r="FJ7" vm="403">
        <f ca="1"/>
        <v>114.81</v>
      </c>
      <c r="FK7" vm="404">
        <f ca="1"/>
        <v>110.19</v>
      </c>
      <c r="FL7" vm="405">
        <f ca="1"/>
        <v>106.65</v>
      </c>
      <c r="FM7" vm="406">
        <f ca="1"/>
        <v>103.22</v>
      </c>
      <c r="FN7" vm="407">
        <f ca="1"/>
        <v>102.74</v>
      </c>
      <c r="FO7" vm="408">
        <f ca="1"/>
        <v>102.78</v>
      </c>
      <c r="FP7" vm="409">
        <f ca="1"/>
        <v>102.96</v>
      </c>
      <c r="FQ7" vm="410">
        <f ca="1"/>
        <v>93.8</v>
      </c>
      <c r="FR7" vm="411">
        <f ca="1"/>
        <v>85.76</v>
      </c>
      <c r="FS7" vm="412">
        <f ca="1"/>
        <v>83.64</v>
      </c>
      <c r="FT7" vm="413">
        <f ca="1"/>
        <v>78.209999999999994</v>
      </c>
      <c r="FU7" vm="414">
        <f ca="1"/>
        <v>96.84</v>
      </c>
      <c r="FV7" vm="415">
        <f ca="1"/>
        <v>88.7</v>
      </c>
      <c r="FW7" vm="416">
        <f ca="1"/>
        <v>93.4</v>
      </c>
      <c r="FX7" vm="417">
        <f ca="1"/>
        <v>94.5</v>
      </c>
      <c r="FY7" vm="418">
        <f ca="1"/>
        <v>95.29</v>
      </c>
      <c r="FZ7" vm="419">
        <f ca="1"/>
        <v>88.29</v>
      </c>
      <c r="GA7" vm="420">
        <f ca="1"/>
        <v>87.5</v>
      </c>
      <c r="GB7" vm="421">
        <f ca="1"/>
        <v>85.56</v>
      </c>
      <c r="GC7" vm="422">
        <f ca="1"/>
        <v>86.26</v>
      </c>
      <c r="GD7" vm="423">
        <f ca="1"/>
        <v>90.39</v>
      </c>
      <c r="GE7" vm="424">
        <f ca="1"/>
        <v>94.47</v>
      </c>
      <c r="GF7" vm="425">
        <f ca="1"/>
        <v>96.644999999999996</v>
      </c>
      <c r="GG7" vm="426">
        <f ca="1"/>
        <v>96.39</v>
      </c>
      <c r="GH7" vm="427">
        <f ca="1"/>
        <v>96.06</v>
      </c>
      <c r="GI7" vm="428">
        <f ca="1"/>
        <v>97.35</v>
      </c>
      <c r="GJ7" vm="429">
        <f ca="1"/>
        <v>96.65</v>
      </c>
      <c r="GK7" vm="430">
        <f ca="1"/>
        <v>98.8</v>
      </c>
      <c r="GL7" vm="431">
        <f ca="1"/>
        <v>100.59</v>
      </c>
      <c r="GM7" vm="432">
        <f ca="1"/>
        <v>98.62</v>
      </c>
      <c r="GN7" vm="433">
        <f ca="1"/>
        <v>100.36</v>
      </c>
      <c r="GO7" vm="434">
        <f ca="1"/>
        <v>101.7</v>
      </c>
      <c r="GP7" vm="435">
        <f ca="1"/>
        <v>102.84</v>
      </c>
      <c r="GQ7" vm="436">
        <f ca="1"/>
        <v>108.12</v>
      </c>
      <c r="GR7" vm="437">
        <f ca="1"/>
        <v>112.46</v>
      </c>
      <c r="GS7" vm="438">
        <f ca="1"/>
        <v>117.72</v>
      </c>
      <c r="GT7" vm="439">
        <f ca="1"/>
        <v>114.99</v>
      </c>
      <c r="GU7" vm="440">
        <f ca="1"/>
        <v>117.17</v>
      </c>
      <c r="GV7" vm="441">
        <f ca="1"/>
        <v>114.74</v>
      </c>
      <c r="GW7" vm="442">
        <f ca="1"/>
        <v>113.51</v>
      </c>
      <c r="GX7" vm="443">
        <f ca="1"/>
        <v>112.06</v>
      </c>
      <c r="GY7" vm="444">
        <f ca="1"/>
        <v>110.71</v>
      </c>
      <c r="GZ7" vm="445">
        <f ca="1"/>
        <v>110.31</v>
      </c>
      <c r="HA7" vm="446">
        <f ca="1"/>
        <v>114.56</v>
      </c>
      <c r="HB7" vm="447">
        <f ca="1"/>
        <v>112.86</v>
      </c>
      <c r="HC7" vm="448">
        <f ca="1"/>
        <v>113.03</v>
      </c>
      <c r="HD7" vm="449">
        <f ca="1"/>
        <v>110.73</v>
      </c>
      <c r="HE7" vm="450">
        <f ca="1"/>
        <v>114.63</v>
      </c>
      <c r="HF7" vm="451">
        <f ca="1"/>
        <v>117.31</v>
      </c>
      <c r="HG7" vm="452">
        <f ca="1"/>
        <v>118.58</v>
      </c>
      <c r="HH7" vm="453">
        <f ca="1"/>
        <v>115.69</v>
      </c>
      <c r="HI7" vm="454">
        <f ca="1"/>
        <v>116.19</v>
      </c>
      <c r="HJ7" vm="455">
        <f ca="1"/>
        <v>121.73</v>
      </c>
      <c r="HK7" vm="456">
        <f ca="1"/>
        <v>123.24</v>
      </c>
      <c r="HL7" vm="457">
        <f ca="1"/>
        <v>121.14</v>
      </c>
      <c r="HM7" vm="458">
        <f ca="1"/>
        <v>118.5</v>
      </c>
      <c r="HN7" vm="459">
        <f ca="1"/>
        <v>116.16</v>
      </c>
      <c r="HO7" vm="460">
        <f ca="1"/>
        <v>126.39</v>
      </c>
      <c r="HP7" vm="461">
        <f ca="1"/>
        <v>127.1</v>
      </c>
      <c r="HQ7" vm="462">
        <f ca="1"/>
        <v>126.79</v>
      </c>
      <c r="HR7" vm="463">
        <f ca="1"/>
        <v>128.24</v>
      </c>
      <c r="HS7" vm="464">
        <f ca="1"/>
        <v>129.58000000000001</v>
      </c>
      <c r="HT7" vm="465">
        <f ca="1"/>
        <v>138.43</v>
      </c>
      <c r="HU7" vm="466">
        <f ca="1"/>
        <v>143.4</v>
      </c>
      <c r="HV7" vm="467">
        <f ca="1"/>
        <v>143.68</v>
      </c>
      <c r="HW7" vm="468">
        <f ca="1"/>
        <v>143.81</v>
      </c>
      <c r="HX7" vm="469">
        <f ca="1"/>
        <v>141.9</v>
      </c>
      <c r="HY7" vm="470">
        <f ca="1"/>
        <v>136.11000000000001</v>
      </c>
      <c r="HZ7" vm="471">
        <f ca="1"/>
        <v>138.52000000000001</v>
      </c>
      <c r="IA7" vm="472">
        <f ca="1"/>
        <v>137.91</v>
      </c>
      <c r="IB7" vm="473">
        <f ca="1"/>
        <v>134.80000000000001</v>
      </c>
      <c r="IC7" vm="474">
        <f ca="1"/>
        <v>137.82</v>
      </c>
      <c r="ID7" vm="475">
        <f ca="1"/>
        <v>138.41</v>
      </c>
      <c r="IE7" vm="476">
        <f ca="1"/>
        <v>144.16</v>
      </c>
      <c r="IF7" vm="477">
        <f ca="1"/>
        <v>146.41999999999999</v>
      </c>
      <c r="IG7" vm="478">
        <f ca="1"/>
        <v>146.24</v>
      </c>
      <c r="IH7" vm="479">
        <f ca="1"/>
        <v>155.61000000000001</v>
      </c>
      <c r="II7" vm="480">
        <f ca="1"/>
        <v>160.08000000000001</v>
      </c>
      <c r="IJ7" vm="481">
        <f ca="1"/>
        <v>160.41</v>
      </c>
      <c r="IK7" vm="482">
        <f ca="1"/>
        <v>156.99</v>
      </c>
      <c r="IL7" vm="483">
        <f ca="1"/>
        <v>157</v>
      </c>
      <c r="IM7" vm="484">
        <f ca="1"/>
        <v>154.72</v>
      </c>
      <c r="IN7" vm="485">
        <f ca="1"/>
        <v>158.65</v>
      </c>
      <c r="IO7" vm="486">
        <f ca="1"/>
        <v>162.12</v>
      </c>
      <c r="IP7" vm="487">
        <f ca="1"/>
        <v>166.47</v>
      </c>
      <c r="IQ7" vm="488">
        <f ca="1"/>
        <v>173.66</v>
      </c>
      <c r="IR7" vm="489">
        <f ca="1"/>
        <v>177.44</v>
      </c>
      <c r="IS7" vm="490">
        <f ca="1"/>
        <v>179.51</v>
      </c>
      <c r="IT7" vm="491">
        <f ca="1"/>
        <v>176.31</v>
      </c>
      <c r="IU7" vm="492">
        <f ca="1"/>
        <v>171.7</v>
      </c>
      <c r="IV7" vm="493">
        <f ca="1"/>
        <v>176.78</v>
      </c>
      <c r="IW7" vm="494">
        <f ca="1"/>
        <v>174.31</v>
      </c>
      <c r="IX7" vm="495">
        <f ca="1"/>
        <v>163.12</v>
      </c>
      <c r="IY7" vm="496">
        <f ca="1"/>
        <v>172.4</v>
      </c>
      <c r="IZ7" vm="497">
        <f ca="1"/>
        <v>172.76</v>
      </c>
    </row>
    <row r="8" spans="2:264" x14ac:dyDescent="0.35">
      <c r="B8" t="e" vm="498">
        <v>#VALUE!</v>
      </c>
      <c r="C8" t="str">
        <f ca="1"/>
        <v>Software &amp; IT Services</v>
      </c>
      <c r="D8">
        <v>600</v>
      </c>
      <c r="E8" s="2">
        <f ca="1"/>
        <v>201.42</v>
      </c>
      <c r="F8" s="2">
        <f ca="1"/>
        <v>120851.99999999999</v>
      </c>
      <c r="G8" s="2">
        <f ca="1"/>
        <v>2939.9999999999864</v>
      </c>
      <c r="H8" s="4">
        <f ca="1"/>
        <v>2.4933848972114682E-2</v>
      </c>
      <c r="I8" s="2">
        <f ca="1"/>
        <v>19656.999999999985</v>
      </c>
      <c r="L8" cm="1" vm="499">
        <f t="array" aca="1" ref="L8:IZ8" ca="1">TRANSPOSE(_xlfn.STOCKHISTORY(B8,TODAY()-365,TODAY(),0,0,1))</f>
        <v>162.29</v>
      </c>
      <c r="M8" vm="500">
        <f ca="1"/>
        <v>164.16</v>
      </c>
      <c r="N8" vm="501">
        <f ca="1"/>
        <v>160.37</v>
      </c>
      <c r="O8" vm="502">
        <f ca="1"/>
        <v>161.30000000000001</v>
      </c>
      <c r="P8" vm="503">
        <f ca="1"/>
        <v>162.96</v>
      </c>
      <c r="Q8" vm="504">
        <f ca="1"/>
        <v>166.67</v>
      </c>
      <c r="R8" vm="505">
        <f ca="1"/>
        <v>167.18</v>
      </c>
      <c r="S8" vm="506">
        <f ca="1"/>
        <v>165.85</v>
      </c>
      <c r="T8" vm="507">
        <f ca="1"/>
        <v>163.80000000000001</v>
      </c>
      <c r="U8" vm="508">
        <f ca="1"/>
        <v>165.62</v>
      </c>
      <c r="V8" vm="509">
        <f ca="1"/>
        <v>166.16</v>
      </c>
      <c r="W8" vm="510">
        <f ca="1"/>
        <v>164.68</v>
      </c>
      <c r="X8" vm="288">
        <f ca="1"/>
        <v>162.85</v>
      </c>
      <c r="Y8" vm="511">
        <f ca="1"/>
        <v>161.78</v>
      </c>
      <c r="Z8" vm="512">
        <f ca="1"/>
        <v>163.38</v>
      </c>
      <c r="AA8" vm="513">
        <f ca="1"/>
        <v>157.36000000000001</v>
      </c>
      <c r="AB8" vm="514">
        <f ca="1"/>
        <v>156.44999999999999</v>
      </c>
      <c r="AC8" vm="515">
        <f ca="1"/>
        <v>157.24</v>
      </c>
      <c r="AD8" vm="516">
        <f ca="1"/>
        <v>150.91999999999999</v>
      </c>
      <c r="AE8" vm="517">
        <f ca="1"/>
        <v>148.71</v>
      </c>
      <c r="AF8" vm="518">
        <f ca="1"/>
        <v>148.66</v>
      </c>
      <c r="AG8" vm="519">
        <f ca="1"/>
        <v>151.16</v>
      </c>
      <c r="AH8" vm="520">
        <f ca="1"/>
        <v>154.69</v>
      </c>
      <c r="AI8" vm="521">
        <f ca="1"/>
        <v>157.46</v>
      </c>
      <c r="AJ8" vm="522">
        <f ca="1"/>
        <v>158.06</v>
      </c>
      <c r="AK8" vm="523">
        <f ca="1"/>
        <v>159.32</v>
      </c>
      <c r="AL8" vm="524">
        <f ca="1"/>
        <v>159.81</v>
      </c>
      <c r="AM8" vm="525">
        <f ca="1"/>
        <v>162.13999999999999</v>
      </c>
      <c r="AN8" vm="526">
        <f ca="1"/>
        <v>163.59</v>
      </c>
      <c r="AO8" vm="527">
        <f ca="1"/>
        <v>161.85</v>
      </c>
      <c r="AP8" vm="499">
        <f ca="1"/>
        <v>162.29</v>
      </c>
      <c r="AQ8" vm="528">
        <f ca="1"/>
        <v>161.49</v>
      </c>
      <c r="AR8" vm="529">
        <f ca="1"/>
        <v>162.72999999999999</v>
      </c>
      <c r="AS8" vm="530">
        <f ca="1"/>
        <v>163.95</v>
      </c>
      <c r="AT8" vm="506">
        <f ca="1"/>
        <v>165.85</v>
      </c>
      <c r="AU8" vm="531">
        <f ca="1"/>
        <v>166.99</v>
      </c>
      <c r="AV8" vm="532">
        <f ca="1"/>
        <v>165.86</v>
      </c>
      <c r="AW8" vm="532">
        <f ca="1"/>
        <v>165.86</v>
      </c>
      <c r="AX8" vm="533">
        <f ca="1"/>
        <v>167.06</v>
      </c>
      <c r="AY8" vm="534">
        <f ca="1"/>
        <v>162.97999999999999</v>
      </c>
      <c r="AZ8" vm="535">
        <f ca="1"/>
        <v>164.38</v>
      </c>
      <c r="BA8" vm="536">
        <f ca="1"/>
        <v>161.86000000000001</v>
      </c>
      <c r="BB8" vm="537">
        <f ca="1"/>
        <v>162.08000000000001</v>
      </c>
      <c r="BC8" vm="538">
        <f ca="1"/>
        <v>163.24</v>
      </c>
      <c r="BD8" vm="539">
        <f ca="1"/>
        <v>164.96</v>
      </c>
      <c r="BE8" vm="540">
        <f ca="1"/>
        <v>165.46</v>
      </c>
      <c r="BF8" vm="541">
        <f ca="1"/>
        <v>165.16</v>
      </c>
      <c r="BG8" vm="542">
        <f ca="1"/>
        <v>162.93</v>
      </c>
      <c r="BH8" vm="543">
        <f ca="1"/>
        <v>163.41999999999999</v>
      </c>
      <c r="BI8" vm="544">
        <f ca="1"/>
        <v>164.07</v>
      </c>
      <c r="BJ8" vm="545">
        <f ca="1"/>
        <v>165.14</v>
      </c>
      <c r="BK8" vm="546">
        <f ca="1"/>
        <v>162.78</v>
      </c>
      <c r="BL8" vm="547">
        <f ca="1"/>
        <v>162.72</v>
      </c>
      <c r="BM8" vm="295">
        <f ca="1"/>
        <v>165.27</v>
      </c>
      <c r="BN8" vm="548">
        <f ca="1"/>
        <v>166.72</v>
      </c>
      <c r="BO8" vm="549">
        <f ca="1"/>
        <v>169.68</v>
      </c>
      <c r="BP8" vm="550">
        <f ca="1"/>
        <v>174.46</v>
      </c>
      <c r="BQ8" vm="551">
        <f ca="1"/>
        <v>171.11</v>
      </c>
      <c r="BR8" vm="552">
        <f ca="1"/>
        <v>171.29</v>
      </c>
      <c r="BS8" vm="553">
        <f ca="1"/>
        <v>169.24</v>
      </c>
      <c r="BT8" vm="554">
        <f ca="1"/>
        <v>169.74</v>
      </c>
      <c r="BU8" vm="555">
        <f ca="1"/>
        <v>176.51</v>
      </c>
      <c r="BV8" vm="556">
        <f ca="1"/>
        <v>180.75</v>
      </c>
      <c r="BW8" vm="557">
        <f ca="1"/>
        <v>178.35</v>
      </c>
      <c r="BX8" vm="558">
        <f ca="1"/>
        <v>180.35</v>
      </c>
      <c r="BY8" vm="559">
        <f ca="1"/>
        <v>181.62</v>
      </c>
      <c r="BZ8" vm="560">
        <f ca="1"/>
        <v>178.88</v>
      </c>
      <c r="CA8" vm="561">
        <f ca="1"/>
        <v>175.58</v>
      </c>
      <c r="CB8" vm="562">
        <f ca="1"/>
        <v>172.49</v>
      </c>
      <c r="CC8" vm="563">
        <f ca="1"/>
        <v>175.3</v>
      </c>
      <c r="CD8" vm="564">
        <f ca="1"/>
        <v>178.12</v>
      </c>
      <c r="CE8" vm="565">
        <f ca="1"/>
        <v>175.98</v>
      </c>
      <c r="CF8" vm="566">
        <f ca="1"/>
        <v>167.63</v>
      </c>
      <c r="CG8" vm="567">
        <f ca="1"/>
        <v>164.76</v>
      </c>
      <c r="CH8" vm="568">
        <f ca="1"/>
        <v>167.65</v>
      </c>
      <c r="CI8" vm="569">
        <f ca="1"/>
        <v>169.12</v>
      </c>
      <c r="CJ8" vm="570">
        <f ca="1"/>
        <v>169.23</v>
      </c>
      <c r="CK8" vm="571">
        <f ca="1"/>
        <v>168.95</v>
      </c>
      <c r="CL8" vm="572">
        <f ca="1"/>
        <v>171.49</v>
      </c>
      <c r="CM8" vm="573">
        <f ca="1"/>
        <v>171.34</v>
      </c>
      <c r="CN8" vm="574">
        <f ca="1"/>
        <v>174.37</v>
      </c>
      <c r="CO8" vm="575">
        <f ca="1"/>
        <v>172.64</v>
      </c>
      <c r="CP8" vm="576">
        <f ca="1"/>
        <v>174.71</v>
      </c>
      <c r="CQ8" vm="577">
        <f ca="1"/>
        <v>175.37</v>
      </c>
      <c r="CR8" vm="578">
        <f ca="1"/>
        <v>185.17</v>
      </c>
      <c r="CS8" vm="579">
        <f ca="1"/>
        <v>195.4</v>
      </c>
      <c r="CT8" vm="580">
        <f ca="1"/>
        <v>191.96</v>
      </c>
      <c r="CU8" vm="581">
        <f ca="1"/>
        <v>189.82</v>
      </c>
      <c r="CV8" vm="582">
        <f ca="1"/>
        <v>196.66</v>
      </c>
      <c r="CW8" vm="583">
        <f ca="1"/>
        <v>195.42</v>
      </c>
      <c r="CX8" vm="584">
        <f ca="1"/>
        <v>188.4</v>
      </c>
      <c r="CY8" vm="585">
        <f ca="1"/>
        <v>188.51</v>
      </c>
      <c r="CZ8" vm="586">
        <f ca="1"/>
        <v>191.41</v>
      </c>
      <c r="DA8" vm="587">
        <f ca="1"/>
        <v>194.63</v>
      </c>
      <c r="DB8" vm="588">
        <f ca="1"/>
        <v>196.11</v>
      </c>
      <c r="DC8" vm="589">
        <f ca="1"/>
        <v>195.6</v>
      </c>
      <c r="DD8" vm="590">
        <f ca="1"/>
        <v>192.76</v>
      </c>
      <c r="DE8" vm="591">
        <f ca="1"/>
        <v>191.24</v>
      </c>
      <c r="DF8" vm="592">
        <f ca="1"/>
        <v>189.3</v>
      </c>
      <c r="DG8" vm="593">
        <f ca="1"/>
        <v>189.43</v>
      </c>
      <c r="DH8" vm="594">
        <f ca="1"/>
        <v>191.79</v>
      </c>
      <c r="DI8" vm="595">
        <f ca="1"/>
        <v>196.87</v>
      </c>
      <c r="DJ8" vm="596">
        <f ca="1"/>
        <v>195.49</v>
      </c>
      <c r="DK8" vm="597">
        <f ca="1"/>
        <v>193.95</v>
      </c>
      <c r="DL8" vm="598">
        <f ca="1"/>
        <v>192.04</v>
      </c>
      <c r="DM8" vm="599">
        <f ca="1"/>
        <v>191.01</v>
      </c>
      <c r="DN8" vm="600">
        <f ca="1"/>
        <v>189.66</v>
      </c>
      <c r="DO8" vm="601">
        <f ca="1"/>
        <v>195.55</v>
      </c>
      <c r="DP8" vm="602">
        <f ca="1"/>
        <v>192.91</v>
      </c>
      <c r="DQ8" vm="603">
        <f ca="1"/>
        <v>196</v>
      </c>
      <c r="DR8" vm="604">
        <f ca="1"/>
        <v>198.05</v>
      </c>
      <c r="DS8" vm="605">
        <f ca="1"/>
        <v>198.37</v>
      </c>
      <c r="DT8" vm="606">
        <f ca="1"/>
        <v>197.98</v>
      </c>
      <c r="DU8" vm="607">
        <f ca="1"/>
        <v>200.21</v>
      </c>
      <c r="DV8" vm="608">
        <f ca="1"/>
        <v>191.81</v>
      </c>
      <c r="DW8" vm="609">
        <f ca="1"/>
        <v>195.3</v>
      </c>
      <c r="DX8" vm="610">
        <f ca="1"/>
        <v>195.41</v>
      </c>
      <c r="DY8" vm="611">
        <f ca="1"/>
        <v>200.87</v>
      </c>
      <c r="DZ8" vm="612">
        <f ca="1"/>
        <v>204.02</v>
      </c>
      <c r="EA8" vm="613">
        <f ca="1"/>
        <v>201.23</v>
      </c>
      <c r="EB8" vm="614">
        <f ca="1"/>
        <v>206.38</v>
      </c>
      <c r="EC8" vm="615">
        <f ca="1"/>
        <v>191.33</v>
      </c>
      <c r="ED8" vm="616">
        <f ca="1"/>
        <v>191.6</v>
      </c>
      <c r="EE8" vm="617">
        <f ca="1"/>
        <v>185.34</v>
      </c>
      <c r="EF8" vm="618">
        <f ca="1"/>
        <v>186.47</v>
      </c>
      <c r="EG8" vm="619">
        <f ca="1"/>
        <v>185.32</v>
      </c>
      <c r="EH8" vm="620">
        <f ca="1"/>
        <v>183.61</v>
      </c>
      <c r="EI8" vm="621">
        <f ca="1"/>
        <v>186.14</v>
      </c>
      <c r="EJ8" vm="622">
        <f ca="1"/>
        <v>185.23</v>
      </c>
      <c r="EK8" vm="623">
        <f ca="1"/>
        <v>183.77</v>
      </c>
      <c r="EL8" vm="624">
        <f ca="1"/>
        <v>185.27</v>
      </c>
      <c r="EM8" vm="625">
        <f ca="1"/>
        <v>184.56</v>
      </c>
      <c r="EN8" vm="626">
        <f ca="1"/>
        <v>179.66</v>
      </c>
      <c r="EO8" vm="627">
        <f ca="1"/>
        <v>179.25</v>
      </c>
      <c r="EP8" vm="628">
        <f ca="1"/>
        <v>175.42</v>
      </c>
      <c r="EQ8" vm="629">
        <f ca="1"/>
        <v>172.73</v>
      </c>
      <c r="ER8" vm="630">
        <f ca="1"/>
        <v>168.5</v>
      </c>
      <c r="ES8" vm="631">
        <f ca="1"/>
        <v>170.28</v>
      </c>
      <c r="ET8" vm="632">
        <f ca="1"/>
        <v>167.01</v>
      </c>
      <c r="EU8" vm="633">
        <f ca="1"/>
        <v>170.92</v>
      </c>
      <c r="EV8" vm="634">
        <f ca="1"/>
        <v>173.02</v>
      </c>
      <c r="EW8" vm="635">
        <f ca="1"/>
        <v>172.35</v>
      </c>
      <c r="EX8" vm="636">
        <f ca="1"/>
        <v>173.86</v>
      </c>
      <c r="EY8" vm="637">
        <f ca="1"/>
        <v>165.87</v>
      </c>
      <c r="EZ8" vm="638">
        <f ca="1"/>
        <v>164.04</v>
      </c>
      <c r="FA8" vm="639">
        <f ca="1"/>
        <v>167.11</v>
      </c>
      <c r="FB8" vm="640">
        <f ca="1"/>
        <v>162.76</v>
      </c>
      <c r="FC8" vm="641">
        <f ca="1"/>
        <v>165.49</v>
      </c>
      <c r="FD8" vm="642">
        <f ca="1"/>
        <v>164.29</v>
      </c>
      <c r="FE8" vm="643">
        <f ca="1"/>
        <v>160.66999999999999</v>
      </c>
      <c r="FF8" vm="644">
        <f ca="1"/>
        <v>163.89</v>
      </c>
      <c r="FG8" vm="645">
        <f ca="1"/>
        <v>162.80000000000001</v>
      </c>
      <c r="FH8" vm="646">
        <f ca="1"/>
        <v>163.99</v>
      </c>
      <c r="FI8" vm="647">
        <f ca="1"/>
        <v>167.68</v>
      </c>
      <c r="FJ8" vm="648">
        <f ca="1"/>
        <v>170.56</v>
      </c>
      <c r="FK8" vm="649">
        <f ca="1"/>
        <v>165.06</v>
      </c>
      <c r="FL8" vm="650">
        <f ca="1"/>
        <v>162.24</v>
      </c>
      <c r="FM8" vm="651">
        <f ca="1"/>
        <v>154.33000000000001</v>
      </c>
      <c r="FN8" vm="652">
        <f ca="1"/>
        <v>154.63999999999999</v>
      </c>
      <c r="FO8" vm="653">
        <f ca="1"/>
        <v>157.07</v>
      </c>
      <c r="FP8" vm="654">
        <f ca="1"/>
        <v>157.04</v>
      </c>
      <c r="FQ8" vm="655">
        <f ca="1"/>
        <v>150.72</v>
      </c>
      <c r="FR8" vm="656">
        <f ca="1"/>
        <v>145.6</v>
      </c>
      <c r="FS8" vm="657">
        <f ca="1"/>
        <v>146.75</v>
      </c>
      <c r="FT8" vm="658">
        <f ca="1"/>
        <v>144.69999999999999</v>
      </c>
      <c r="FU8" vm="659">
        <f ca="1"/>
        <v>158.71</v>
      </c>
      <c r="FV8" vm="660">
        <f ca="1"/>
        <v>152.82</v>
      </c>
      <c r="FW8" vm="661">
        <f ca="1"/>
        <v>157.13999999999999</v>
      </c>
      <c r="FX8" vm="662">
        <f ca="1"/>
        <v>159.07</v>
      </c>
      <c r="FY8" vm="663">
        <f ca="1"/>
        <v>156.31</v>
      </c>
      <c r="FZ8" vm="664">
        <f ca="1"/>
        <v>153.33000000000001</v>
      </c>
      <c r="GA8" vm="519">
        <f ca="1"/>
        <v>151.16</v>
      </c>
      <c r="GB8" vm="665">
        <f ca="1"/>
        <v>147.66999999999999</v>
      </c>
      <c r="GC8" vm="666">
        <f ca="1"/>
        <v>151.47</v>
      </c>
      <c r="GD8" vm="667">
        <f ca="1"/>
        <v>155.35</v>
      </c>
      <c r="GE8" vm="668">
        <f ca="1"/>
        <v>159.28</v>
      </c>
      <c r="GF8" vm="669">
        <f ca="1"/>
        <v>161.96</v>
      </c>
      <c r="GG8" vm="670">
        <f ca="1"/>
        <v>160.61000000000001</v>
      </c>
      <c r="GH8" vm="671">
        <f ca="1"/>
        <v>160.16</v>
      </c>
      <c r="GI8" vm="672">
        <f ca="1"/>
        <v>158.80000000000001</v>
      </c>
      <c r="GJ8" vm="502">
        <f ca="1"/>
        <v>161.30000000000001</v>
      </c>
      <c r="GK8" vm="673">
        <f ca="1"/>
        <v>164.03</v>
      </c>
      <c r="GL8" vm="674">
        <f ca="1"/>
        <v>164.21</v>
      </c>
      <c r="GM8" vm="675">
        <f ca="1"/>
        <v>163.22999999999999</v>
      </c>
      <c r="GN8" vm="676">
        <f ca="1"/>
        <v>151.38</v>
      </c>
      <c r="GO8" vm="677">
        <f ca="1"/>
        <v>154.28</v>
      </c>
      <c r="GP8" vm="678">
        <f ca="1"/>
        <v>152.75</v>
      </c>
      <c r="GQ8" vm="679">
        <f ca="1"/>
        <v>158.46</v>
      </c>
      <c r="GR8" vm="680">
        <f ca="1"/>
        <v>159.53</v>
      </c>
      <c r="GS8" vm="681">
        <f ca="1"/>
        <v>165.37</v>
      </c>
      <c r="GT8" vm="682">
        <f ca="1"/>
        <v>163.96</v>
      </c>
      <c r="GU8" vm="683">
        <f ca="1"/>
        <v>166.19</v>
      </c>
      <c r="GV8" vm="684">
        <f ca="1"/>
        <v>166.54</v>
      </c>
      <c r="GW8" vm="685">
        <f ca="1"/>
        <v>163.98</v>
      </c>
      <c r="GX8" vm="686">
        <f ca="1"/>
        <v>168.56</v>
      </c>
      <c r="GY8" vm="687">
        <f ca="1"/>
        <v>170.87</v>
      </c>
      <c r="GZ8" vm="688">
        <f ca="1"/>
        <v>168.47</v>
      </c>
      <c r="HA8" vm="689">
        <f ca="1"/>
        <v>172.9</v>
      </c>
      <c r="HB8" vm="690">
        <f ca="1"/>
        <v>172.36</v>
      </c>
      <c r="HC8" vm="691">
        <f ca="1"/>
        <v>171.86</v>
      </c>
      <c r="HD8" vm="692">
        <f ca="1"/>
        <v>171.74</v>
      </c>
      <c r="HE8" vm="693">
        <f ca="1"/>
        <v>169.03</v>
      </c>
      <c r="HF8" vm="694">
        <f ca="1"/>
        <v>166.18</v>
      </c>
      <c r="HG8" vm="695">
        <f ca="1"/>
        <v>168.05</v>
      </c>
      <c r="HH8" vm="696">
        <f ca="1"/>
        <v>168.21</v>
      </c>
      <c r="HI8" vm="697">
        <f ca="1"/>
        <v>173.68</v>
      </c>
      <c r="HJ8" vm="698">
        <f ca="1"/>
        <v>176.09</v>
      </c>
      <c r="HK8" vm="699">
        <f ca="1"/>
        <v>178.6</v>
      </c>
      <c r="HL8" vm="700">
        <f ca="1"/>
        <v>177.35</v>
      </c>
      <c r="HM8" vm="701">
        <f ca="1"/>
        <v>175.7</v>
      </c>
      <c r="HN8" vm="702">
        <f ca="1"/>
        <v>174.67</v>
      </c>
      <c r="HO8" vm="703">
        <f ca="1"/>
        <v>176.77</v>
      </c>
      <c r="HP8" vm="704">
        <f ca="1"/>
        <v>175.95</v>
      </c>
      <c r="HQ8" vm="705">
        <f ca="1"/>
        <v>173.32</v>
      </c>
      <c r="HR8" vm="706">
        <f ca="1"/>
        <v>166.64</v>
      </c>
      <c r="HS8" vm="707">
        <f ca="1"/>
        <v>165.19</v>
      </c>
      <c r="HT8" vm="708">
        <f ca="1"/>
        <v>166.77</v>
      </c>
      <c r="HU8" vm="709">
        <f ca="1"/>
        <v>170.68</v>
      </c>
      <c r="HV8" vm="710">
        <f ca="1"/>
        <v>173.54</v>
      </c>
      <c r="HW8" vm="711">
        <f ca="1"/>
        <v>178.53</v>
      </c>
      <c r="HX8" vm="712">
        <f ca="1"/>
        <v>176.23</v>
      </c>
      <c r="HY8" vm="713">
        <f ca="1"/>
        <v>175.84</v>
      </c>
      <c r="HZ8" vm="714">
        <f ca="1"/>
        <v>178.64</v>
      </c>
      <c r="IA8" vm="715">
        <f ca="1"/>
        <v>179.53</v>
      </c>
      <c r="IB8" vm="716">
        <f ca="1"/>
        <v>176.79</v>
      </c>
      <c r="IC8" vm="717">
        <f ca="1"/>
        <v>174.36</v>
      </c>
      <c r="ID8" vm="718">
        <f ca="1"/>
        <v>176.62</v>
      </c>
      <c r="IE8" vm="719">
        <f ca="1"/>
        <v>177.62</v>
      </c>
      <c r="IF8" vm="720">
        <f ca="1"/>
        <v>180.19</v>
      </c>
      <c r="IG8" vm="721">
        <f ca="1"/>
        <v>181.56</v>
      </c>
      <c r="IH8" vm="722">
        <f ca="1"/>
        <v>182</v>
      </c>
      <c r="II8" vm="723">
        <f ca="1"/>
        <v>182.97</v>
      </c>
      <c r="IJ8" vm="724">
        <f ca="1"/>
        <v>183.58</v>
      </c>
      <c r="IK8" vm="725">
        <f ca="1"/>
        <v>185.06</v>
      </c>
      <c r="IL8" vm="726">
        <f ca="1"/>
        <v>190.1</v>
      </c>
      <c r="IM8" vm="727">
        <f ca="1"/>
        <v>191.34</v>
      </c>
      <c r="IN8" vm="728">
        <f ca="1"/>
        <v>190.23</v>
      </c>
      <c r="IO8" vm="729">
        <f ca="1"/>
        <v>192.17</v>
      </c>
      <c r="IP8" vm="730">
        <f ca="1"/>
        <v>193.18</v>
      </c>
      <c r="IQ8" vm="731">
        <f ca="1"/>
        <v>192.58</v>
      </c>
      <c r="IR8" vm="732">
        <f ca="1"/>
        <v>195.75</v>
      </c>
      <c r="IS8" vm="733">
        <f ca="1"/>
        <v>196.53</v>
      </c>
      <c r="IT8" vm="734">
        <f ca="1"/>
        <v>191.9</v>
      </c>
      <c r="IU8" vm="735">
        <f ca="1"/>
        <v>189.13</v>
      </c>
      <c r="IV8" vm="736">
        <f ca="1"/>
        <v>195.04</v>
      </c>
      <c r="IW8" vm="737">
        <f ca="1"/>
        <v>194.67</v>
      </c>
      <c r="IX8" vm="738">
        <f ca="1"/>
        <v>196.09</v>
      </c>
      <c r="IY8" vm="739">
        <f ca="1"/>
        <v>196.52</v>
      </c>
      <c r="IZ8" vm="740">
        <f ca="1"/>
        <v>201.42</v>
      </c>
    </row>
    <row r="9" spans="2:264" x14ac:dyDescent="0.35">
      <c r="B9" t="e" vm="741">
        <v>#VALUE!</v>
      </c>
      <c r="C9" t="str">
        <f ca="1"/>
        <v>Computers, Phones &amp; Household Electronics</v>
      </c>
      <c r="D9">
        <v>690</v>
      </c>
      <c r="E9" s="2">
        <f ca="1"/>
        <v>229.35</v>
      </c>
      <c r="F9" s="2">
        <f ca="1"/>
        <v>158251.5</v>
      </c>
      <c r="G9" s="2">
        <f ca="1"/>
        <v>6430.7999999999956</v>
      </c>
      <c r="H9" s="4">
        <f ca="1"/>
        <v>4.2357860291778363E-2</v>
      </c>
      <c r="I9" s="2">
        <f ca="1"/>
        <v>12740.399999999994</v>
      </c>
      <c r="L9" cm="1" vm="742">
        <f t="array" aca="1" ref="L9:IZ9" ca="1">TRANSPOSE(_xlfn.STOCKHISTORY(B9,TODAY()-365,TODAY(),0,0,1))</f>
        <v>217.53</v>
      </c>
      <c r="M9" vm="743">
        <f ca="1"/>
        <v>221.27</v>
      </c>
      <c r="N9" vm="744">
        <f ca="1"/>
        <v>221.72</v>
      </c>
      <c r="O9" vm="745">
        <f ca="1"/>
        <v>224.72</v>
      </c>
      <c r="P9" vm="746">
        <f ca="1"/>
        <v>226.05</v>
      </c>
      <c r="Q9" vm="747">
        <f ca="1"/>
        <v>225.89</v>
      </c>
      <c r="R9" vm="748">
        <f ca="1"/>
        <v>226.51</v>
      </c>
      <c r="S9" vm="749">
        <f ca="1"/>
        <v>226.4</v>
      </c>
      <c r="T9" vm="750">
        <f ca="1"/>
        <v>224.53</v>
      </c>
      <c r="U9" vm="751">
        <f ca="1"/>
        <v>226.84</v>
      </c>
      <c r="V9" vm="752">
        <f ca="1"/>
        <v>227.18</v>
      </c>
      <c r="W9" vm="753">
        <f ca="1"/>
        <v>228.03</v>
      </c>
      <c r="X9" vm="754">
        <f ca="1"/>
        <v>226.49</v>
      </c>
      <c r="Y9" vm="755">
        <f ca="1"/>
        <v>229.79</v>
      </c>
      <c r="Z9" vm="756">
        <f ca="1"/>
        <v>229</v>
      </c>
      <c r="AA9" vm="757">
        <f ca="1"/>
        <v>222.77</v>
      </c>
      <c r="AB9" vm="758">
        <f ca="1"/>
        <v>220.85</v>
      </c>
      <c r="AC9" vm="759">
        <f ca="1"/>
        <v>222.38</v>
      </c>
      <c r="AD9" vm="760">
        <f ca="1"/>
        <v>220.82</v>
      </c>
      <c r="AE9" vm="761">
        <f ca="1"/>
        <v>220.91</v>
      </c>
      <c r="AF9" vm="762">
        <f ca="1"/>
        <v>220.11</v>
      </c>
      <c r="AG9" vm="763">
        <f ca="1"/>
        <v>222.66</v>
      </c>
      <c r="AH9" vm="757">
        <f ca="1"/>
        <v>222.77</v>
      </c>
      <c r="AI9" vm="764">
        <f ca="1"/>
        <v>222.5</v>
      </c>
      <c r="AJ9" vm="765">
        <f ca="1"/>
        <v>216.32</v>
      </c>
      <c r="AK9" vm="766">
        <f ca="1"/>
        <v>216.79</v>
      </c>
      <c r="AL9" vm="767">
        <f ca="1"/>
        <v>220.69</v>
      </c>
      <c r="AM9" vm="768">
        <f ca="1"/>
        <v>228.87</v>
      </c>
      <c r="AN9" vm="769">
        <f ca="1"/>
        <v>228.2</v>
      </c>
      <c r="AO9" vm="770">
        <f ca="1"/>
        <v>226.47</v>
      </c>
      <c r="AP9" vm="771">
        <f ca="1"/>
        <v>227.37</v>
      </c>
      <c r="AQ9" vm="772">
        <f ca="1"/>
        <v>226.37</v>
      </c>
      <c r="AR9" vm="773">
        <f ca="1"/>
        <v>227.52</v>
      </c>
      <c r="AS9" vm="774">
        <f ca="1"/>
        <v>227.79</v>
      </c>
      <c r="AT9" vm="775">
        <f ca="1"/>
        <v>233</v>
      </c>
      <c r="AU9" vm="776">
        <f ca="1"/>
        <v>226.21</v>
      </c>
      <c r="AV9" vm="777">
        <f ca="1"/>
        <v>226.78</v>
      </c>
      <c r="AW9" vm="778">
        <f ca="1"/>
        <v>225.67</v>
      </c>
      <c r="AX9" vm="779">
        <f ca="1"/>
        <v>226.8</v>
      </c>
      <c r="AY9" vm="780">
        <f ca="1"/>
        <v>221.69</v>
      </c>
      <c r="AZ9" vm="781">
        <f ca="1"/>
        <v>225.77</v>
      </c>
      <c r="BA9" vm="782">
        <f ca="1"/>
        <v>229.54</v>
      </c>
      <c r="BB9" vm="783">
        <f ca="1"/>
        <v>229.04</v>
      </c>
      <c r="BC9" vm="784">
        <f ca="1"/>
        <v>227.55</v>
      </c>
      <c r="BD9" vm="785">
        <f ca="1"/>
        <v>231.3</v>
      </c>
      <c r="BE9" vm="786">
        <f ca="1"/>
        <v>233.85</v>
      </c>
      <c r="BF9" vm="787">
        <f ca="1"/>
        <v>231.78</v>
      </c>
      <c r="BG9" vm="788">
        <f ca="1"/>
        <v>232.15</v>
      </c>
      <c r="BH9" vm="789">
        <f ca="1"/>
        <v>235</v>
      </c>
      <c r="BI9" vm="790">
        <f ca="1"/>
        <v>236.48</v>
      </c>
      <c r="BJ9" vm="791">
        <f ca="1"/>
        <v>235.86</v>
      </c>
      <c r="BK9" vm="792">
        <f ca="1"/>
        <v>230.76</v>
      </c>
      <c r="BL9" vm="793">
        <f ca="1"/>
        <v>230.57</v>
      </c>
      <c r="BM9" vm="794">
        <f ca="1"/>
        <v>231.41</v>
      </c>
      <c r="BN9" vm="795">
        <f ca="1"/>
        <v>233.4</v>
      </c>
      <c r="BO9" vm="796">
        <f ca="1"/>
        <v>233.67</v>
      </c>
      <c r="BP9" vm="797">
        <f ca="1"/>
        <v>230.1</v>
      </c>
      <c r="BQ9" vm="798">
        <f ca="1"/>
        <v>225.91</v>
      </c>
      <c r="BR9" vm="799">
        <f ca="1"/>
        <v>222.91</v>
      </c>
      <c r="BS9" vm="800">
        <f ca="1"/>
        <v>222.01</v>
      </c>
      <c r="BT9" vm="801">
        <f ca="1"/>
        <v>223.45</v>
      </c>
      <c r="BU9" vm="802">
        <f ca="1"/>
        <v>222.72</v>
      </c>
      <c r="BV9" vm="803">
        <f ca="1"/>
        <v>227.48</v>
      </c>
      <c r="BW9" vm="804">
        <f ca="1"/>
        <v>226.96</v>
      </c>
      <c r="BX9" vm="805">
        <f ca="1"/>
        <v>224.23</v>
      </c>
      <c r="BY9" vm="805">
        <f ca="1"/>
        <v>224.23</v>
      </c>
      <c r="BZ9" vm="806">
        <f ca="1"/>
        <v>225.12</v>
      </c>
      <c r="CA9" vm="807">
        <f ca="1"/>
        <v>228.22</v>
      </c>
      <c r="CB9" vm="808">
        <f ca="1"/>
        <v>225</v>
      </c>
      <c r="CC9" vm="809">
        <f ca="1"/>
        <v>228.02</v>
      </c>
      <c r="CD9" vm="810">
        <f ca="1"/>
        <v>228.28</v>
      </c>
      <c r="CE9" vm="756">
        <f ca="1"/>
        <v>229</v>
      </c>
      <c r="CF9" vm="811">
        <f ca="1"/>
        <v>228.52</v>
      </c>
      <c r="CG9" vm="812">
        <f ca="1"/>
        <v>229.87</v>
      </c>
      <c r="CH9" vm="813">
        <f ca="1"/>
        <v>232.87</v>
      </c>
      <c r="CI9" vm="814">
        <f ca="1"/>
        <v>235.06</v>
      </c>
      <c r="CJ9" vm="815">
        <f ca="1"/>
        <v>234.93</v>
      </c>
      <c r="CK9" vm="816">
        <f ca="1"/>
        <v>237.33</v>
      </c>
      <c r="CL9" vm="817">
        <f ca="1"/>
        <v>239.59</v>
      </c>
      <c r="CM9" vm="818">
        <f ca="1"/>
        <v>242.65</v>
      </c>
      <c r="CN9" vm="819">
        <f ca="1"/>
        <v>243.01</v>
      </c>
      <c r="CO9" vm="820">
        <f ca="1"/>
        <v>243.04</v>
      </c>
      <c r="CP9" vm="821">
        <f ca="1"/>
        <v>242.84</v>
      </c>
      <c r="CQ9" vm="822">
        <f ca="1"/>
        <v>246.75</v>
      </c>
      <c r="CR9" vm="823">
        <f ca="1"/>
        <v>247.77</v>
      </c>
      <c r="CS9" vm="824">
        <f ca="1"/>
        <v>246.49</v>
      </c>
      <c r="CT9" vm="825">
        <f ca="1"/>
        <v>247.96</v>
      </c>
      <c r="CU9" vm="826">
        <f ca="1"/>
        <v>248.13</v>
      </c>
      <c r="CV9" vm="827">
        <f ca="1"/>
        <v>251.04</v>
      </c>
      <c r="CW9" vm="828">
        <f ca="1"/>
        <v>253.48</v>
      </c>
      <c r="CX9" vm="829">
        <f ca="1"/>
        <v>248.05</v>
      </c>
      <c r="CY9" vm="830">
        <f ca="1"/>
        <v>249.79</v>
      </c>
      <c r="CZ9" vm="831">
        <f ca="1"/>
        <v>254.49</v>
      </c>
      <c r="DA9" vm="832">
        <f ca="1"/>
        <v>255.27</v>
      </c>
      <c r="DB9" vm="833">
        <f ca="1"/>
        <v>258.2</v>
      </c>
      <c r="DC9" vm="834">
        <f ca="1"/>
        <v>259.02</v>
      </c>
      <c r="DD9" vm="835">
        <f ca="1"/>
        <v>255.59</v>
      </c>
      <c r="DE9" vm="836">
        <f ca="1"/>
        <v>252.2</v>
      </c>
      <c r="DF9" vm="837">
        <f ca="1"/>
        <v>250.42</v>
      </c>
      <c r="DG9" vm="838">
        <f ca="1"/>
        <v>243.85</v>
      </c>
      <c r="DH9" vm="839">
        <f ca="1"/>
        <v>243.36</v>
      </c>
      <c r="DI9" vm="840">
        <f ca="1"/>
        <v>245</v>
      </c>
      <c r="DJ9" vm="841">
        <f ca="1"/>
        <v>242.21</v>
      </c>
      <c r="DK9" vm="842">
        <f ca="1"/>
        <v>242.7</v>
      </c>
      <c r="DL9" vm="843">
        <f ca="1"/>
        <v>236.85</v>
      </c>
      <c r="DM9" vm="844">
        <f ca="1"/>
        <v>234.4</v>
      </c>
      <c r="DN9" vm="845">
        <f ca="1"/>
        <v>233.28</v>
      </c>
      <c r="DO9" vm="846">
        <f ca="1"/>
        <v>237.87</v>
      </c>
      <c r="DP9" vm="847">
        <f ca="1"/>
        <v>228.26</v>
      </c>
      <c r="DQ9" vm="848">
        <f ca="1"/>
        <v>229.98</v>
      </c>
      <c r="DR9" vm="849">
        <f ca="1"/>
        <v>222.64</v>
      </c>
      <c r="DS9" vm="850">
        <f ca="1"/>
        <v>223.83</v>
      </c>
      <c r="DT9" vm="851">
        <f ca="1"/>
        <v>223.66</v>
      </c>
      <c r="DU9" vm="852">
        <f ca="1"/>
        <v>222.78</v>
      </c>
      <c r="DV9" vm="853">
        <f ca="1"/>
        <v>229.86</v>
      </c>
      <c r="DW9" vm="854">
        <f ca="1"/>
        <v>238.26</v>
      </c>
      <c r="DX9" vm="855">
        <f ca="1"/>
        <v>239.36</v>
      </c>
      <c r="DY9" vm="856">
        <f ca="1"/>
        <v>237.59</v>
      </c>
      <c r="DZ9" vm="857">
        <f ca="1"/>
        <v>236</v>
      </c>
      <c r="EA9" vm="858">
        <f ca="1"/>
        <v>228.01</v>
      </c>
      <c r="EB9" vm="859">
        <f ca="1"/>
        <v>232.8</v>
      </c>
      <c r="EC9" vm="860">
        <f ca="1"/>
        <v>232.47</v>
      </c>
      <c r="ED9" vm="861">
        <f ca="1"/>
        <v>233.22</v>
      </c>
      <c r="EE9" vm="862">
        <f ca="1"/>
        <v>227.63</v>
      </c>
      <c r="EF9" vm="863">
        <f ca="1"/>
        <v>227.65</v>
      </c>
      <c r="EG9" vm="864">
        <f ca="1"/>
        <v>232.62</v>
      </c>
      <c r="EH9" vm="865">
        <f ca="1"/>
        <v>236.87</v>
      </c>
      <c r="EI9" vm="866">
        <f ca="1"/>
        <v>241.53</v>
      </c>
      <c r="EJ9" vm="867">
        <f ca="1"/>
        <v>244.6</v>
      </c>
      <c r="EK9" vm="868">
        <f ca="1"/>
        <v>244.47</v>
      </c>
      <c r="EL9" vm="869">
        <f ca="1"/>
        <v>244.87</v>
      </c>
      <c r="EM9" vm="870">
        <f ca="1"/>
        <v>245.83</v>
      </c>
      <c r="EN9" vm="871">
        <f ca="1"/>
        <v>245.55</v>
      </c>
      <c r="EO9" vm="872">
        <f ca="1"/>
        <v>247.1</v>
      </c>
      <c r="EP9" vm="873">
        <f ca="1"/>
        <v>247.04</v>
      </c>
      <c r="EQ9" vm="874">
        <f ca="1"/>
        <v>240.36</v>
      </c>
      <c r="ER9" vm="875">
        <f ca="1"/>
        <v>237.3</v>
      </c>
      <c r="ES9" vm="876">
        <f ca="1"/>
        <v>241.84</v>
      </c>
      <c r="ET9" vm="877">
        <f ca="1"/>
        <v>238.03</v>
      </c>
      <c r="EU9" vm="878">
        <f ca="1"/>
        <v>235.93</v>
      </c>
      <c r="EV9" vm="879">
        <f ca="1"/>
        <v>235.74</v>
      </c>
      <c r="EW9" vm="880">
        <f ca="1"/>
        <v>235.33</v>
      </c>
      <c r="EX9" vm="881">
        <f ca="1"/>
        <v>239.07</v>
      </c>
      <c r="EY9" vm="803">
        <f ca="1"/>
        <v>227.48</v>
      </c>
      <c r="EZ9" vm="882">
        <f ca="1"/>
        <v>220.84</v>
      </c>
      <c r="FA9" vm="883">
        <f ca="1"/>
        <v>216.98</v>
      </c>
      <c r="FB9" vm="884">
        <f ca="1"/>
        <v>209.68</v>
      </c>
      <c r="FC9" vm="885">
        <f ca="1"/>
        <v>213.49</v>
      </c>
      <c r="FD9" vm="886">
        <f ca="1"/>
        <v>214</v>
      </c>
      <c r="FE9" vm="887">
        <f ca="1"/>
        <v>212.69</v>
      </c>
      <c r="FF9" vm="888">
        <f ca="1"/>
        <v>215.24</v>
      </c>
      <c r="FG9" vm="889">
        <f ca="1"/>
        <v>214.1</v>
      </c>
      <c r="FH9" vm="890">
        <f ca="1"/>
        <v>218.27</v>
      </c>
      <c r="FI9" vm="891">
        <f ca="1"/>
        <v>220.73</v>
      </c>
      <c r="FJ9" vm="892">
        <f ca="1"/>
        <v>223.75</v>
      </c>
      <c r="FK9" vm="893">
        <f ca="1"/>
        <v>221.53</v>
      </c>
      <c r="FL9" vm="894">
        <f ca="1"/>
        <v>223.85</v>
      </c>
      <c r="FM9" vm="895">
        <f ca="1"/>
        <v>217.9</v>
      </c>
      <c r="FN9" vm="896">
        <f ca="1"/>
        <v>222.13</v>
      </c>
      <c r="FO9" vm="897">
        <f ca="1"/>
        <v>223.19</v>
      </c>
      <c r="FP9" vm="898">
        <f ca="1"/>
        <v>223.89</v>
      </c>
      <c r="FQ9" vm="899">
        <f ca="1"/>
        <v>203.19</v>
      </c>
      <c r="FR9" vm="900">
        <f ca="1"/>
        <v>188.38</v>
      </c>
      <c r="FS9" vm="901">
        <f ca="1"/>
        <v>181.46</v>
      </c>
      <c r="FT9" vm="902">
        <f ca="1"/>
        <v>172.42</v>
      </c>
      <c r="FU9" vm="903">
        <f ca="1"/>
        <v>198.85</v>
      </c>
      <c r="FV9" vm="904">
        <f ca="1"/>
        <v>190.42</v>
      </c>
      <c r="FW9" vm="905">
        <f ca="1"/>
        <v>198.15</v>
      </c>
      <c r="FX9" vm="906">
        <f ca="1"/>
        <v>202.52</v>
      </c>
      <c r="FY9" vm="907">
        <f ca="1"/>
        <v>202.14</v>
      </c>
      <c r="FZ9" vm="908">
        <f ca="1"/>
        <v>194.27</v>
      </c>
      <c r="GA9" vm="909">
        <f ca="1"/>
        <v>196.98</v>
      </c>
      <c r="GB9" vm="910">
        <f ca="1"/>
        <v>193.16</v>
      </c>
      <c r="GC9" vm="911">
        <f ca="1"/>
        <v>199.74</v>
      </c>
      <c r="GD9" vm="912">
        <f ca="1"/>
        <v>204.6</v>
      </c>
      <c r="GE9" vm="913">
        <f ca="1"/>
        <v>208.37</v>
      </c>
      <c r="GF9" vm="914">
        <f ca="1"/>
        <v>209.28</v>
      </c>
      <c r="GG9" vm="915">
        <f ca="1"/>
        <v>210.14</v>
      </c>
      <c r="GH9" vm="916">
        <f ca="1"/>
        <v>211.21</v>
      </c>
      <c r="GI9" vm="917">
        <f ca="1"/>
        <v>212.5</v>
      </c>
      <c r="GJ9" vm="918">
        <f ca="1"/>
        <v>213.32</v>
      </c>
      <c r="GK9" vm="919">
        <f ca="1"/>
        <v>205.35</v>
      </c>
      <c r="GL9" vm="920">
        <f ca="1"/>
        <v>198.89</v>
      </c>
      <c r="GM9" vm="921">
        <f ca="1"/>
        <v>198.51</v>
      </c>
      <c r="GN9" vm="922">
        <f ca="1"/>
        <v>196.25</v>
      </c>
      <c r="GO9" vm="923">
        <f ca="1"/>
        <v>197.49</v>
      </c>
      <c r="GP9" vm="924">
        <f ca="1"/>
        <v>198.53</v>
      </c>
      <c r="GQ9" vm="925">
        <f ca="1"/>
        <v>210.79</v>
      </c>
      <c r="GR9" vm="926">
        <f ca="1"/>
        <v>212.93</v>
      </c>
      <c r="GS9" vm="927">
        <f ca="1"/>
        <v>212.33</v>
      </c>
      <c r="GT9" vm="928">
        <f ca="1"/>
        <v>211.45</v>
      </c>
      <c r="GU9" vm="929">
        <f ca="1"/>
        <v>211.26</v>
      </c>
      <c r="GV9" vm="930">
        <f ca="1"/>
        <v>208.78</v>
      </c>
      <c r="GW9" vm="931">
        <f ca="1"/>
        <v>206.86</v>
      </c>
      <c r="GX9" vm="932">
        <f ca="1"/>
        <v>202.09</v>
      </c>
      <c r="GY9" vm="933">
        <f ca="1"/>
        <v>201.36</v>
      </c>
      <c r="GZ9" vm="934">
        <f ca="1"/>
        <v>195.27</v>
      </c>
      <c r="HA9" vm="607">
        <f ca="1"/>
        <v>200.21</v>
      </c>
      <c r="HB9" vm="935">
        <f ca="1"/>
        <v>200.42</v>
      </c>
      <c r="HC9" vm="936">
        <f ca="1"/>
        <v>199.95</v>
      </c>
      <c r="HD9" vm="937">
        <f ca="1"/>
        <v>200.85</v>
      </c>
      <c r="HE9" vm="938">
        <f ca="1"/>
        <v>201.7</v>
      </c>
      <c r="HF9" vm="939">
        <f ca="1"/>
        <v>203.27</v>
      </c>
      <c r="HG9" vm="940">
        <f ca="1"/>
        <v>202.82</v>
      </c>
      <c r="HH9" vm="941">
        <f ca="1"/>
        <v>200.63</v>
      </c>
      <c r="HI9" vm="942">
        <f ca="1"/>
        <v>203.92</v>
      </c>
      <c r="HJ9" vm="943">
        <f ca="1"/>
        <v>201.45</v>
      </c>
      <c r="HK9" vm="944">
        <f ca="1"/>
        <v>202.67</v>
      </c>
      <c r="HL9" vm="945">
        <f ca="1"/>
        <v>198.78</v>
      </c>
      <c r="HM9" vm="946">
        <f ca="1"/>
        <v>199.2</v>
      </c>
      <c r="HN9" vm="947">
        <f ca="1"/>
        <v>196.45</v>
      </c>
      <c r="HO9" vm="948">
        <f ca="1"/>
        <v>198.42</v>
      </c>
      <c r="HP9" vm="949">
        <f ca="1"/>
        <v>195.64</v>
      </c>
      <c r="HQ9" vm="950">
        <f ca="1"/>
        <v>196.58</v>
      </c>
      <c r="HR9" vm="951">
        <f ca="1"/>
        <v>201</v>
      </c>
      <c r="HS9" vm="952">
        <f ca="1"/>
        <v>201.5</v>
      </c>
      <c r="HT9" vm="953">
        <f ca="1"/>
        <v>200.3</v>
      </c>
      <c r="HU9" vm="954">
        <f ca="1"/>
        <v>201.56</v>
      </c>
      <c r="HV9" vm="951">
        <f ca="1"/>
        <v>201</v>
      </c>
      <c r="HW9" vm="955">
        <f ca="1"/>
        <v>201.08</v>
      </c>
      <c r="HX9" vm="956">
        <f ca="1"/>
        <v>205.17</v>
      </c>
      <c r="HY9" vm="957">
        <f ca="1"/>
        <v>207.82</v>
      </c>
      <c r="HZ9" vm="958">
        <f ca="1"/>
        <v>212.44</v>
      </c>
      <c r="IA9" vm="959">
        <f ca="1"/>
        <v>213.55</v>
      </c>
      <c r="IB9" vm="960">
        <f ca="1"/>
        <v>209.95</v>
      </c>
      <c r="IC9" vm="961">
        <f ca="1"/>
        <v>210.01</v>
      </c>
      <c r="ID9" vm="962">
        <f ca="1"/>
        <v>211.14</v>
      </c>
      <c r="IE9" vm="963">
        <f ca="1"/>
        <v>212.41</v>
      </c>
      <c r="IF9" vm="964">
        <f ca="1"/>
        <v>211.16</v>
      </c>
      <c r="IG9" vm="965">
        <f ca="1"/>
        <v>208.62</v>
      </c>
      <c r="IH9" vm="966">
        <f ca="1"/>
        <v>209.11</v>
      </c>
      <c r="II9" vm="967">
        <f ca="1"/>
        <v>210.16</v>
      </c>
      <c r="IJ9" vm="968">
        <f ca="1"/>
        <v>210.02</v>
      </c>
      <c r="IK9" vm="969">
        <f ca="1"/>
        <v>211.18</v>
      </c>
      <c r="IL9" vm="970">
        <f ca="1"/>
        <v>212.48</v>
      </c>
      <c r="IM9" vm="971">
        <f ca="1"/>
        <v>214.4</v>
      </c>
      <c r="IN9" vm="972">
        <f ca="1"/>
        <v>214.15</v>
      </c>
      <c r="IO9" vm="973">
        <f ca="1"/>
        <v>213.76</v>
      </c>
      <c r="IP9" vm="974">
        <f ca="1"/>
        <v>213.88</v>
      </c>
      <c r="IQ9" vm="975">
        <f ca="1"/>
        <v>214.05</v>
      </c>
      <c r="IR9" vm="976">
        <f ca="1"/>
        <v>211.27</v>
      </c>
      <c r="IS9" vm="977">
        <f ca="1"/>
        <v>209.05</v>
      </c>
      <c r="IT9" vm="978">
        <f ca="1"/>
        <v>207.57</v>
      </c>
      <c r="IU9" vm="979">
        <f ca="1"/>
        <v>202.38</v>
      </c>
      <c r="IV9" vm="980">
        <f ca="1"/>
        <v>203.35</v>
      </c>
      <c r="IW9" vm="981">
        <f ca="1"/>
        <v>202.92</v>
      </c>
      <c r="IX9" vm="982">
        <f ca="1"/>
        <v>213.25</v>
      </c>
      <c r="IY9" vm="983">
        <f ca="1"/>
        <v>220.03</v>
      </c>
      <c r="IZ9" vm="984">
        <f ca="1"/>
        <v>229.35</v>
      </c>
    </row>
    <row r="10" spans="2:264" x14ac:dyDescent="0.35">
      <c r="B10" t="e" vm="985">
        <v>#VALUE!</v>
      </c>
      <c r="C10" t="str">
        <f ca="1"/>
        <v>Software &amp; IT Services</v>
      </c>
      <c r="D10">
        <v>550</v>
      </c>
      <c r="E10" s="2">
        <f ca="1"/>
        <v>574.32000000000005</v>
      </c>
      <c r="F10" s="2">
        <f ca="1"/>
        <v>315876</v>
      </c>
      <c r="G10" s="2">
        <f ca="1"/>
        <v>7205.0000000000127</v>
      </c>
      <c r="H10" s="4">
        <f ca="1"/>
        <v>2.3342004917857567E-2</v>
      </c>
      <c r="I10" s="2">
        <f ca="1"/>
        <v>5536.5</v>
      </c>
      <c r="L10" cm="1" vm="986">
        <f t="array" aca="1" ref="L10:IZ10" ca="1">TRANSPOSE(_xlfn.STOCKHISTORY(B10,TODAY()-365,TODAY(),0,0,1))</f>
        <v>455.69</v>
      </c>
      <c r="M10" vm="987">
        <f ca="1"/>
        <v>459.36</v>
      </c>
      <c r="N10" vm="988">
        <f ca="1"/>
        <v>460.16</v>
      </c>
      <c r="O10" vm="989">
        <f ca="1"/>
        <v>468.71</v>
      </c>
      <c r="P10" vm="990">
        <f ca="1"/>
        <v>468.88</v>
      </c>
      <c r="Q10" vm="991">
        <f ca="1"/>
        <v>466.98</v>
      </c>
      <c r="R10" vm="992">
        <f ca="1"/>
        <v>469.12</v>
      </c>
      <c r="S10" vm="993">
        <f ca="1"/>
        <v>468</v>
      </c>
      <c r="T10" vm="994">
        <f ca="1"/>
        <v>468.82</v>
      </c>
      <c r="U10" vm="995">
        <f ca="1"/>
        <v>466.44</v>
      </c>
      <c r="V10" vm="996">
        <f ca="1"/>
        <v>468.64</v>
      </c>
      <c r="W10" vm="997">
        <f ca="1"/>
        <v>474.99</v>
      </c>
      <c r="X10" vm="998">
        <f ca="1"/>
        <v>471.8</v>
      </c>
      <c r="Y10" vm="999">
        <f ca="1"/>
        <v>480.8</v>
      </c>
      <c r="Z10" vm="1000">
        <f ca="1"/>
        <v>483.34</v>
      </c>
      <c r="AA10" vm="1001">
        <f ca="1"/>
        <v>482.12</v>
      </c>
      <c r="AB10" vm="1002">
        <f ca="1"/>
        <v>483.14</v>
      </c>
      <c r="AC10" vm="1003">
        <f ca="1"/>
        <v>477.36</v>
      </c>
      <c r="AD10" vm="1004">
        <f ca="1"/>
        <v>476.12</v>
      </c>
      <c r="AE10" vm="1005">
        <f ca="1"/>
        <v>487.09</v>
      </c>
      <c r="AF10" vm="1006">
        <f ca="1"/>
        <v>488.02</v>
      </c>
      <c r="AG10" vm="1007">
        <f ca="1"/>
        <v>488.18</v>
      </c>
      <c r="AH10" vm="1008">
        <f ca="1"/>
        <v>492.11</v>
      </c>
      <c r="AI10" vm="1009">
        <f ca="1"/>
        <v>493.36</v>
      </c>
      <c r="AJ10" vm="1010">
        <f ca="1"/>
        <v>497.71</v>
      </c>
      <c r="AK10" vm="1011">
        <f ca="1"/>
        <v>500.99</v>
      </c>
      <c r="AL10" vm="1012">
        <f ca="1"/>
        <v>494.76</v>
      </c>
      <c r="AM10" vm="1013">
        <f ca="1"/>
        <v>493.01</v>
      </c>
      <c r="AN10" vm="1014">
        <f ca="1"/>
        <v>492.74</v>
      </c>
      <c r="AO10" vm="1015">
        <f ca="1"/>
        <v>497.14</v>
      </c>
      <c r="AP10" vm="1016">
        <f ca="1"/>
        <v>487.41</v>
      </c>
      <c r="AQ10" vm="1017">
        <f ca="1"/>
        <v>489.45</v>
      </c>
      <c r="AR10" vm="1018">
        <f ca="1"/>
        <v>491.27</v>
      </c>
      <c r="AS10" vm="1019">
        <f ca="1"/>
        <v>493.64</v>
      </c>
      <c r="AT10" vm="1020">
        <f ca="1"/>
        <v>493.8</v>
      </c>
      <c r="AU10" vm="1021">
        <f ca="1"/>
        <v>496.38</v>
      </c>
      <c r="AV10" vm="1022">
        <f ca="1"/>
        <v>495.57</v>
      </c>
      <c r="AW10" vm="1023">
        <f ca="1"/>
        <v>494.97</v>
      </c>
      <c r="AX10" vm="1024">
        <f ca="1"/>
        <v>497.7</v>
      </c>
      <c r="AY10" vm="1025">
        <f ca="1"/>
        <v>491.3</v>
      </c>
      <c r="AZ10" vm="1026">
        <f ca="1"/>
        <v>497.06</v>
      </c>
      <c r="BA10" vm="1027">
        <f ca="1"/>
        <v>499.95</v>
      </c>
      <c r="BB10" vm="1028">
        <f ca="1"/>
        <v>498.02</v>
      </c>
      <c r="BC10" vm="1029">
        <f ca="1"/>
        <v>502.26</v>
      </c>
      <c r="BD10" vm="1030">
        <f ca="1"/>
        <v>506.66</v>
      </c>
      <c r="BE10" vm="1031">
        <f ca="1"/>
        <v>507.23</v>
      </c>
      <c r="BF10" vm="1032">
        <f ca="1"/>
        <v>514.07000000000005</v>
      </c>
      <c r="BG10" vm="1033">
        <f ca="1"/>
        <v>513.76</v>
      </c>
      <c r="BH10" vm="1034">
        <f ca="1"/>
        <v>516.34</v>
      </c>
      <c r="BI10" vm="1035">
        <f ca="1"/>
        <v>515.01</v>
      </c>
      <c r="BJ10" vm="1036">
        <f ca="1"/>
        <v>513.02</v>
      </c>
      <c r="BK10" vm="1037">
        <f ca="1"/>
        <v>513.73</v>
      </c>
      <c r="BL10" vm="1038">
        <f ca="1"/>
        <v>510.62</v>
      </c>
      <c r="BM10" vm="1039">
        <f ca="1"/>
        <v>507.36</v>
      </c>
      <c r="BN10" vm="1040">
        <f ca="1"/>
        <v>508.21</v>
      </c>
      <c r="BO10" vm="1041">
        <f ca="1"/>
        <v>506.28</v>
      </c>
      <c r="BP10" vm="1042">
        <f ca="1"/>
        <v>513.69000000000005</v>
      </c>
      <c r="BQ10" vm="1043">
        <f ca="1"/>
        <v>499.59</v>
      </c>
      <c r="BR10" vm="1044">
        <f ca="1"/>
        <v>508.08</v>
      </c>
      <c r="BS10" vm="1045">
        <f ca="1"/>
        <v>505.58</v>
      </c>
      <c r="BT10" vm="1046">
        <f ca="1"/>
        <v>505.56</v>
      </c>
      <c r="BU10" vm="1047">
        <f ca="1"/>
        <v>521.13</v>
      </c>
      <c r="BV10" vm="1048">
        <f ca="1"/>
        <v>517.88</v>
      </c>
      <c r="BW10" vm="1049">
        <f ca="1"/>
        <v>524.76</v>
      </c>
      <c r="BX10" vm="1050">
        <f ca="1"/>
        <v>530.12</v>
      </c>
      <c r="BY10" vm="1051">
        <f ca="1"/>
        <v>529.16999999999996</v>
      </c>
      <c r="BZ10" vm="1052">
        <f ca="1"/>
        <v>521.88</v>
      </c>
      <c r="CA10" vm="1053">
        <f ca="1"/>
        <v>520.4</v>
      </c>
      <c r="CB10" vm="1054">
        <f ca="1"/>
        <v>521.89</v>
      </c>
      <c r="CC10" vm="1055">
        <f ca="1"/>
        <v>521.63</v>
      </c>
      <c r="CD10" vm="1056">
        <f ca="1"/>
        <v>519.46</v>
      </c>
      <c r="CE10" vm="1057">
        <f ca="1"/>
        <v>512.54</v>
      </c>
      <c r="CF10" vm="1058">
        <f ca="1"/>
        <v>515.1</v>
      </c>
      <c r="CG10" vm="1059">
        <f ca="1"/>
        <v>520.86</v>
      </c>
      <c r="CH10" vm="1060">
        <f ca="1"/>
        <v>526.6</v>
      </c>
      <c r="CI10" vm="1061">
        <f ca="1"/>
        <v>528.48</v>
      </c>
      <c r="CJ10" vm="1062">
        <f ca="1"/>
        <v>532.38</v>
      </c>
      <c r="CK10" vm="1063">
        <f ca="1"/>
        <v>532.94000000000005</v>
      </c>
      <c r="CL10" vm="1064">
        <f ca="1"/>
        <v>531.36</v>
      </c>
      <c r="CM10" vm="1065">
        <f ca="1"/>
        <v>526.17999999999995</v>
      </c>
      <c r="CN10" vm="1066">
        <f ca="1"/>
        <v>521.14</v>
      </c>
      <c r="CO10" vm="1067">
        <f ca="1"/>
        <v>524.77</v>
      </c>
      <c r="CP10" vm="1068">
        <f ca="1"/>
        <v>528.57000000000005</v>
      </c>
      <c r="CQ10" vm="1069">
        <f ca="1"/>
        <v>522.82000000000005</v>
      </c>
      <c r="CR10" vm="1070">
        <f ca="1"/>
        <v>529.01</v>
      </c>
      <c r="CS10" vm="1071">
        <f ca="1"/>
        <v>534.45000000000005</v>
      </c>
      <c r="CT10" vm="1072">
        <f ca="1"/>
        <v>532.41</v>
      </c>
      <c r="CU10" vm="1073">
        <f ca="1"/>
        <v>529</v>
      </c>
      <c r="CV10" vm="1074">
        <f ca="1"/>
        <v>530.30999999999995</v>
      </c>
      <c r="CW10" vm="1075">
        <f ca="1"/>
        <v>531.01</v>
      </c>
      <c r="CX10" vm="1076">
        <f ca="1"/>
        <v>519.96</v>
      </c>
      <c r="CY10" vm="1077">
        <f ca="1"/>
        <v>523.28</v>
      </c>
      <c r="CZ10" vm="1078">
        <f ca="1"/>
        <v>528.03</v>
      </c>
      <c r="DA10" vm="1079">
        <f ca="1"/>
        <v>528.96</v>
      </c>
      <c r="DB10" vm="1080">
        <f ca="1"/>
        <v>535.71</v>
      </c>
      <c r="DC10" vm="1081">
        <f ca="1"/>
        <v>536.15</v>
      </c>
      <c r="DD10" vm="1082">
        <f ca="1"/>
        <v>532.20000000000005</v>
      </c>
      <c r="DE10" vm="1083">
        <f ca="1"/>
        <v>525.54999999999995</v>
      </c>
      <c r="DF10" vm="1084">
        <f ca="1"/>
        <v>526.57000000000005</v>
      </c>
      <c r="DG10" vm="1085">
        <f ca="1"/>
        <v>522.4</v>
      </c>
      <c r="DH10" vm="1086">
        <f ca="1"/>
        <v>521.36</v>
      </c>
      <c r="DI10" vm="1087">
        <f ca="1"/>
        <v>511.93</v>
      </c>
      <c r="DJ10" vm="1088">
        <f ca="1"/>
        <v>511.4</v>
      </c>
      <c r="DK10" vm="1089">
        <f ca="1"/>
        <v>516.4</v>
      </c>
      <c r="DL10" vm="1090">
        <f ca="1"/>
        <v>504.67</v>
      </c>
      <c r="DM10" vm="1091">
        <f ca="1"/>
        <v>504.91</v>
      </c>
      <c r="DN10" vm="1092">
        <f ca="1"/>
        <v>509.02</v>
      </c>
      <c r="DO10" vm="1093">
        <f ca="1"/>
        <v>522.35</v>
      </c>
      <c r="DP10" vm="1094">
        <f ca="1"/>
        <v>523.14</v>
      </c>
      <c r="DQ10" vm="1095">
        <f ca="1"/>
        <v>524.70000000000005</v>
      </c>
      <c r="DR10" vm="1096">
        <f ca="1"/>
        <v>528.05999999999995</v>
      </c>
      <c r="DS10" vm="1097">
        <f ca="1"/>
        <v>527.17999999999995</v>
      </c>
      <c r="DT10" vm="1098">
        <f ca="1"/>
        <v>534.22</v>
      </c>
      <c r="DU10" vm="1099">
        <f ca="1"/>
        <v>533.49</v>
      </c>
      <c r="DV10" vm="1100">
        <f ca="1"/>
        <v>547.64</v>
      </c>
      <c r="DW10" vm="1101">
        <f ca="1"/>
        <v>547.36</v>
      </c>
      <c r="DX10" vm="1102">
        <f ca="1"/>
        <v>548.79999999999995</v>
      </c>
      <c r="DY10" vm="1103">
        <f ca="1"/>
        <v>566.01</v>
      </c>
      <c r="DZ10" vm="1104">
        <f ca="1"/>
        <v>555.42999999999995</v>
      </c>
      <c r="EA10" vm="1105">
        <f ca="1"/>
        <v>563.95000000000005</v>
      </c>
      <c r="EB10" vm="1106">
        <f ca="1"/>
        <v>559.11</v>
      </c>
      <c r="EC10" vm="1107">
        <f ca="1"/>
        <v>566.29</v>
      </c>
      <c r="ED10" vm="1108">
        <f ca="1"/>
        <v>567.16</v>
      </c>
      <c r="EE10" vm="1109">
        <f ca="1"/>
        <v>562.75</v>
      </c>
      <c r="EF10" vm="1110">
        <f ca="1"/>
        <v>565.49</v>
      </c>
      <c r="EG10" vm="1111">
        <f ca="1"/>
        <v>564.70000000000005</v>
      </c>
      <c r="EH10" vm="1112">
        <f ca="1"/>
        <v>564.6</v>
      </c>
      <c r="EI10" vm="1113">
        <f ca="1"/>
        <v>566.30999999999995</v>
      </c>
      <c r="EJ10" vm="1114">
        <f ca="1"/>
        <v>564.76</v>
      </c>
      <c r="EK10" vm="1115">
        <f ca="1"/>
        <v>568.61</v>
      </c>
      <c r="EL10" vm="1116">
        <f ca="1"/>
        <v>568.5</v>
      </c>
      <c r="EM10" vm="1117">
        <f ca="1"/>
        <v>563.28</v>
      </c>
      <c r="EN10" vm="1118">
        <f ca="1"/>
        <v>557.51</v>
      </c>
      <c r="EO10" vm="1119">
        <f ca="1"/>
        <v>559</v>
      </c>
      <c r="EP10" vm="1120">
        <f ca="1"/>
        <v>564.03</v>
      </c>
      <c r="EQ10" vm="1121">
        <f ca="1"/>
        <v>561.27</v>
      </c>
      <c r="ER10" vm="1122">
        <f ca="1"/>
        <v>564.82000000000005</v>
      </c>
      <c r="ES10" vm="1123">
        <f ca="1"/>
        <v>576.30999999999995</v>
      </c>
      <c r="ET10" vm="1124">
        <f ca="1"/>
        <v>574.91999999999996</v>
      </c>
      <c r="EU10" vm="1125">
        <f ca="1"/>
        <v>555.07000000000005</v>
      </c>
      <c r="EV10" vm="1126">
        <f ca="1"/>
        <v>558.29999999999995</v>
      </c>
      <c r="EW10" vm="1127">
        <f ca="1"/>
        <v>549.82000000000005</v>
      </c>
      <c r="EX10" vm="1128">
        <f ca="1"/>
        <v>546.77</v>
      </c>
      <c r="EY10" vm="1129">
        <f ca="1"/>
        <v>537.12</v>
      </c>
      <c r="EZ10" vm="1130">
        <f ca="1"/>
        <v>525.79999999999995</v>
      </c>
      <c r="FA10" vm="1131">
        <f ca="1"/>
        <v>524.64</v>
      </c>
      <c r="FB10" vm="1132">
        <f ca="1"/>
        <v>519.83000000000004</v>
      </c>
      <c r="FC10" vm="1133">
        <f ca="1"/>
        <v>527.64</v>
      </c>
      <c r="FD10" vm="1134">
        <f ca="1"/>
        <v>531.99</v>
      </c>
      <c r="FE10" vm="1135">
        <f ca="1"/>
        <v>530.19000000000005</v>
      </c>
      <c r="FF10" vm="1136">
        <f ca="1"/>
        <v>536.09</v>
      </c>
      <c r="FG10" vm="1137">
        <f ca="1"/>
        <v>536.38</v>
      </c>
      <c r="FH10" vm="1138">
        <f ca="1"/>
        <v>535.69000000000005</v>
      </c>
      <c r="FI10" vm="1139">
        <f ca="1"/>
        <v>543.66999999999996</v>
      </c>
      <c r="FJ10" vm="1140">
        <f ca="1"/>
        <v>545.16</v>
      </c>
      <c r="FK10" vm="1141">
        <f ca="1"/>
        <v>549.07000000000005</v>
      </c>
      <c r="FL10" vm="1142">
        <f ca="1"/>
        <v>557.57000000000005</v>
      </c>
      <c r="FM10" vm="1143">
        <f ca="1"/>
        <v>540.61</v>
      </c>
      <c r="FN10" vm="1144">
        <f ca="1"/>
        <v>548.12</v>
      </c>
      <c r="FO10" vm="1145">
        <f ca="1"/>
        <v>548.51</v>
      </c>
      <c r="FP10" vm="1146">
        <f ca="1"/>
        <v>547.38</v>
      </c>
      <c r="FQ10" vm="1147">
        <f ca="1"/>
        <v>530.54999999999995</v>
      </c>
      <c r="FR10" vm="1148">
        <f ca="1"/>
        <v>489.77</v>
      </c>
      <c r="FS10" vm="1149">
        <f ca="1"/>
        <v>485.52</v>
      </c>
      <c r="FT10" vm="1150">
        <f ca="1"/>
        <v>479.92</v>
      </c>
      <c r="FU10" vm="1151">
        <f ca="1"/>
        <v>515.42999999999995</v>
      </c>
      <c r="FV10" vm="1152">
        <f ca="1"/>
        <v>499.34</v>
      </c>
      <c r="FW10" vm="1153">
        <f ca="1"/>
        <v>509.75</v>
      </c>
      <c r="FX10" vm="1154">
        <f ca="1"/>
        <v>512.46</v>
      </c>
      <c r="FY10" vm="1155">
        <f ca="1"/>
        <v>517.38</v>
      </c>
      <c r="FZ10" vm="1156">
        <f ca="1"/>
        <v>513.42999999999995</v>
      </c>
      <c r="GA10" vm="1157">
        <f ca="1"/>
        <v>517.33000000000004</v>
      </c>
      <c r="GB10" vm="1158">
        <f ca="1"/>
        <v>509.32</v>
      </c>
      <c r="GC10" vm="1159">
        <f ca="1"/>
        <v>527.33000000000004</v>
      </c>
      <c r="GD10" vm="1160">
        <f ca="1"/>
        <v>530.01</v>
      </c>
      <c r="GE10" vm="1161">
        <f ca="1"/>
        <v>535.46</v>
      </c>
      <c r="GF10" vm="1162">
        <f ca="1"/>
        <v>533.48</v>
      </c>
      <c r="GG10" vm="1163">
        <f ca="1"/>
        <v>534.49</v>
      </c>
      <c r="GH10" vm="1164">
        <f ca="1"/>
        <v>539.67999999999995</v>
      </c>
      <c r="GI10" vm="1165">
        <f ca="1"/>
        <v>548.05999999999995</v>
      </c>
      <c r="GJ10" vm="1166">
        <f ca="1"/>
        <v>546.63</v>
      </c>
      <c r="GK10" vm="1167">
        <f ca="1"/>
        <v>559.39</v>
      </c>
      <c r="GL10" vm="1168">
        <f ca="1"/>
        <v>561.12</v>
      </c>
      <c r="GM10" vm="1169">
        <f ca="1"/>
        <v>558.99</v>
      </c>
      <c r="GN10" vm="1170">
        <f ca="1"/>
        <v>566.33000000000004</v>
      </c>
      <c r="GO10" vm="1171">
        <f ca="1"/>
        <v>567.12</v>
      </c>
      <c r="GP10" vm="1172">
        <f ca="1"/>
        <v>568.64</v>
      </c>
      <c r="GQ10" vm="1173">
        <f ca="1"/>
        <v>578.27</v>
      </c>
      <c r="GR10" vm="1174">
        <f ca="1"/>
        <v>576.59</v>
      </c>
      <c r="GS10" vm="1175">
        <f ca="1"/>
        <v>573.28</v>
      </c>
      <c r="GT10" vm="1176">
        <f ca="1"/>
        <v>582.20000000000005</v>
      </c>
      <c r="GU10" vm="1177">
        <f ca="1"/>
        <v>583.28</v>
      </c>
      <c r="GV10" vm="1178">
        <f ca="1"/>
        <v>586.41</v>
      </c>
      <c r="GW10" vm="1179">
        <f ca="1"/>
        <v>581.11</v>
      </c>
      <c r="GX10" vm="1180">
        <f ca="1"/>
        <v>569.54</v>
      </c>
      <c r="GY10" vm="1181">
        <f ca="1"/>
        <v>570.14</v>
      </c>
      <c r="GZ10" vm="1182">
        <f ca="1"/>
        <v>563.58000000000004</v>
      </c>
      <c r="HA10" vm="1183">
        <f ca="1"/>
        <v>574.54999999999995</v>
      </c>
      <c r="HB10" vm="1184">
        <f ca="1"/>
        <v>575.91999999999996</v>
      </c>
      <c r="HC10" vm="1185">
        <f ca="1"/>
        <v>577.78</v>
      </c>
      <c r="HD10" vm="1186">
        <f ca="1"/>
        <v>585.6</v>
      </c>
      <c r="HE10" vm="1187">
        <f ca="1"/>
        <v>581.22</v>
      </c>
      <c r="HF10" vm="1188">
        <f ca="1"/>
        <v>581.97</v>
      </c>
      <c r="HG10" vm="1189">
        <f ca="1"/>
        <v>584.13</v>
      </c>
      <c r="HH10" vm="1190">
        <f ca="1"/>
        <v>585.44000000000005</v>
      </c>
      <c r="HI10" vm="1191">
        <f ca="1"/>
        <v>590.12</v>
      </c>
      <c r="HJ10" vm="1192">
        <f ca="1"/>
        <v>584.33000000000004</v>
      </c>
      <c r="HK10" vm="1193">
        <f ca="1"/>
        <v>589.54</v>
      </c>
      <c r="HL10" vm="1194">
        <f ca="1"/>
        <v>590.74</v>
      </c>
      <c r="HM10" vm="1195">
        <f ca="1"/>
        <v>589.28</v>
      </c>
      <c r="HN10" vm="1196">
        <f ca="1"/>
        <v>562.03</v>
      </c>
      <c r="HO10" vm="1197">
        <f ca="1"/>
        <v>568.66999999999996</v>
      </c>
      <c r="HP10" vm="1198">
        <f ca="1"/>
        <v>569.45000000000005</v>
      </c>
      <c r="HQ10" vm="1199">
        <f ca="1"/>
        <v>538.73</v>
      </c>
      <c r="HR10" vm="1200">
        <f ca="1"/>
        <v>532.97</v>
      </c>
      <c r="HS10" vm="1201">
        <f ca="1"/>
        <v>542.35</v>
      </c>
      <c r="HT10" vm="1202">
        <f ca="1"/>
        <v>557.53</v>
      </c>
      <c r="HU10" vm="1203">
        <f ca="1"/>
        <v>549.70000000000005</v>
      </c>
      <c r="HV10" vm="1204">
        <f ca="1"/>
        <v>545.80999999999995</v>
      </c>
      <c r="HW10" vm="1205">
        <f ca="1"/>
        <v>550.32000000000005</v>
      </c>
      <c r="HX10" vm="1206">
        <f ca="1"/>
        <v>561.94000000000005</v>
      </c>
      <c r="HY10" vm="1207">
        <f ca="1"/>
        <v>564.61</v>
      </c>
      <c r="HZ10" vm="1208">
        <f ca="1"/>
        <v>561.52</v>
      </c>
      <c r="IA10" vm="1209">
        <f ca="1"/>
        <v>569.24</v>
      </c>
      <c r="IB10" vm="1210">
        <f ca="1"/>
        <v>565.12</v>
      </c>
      <c r="IC10" vm="1211">
        <f ca="1"/>
        <v>562.44000000000005</v>
      </c>
      <c r="ID10" vm="1212">
        <f ca="1"/>
        <v>565.11</v>
      </c>
      <c r="IE10" vm="1213">
        <f ca="1"/>
        <v>563.52</v>
      </c>
      <c r="IF10" vm="1214">
        <f ca="1"/>
        <v>550.17999999999995</v>
      </c>
      <c r="IG10" vm="1215">
        <f ca="1"/>
        <v>553.02</v>
      </c>
      <c r="IH10" vm="1216">
        <f ca="1"/>
        <v>550.36</v>
      </c>
      <c r="II10" vm="1217">
        <f ca="1"/>
        <v>555.52</v>
      </c>
      <c r="IJ10" vm="1218">
        <f ca="1"/>
        <v>555.61</v>
      </c>
      <c r="IK10" vm="1219">
        <f ca="1"/>
        <v>552.66</v>
      </c>
      <c r="IL10" vm="1220">
        <f ca="1"/>
        <v>554.65</v>
      </c>
      <c r="IM10" vm="1221">
        <f ca="1"/>
        <v>558.76</v>
      </c>
      <c r="IN10" vm="1222">
        <f ca="1"/>
        <v>562.09</v>
      </c>
      <c r="IO10" vm="1223">
        <f ca="1"/>
        <v>563.5</v>
      </c>
      <c r="IP10" vm="1224">
        <f ca="1"/>
        <v>568.22</v>
      </c>
      <c r="IQ10" vm="1225">
        <f ca="1"/>
        <v>568.28</v>
      </c>
      <c r="IR10" vm="1226">
        <f ca="1"/>
        <v>563.32000000000005</v>
      </c>
      <c r="IS10" vm="1106">
        <f ca="1"/>
        <v>559.11</v>
      </c>
      <c r="IT10" vm="1227">
        <f ca="1"/>
        <v>566.47</v>
      </c>
      <c r="IU10" vm="1228">
        <f ca="1"/>
        <v>559.89</v>
      </c>
      <c r="IV10" vm="1229">
        <f ca="1"/>
        <v>569.80999999999995</v>
      </c>
      <c r="IW10" vm="1230">
        <f ca="1"/>
        <v>566.04</v>
      </c>
      <c r="IX10" vm="1231">
        <f ca="1"/>
        <v>569.13</v>
      </c>
      <c r="IY10" vm="1232">
        <f ca="1"/>
        <v>561.22</v>
      </c>
      <c r="IZ10" vm="1233">
        <f ca="1"/>
        <v>574.32000000000005</v>
      </c>
    </row>
    <row r="11" spans="2:264" x14ac:dyDescent="0.35">
      <c r="B11" t="e" vm="1234">
        <v>#VALUE!</v>
      </c>
      <c r="C11" t="str">
        <f ca="1"/>
        <v>Semiconductors &amp; Semiconductor Equipment</v>
      </c>
      <c r="D11">
        <v>900</v>
      </c>
      <c r="E11" s="2">
        <f ca="1"/>
        <v>182.7</v>
      </c>
      <c r="F11" s="2">
        <f ca="1"/>
        <v>164430</v>
      </c>
      <c r="G11" s="2">
        <f ca="1"/>
        <v>1736.9999999999804</v>
      </c>
      <c r="H11" s="4">
        <f ca="1"/>
        <v>1.067655031255174E-2</v>
      </c>
      <c r="I11" s="2">
        <f ca="1"/>
        <v>56949</v>
      </c>
      <c r="L11" s="3" cm="1" vm="1235">
        <f t="array" aca="1" ref="L11:IZ11" ca="1">TRANSPOSE(_xlfn.STOCKHISTORY(B11,TODAY()-365,TODAY(),0,0,1))</f>
        <v>109.02</v>
      </c>
      <c r="M11" s="3" vm="1236">
        <f ca="1"/>
        <v>116.14</v>
      </c>
      <c r="N11" s="3" vm="1237">
        <f ca="1"/>
        <v>118.08</v>
      </c>
      <c r="O11" s="3" vm="1238">
        <f ca="1"/>
        <v>122.86</v>
      </c>
      <c r="P11" s="3" vm="1239">
        <f ca="1"/>
        <v>124.58</v>
      </c>
      <c r="Q11" s="3" vm="1240">
        <f ca="1"/>
        <v>130</v>
      </c>
      <c r="R11" s="3" vm="1241">
        <f ca="1"/>
        <v>127.25</v>
      </c>
      <c r="S11" s="3" vm="1242">
        <f ca="1"/>
        <v>128.5</v>
      </c>
      <c r="T11" s="3" vm="1243">
        <f ca="1"/>
        <v>123.74</v>
      </c>
      <c r="U11" s="3" vm="1244">
        <f ca="1"/>
        <v>129.37</v>
      </c>
      <c r="V11" s="3" vm="1245">
        <f ca="1"/>
        <v>126.46</v>
      </c>
      <c r="W11" s="3" vm="1246">
        <f ca="1"/>
        <v>128.30000000000001</v>
      </c>
      <c r="X11" s="3" vm="1247">
        <f ca="1"/>
        <v>125.61</v>
      </c>
      <c r="Y11" s="3" vm="1248">
        <f ca="1"/>
        <v>117.59</v>
      </c>
      <c r="Z11" s="3" vm="1249">
        <f ca="1"/>
        <v>119.37</v>
      </c>
      <c r="AA11" s="3" vm="1250">
        <f ca="1"/>
        <v>108</v>
      </c>
      <c r="AB11" s="3" vm="1251">
        <f ca="1"/>
        <v>106.21</v>
      </c>
      <c r="AC11" s="3" vm="1252">
        <f ca="1"/>
        <v>107.21</v>
      </c>
      <c r="AD11" s="3" vm="1253">
        <f ca="1"/>
        <v>102.83</v>
      </c>
      <c r="AE11" s="3" vm="1254">
        <f ca="1"/>
        <v>106.47</v>
      </c>
      <c r="AF11" s="3" vm="1255">
        <f ca="1"/>
        <v>108.1</v>
      </c>
      <c r="AG11" s="3" vm="1256">
        <f ca="1"/>
        <v>116.91</v>
      </c>
      <c r="AH11" s="3" vm="1257">
        <f ca="1"/>
        <v>119.14</v>
      </c>
      <c r="AI11" s="3" vm="1258">
        <f ca="1"/>
        <v>119.1</v>
      </c>
      <c r="AJ11" s="3" vm="1259">
        <f ca="1"/>
        <v>116.78</v>
      </c>
      <c r="AK11" s="3" vm="1260">
        <f ca="1"/>
        <v>115.59</v>
      </c>
      <c r="AL11" s="3" vm="1261">
        <f ca="1"/>
        <v>113.37</v>
      </c>
      <c r="AM11" s="3" vm="1262">
        <f ca="1"/>
        <v>117.87</v>
      </c>
      <c r="AN11" s="3" vm="1263">
        <f ca="1"/>
        <v>116</v>
      </c>
      <c r="AO11" s="3" vm="1264">
        <f ca="1"/>
        <v>116.26</v>
      </c>
      <c r="AP11" s="3" vm="1265">
        <f ca="1"/>
        <v>120.87</v>
      </c>
      <c r="AQ11" s="3" vm="1266">
        <f ca="1"/>
        <v>123.51</v>
      </c>
      <c r="AR11" s="3" vm="1267">
        <f ca="1"/>
        <v>124.04</v>
      </c>
      <c r="AS11" s="3" vm="1268">
        <f ca="1"/>
        <v>121.4</v>
      </c>
      <c r="AT11" s="3" vm="1269">
        <f ca="1"/>
        <v>121.44</v>
      </c>
      <c r="AU11" s="3" vm="1270">
        <f ca="1"/>
        <v>117</v>
      </c>
      <c r="AV11" s="3" vm="1271">
        <f ca="1"/>
        <v>118.85</v>
      </c>
      <c r="AW11" s="3" vm="1272">
        <f ca="1"/>
        <v>122.85</v>
      </c>
      <c r="AX11" s="3" vm="1273">
        <f ca="1"/>
        <v>124.92</v>
      </c>
      <c r="AY11" s="3" vm="1274">
        <f ca="1"/>
        <v>127.72</v>
      </c>
      <c r="AZ11" s="3" vm="1275">
        <f ca="1"/>
        <v>132.88999999999999</v>
      </c>
      <c r="BA11" s="3" vm="1276">
        <f ca="1"/>
        <v>132.65</v>
      </c>
      <c r="BB11" s="3" vm="1277">
        <f ca="1"/>
        <v>134.81</v>
      </c>
      <c r="BC11" s="3" vm="473">
        <f ca="1"/>
        <v>134.80000000000001</v>
      </c>
      <c r="BD11" s="3" vm="1278">
        <f ca="1"/>
        <v>138.07</v>
      </c>
      <c r="BE11" s="3" vm="1279">
        <f ca="1"/>
        <v>131.6</v>
      </c>
      <c r="BF11" s="3" vm="1280">
        <f ca="1"/>
        <v>135.72</v>
      </c>
      <c r="BG11" s="3" vm="1281">
        <f ca="1"/>
        <v>136.93</v>
      </c>
      <c r="BH11" s="3" vm="1282">
        <f ca="1"/>
        <v>138</v>
      </c>
      <c r="BI11" s="3" vm="1283">
        <f ca="1"/>
        <v>143.71</v>
      </c>
      <c r="BJ11" s="3" vm="1284">
        <f ca="1"/>
        <v>143.59</v>
      </c>
      <c r="BK11" s="3" vm="1285">
        <f ca="1"/>
        <v>139.56</v>
      </c>
      <c r="BL11" s="3" vm="1286">
        <f ca="1"/>
        <v>140.41</v>
      </c>
      <c r="BM11" s="3" vm="1287">
        <f ca="1"/>
        <v>141.54</v>
      </c>
      <c r="BN11" s="3" vm="1288">
        <f ca="1"/>
        <v>140.52000000000001</v>
      </c>
      <c r="BO11" s="3" vm="1289">
        <f ca="1"/>
        <v>141.25</v>
      </c>
      <c r="BP11" s="3" vm="1290">
        <f ca="1"/>
        <v>139.33500000000001</v>
      </c>
      <c r="BQ11" s="3" vm="1291">
        <f ca="1"/>
        <v>132.76</v>
      </c>
      <c r="BR11" s="3" vm="1292">
        <f ca="1"/>
        <v>135.4</v>
      </c>
      <c r="BS11" s="3" vm="1293">
        <f ca="1"/>
        <v>136.05000000000001</v>
      </c>
      <c r="BT11" s="3" vm="1294">
        <f ca="1"/>
        <v>139.91</v>
      </c>
      <c r="BU11" s="3" vm="1295">
        <f ca="1"/>
        <v>145.61000000000001</v>
      </c>
      <c r="BV11" s="3" vm="1296">
        <f ca="1"/>
        <v>148.88</v>
      </c>
      <c r="BW11" s="3" vm="1297">
        <f ca="1"/>
        <v>147.63</v>
      </c>
      <c r="BX11" s="3" vm="1298">
        <f ca="1"/>
        <v>145.26</v>
      </c>
      <c r="BY11" s="3" vm="277">
        <f ca="1"/>
        <v>148.29</v>
      </c>
      <c r="BZ11" s="3" vm="1299">
        <f ca="1"/>
        <v>146.27000000000001</v>
      </c>
      <c r="CA11" s="3" vm="1300">
        <f ca="1"/>
        <v>146.76</v>
      </c>
      <c r="CB11" s="3" vm="329">
        <f ca="1"/>
        <v>141.97999999999999</v>
      </c>
      <c r="CC11" s="3" vm="1301">
        <f ca="1"/>
        <v>140.15</v>
      </c>
      <c r="CD11" s="3" vm="1302">
        <f ca="1"/>
        <v>147.01</v>
      </c>
      <c r="CE11" s="3" vm="1303">
        <f ca="1"/>
        <v>145.88999999999999</v>
      </c>
      <c r="CF11" s="3" vm="1304">
        <f ca="1"/>
        <v>146.66999999999999</v>
      </c>
      <c r="CG11" s="3" vm="1305">
        <f ca="1"/>
        <v>141.94999999999999</v>
      </c>
      <c r="CH11" s="3" vm="1306">
        <f ca="1"/>
        <v>136.02000000000001</v>
      </c>
      <c r="CI11" s="3" vm="1307">
        <f ca="1"/>
        <v>136.91999999999999</v>
      </c>
      <c r="CJ11" s="3" vm="1308">
        <f ca="1"/>
        <v>135.34</v>
      </c>
      <c r="CK11" s="3" vm="1309">
        <f ca="1"/>
        <v>138.25</v>
      </c>
      <c r="CL11" s="3" vm="1310">
        <f ca="1"/>
        <v>138.63</v>
      </c>
      <c r="CM11" s="3" vm="1311">
        <f ca="1"/>
        <v>140.26</v>
      </c>
      <c r="CN11" s="3" vm="1312">
        <f ca="1"/>
        <v>145.13999999999999</v>
      </c>
      <c r="CO11" s="3" vm="1313">
        <f ca="1"/>
        <v>145.06</v>
      </c>
      <c r="CP11" s="3" vm="1314">
        <f ca="1"/>
        <v>142.44</v>
      </c>
      <c r="CQ11" s="3" vm="1315">
        <f ca="1"/>
        <v>138.81</v>
      </c>
      <c r="CR11" s="3" vm="1316">
        <f ca="1"/>
        <v>135.07</v>
      </c>
      <c r="CS11" s="3" vm="1317">
        <f ca="1"/>
        <v>139.31</v>
      </c>
      <c r="CT11" s="3" vm="1318">
        <f ca="1"/>
        <v>137.34</v>
      </c>
      <c r="CU11" s="3" vm="1319">
        <f ca="1"/>
        <v>134.25</v>
      </c>
      <c r="CV11" s="3" vm="1320">
        <f ca="1"/>
        <v>132</v>
      </c>
      <c r="CW11" s="3" vm="1321">
        <f ca="1"/>
        <v>130.38999999999999</v>
      </c>
      <c r="CX11" s="3" vm="1322">
        <f ca="1"/>
        <v>128.91</v>
      </c>
      <c r="CY11" s="3" vm="1323">
        <f ca="1"/>
        <v>130.68</v>
      </c>
      <c r="CZ11" s="3" vm="1324">
        <f ca="1"/>
        <v>134.69999999999999</v>
      </c>
      <c r="DA11" s="3" vm="1325">
        <f ca="1"/>
        <v>139.66999999999999</v>
      </c>
      <c r="DB11" s="3" vm="1326">
        <f ca="1"/>
        <v>140.22</v>
      </c>
      <c r="DC11" s="3" vm="1327">
        <f ca="1"/>
        <v>139.93</v>
      </c>
      <c r="DD11" s="3" vm="1328">
        <f ca="1"/>
        <v>137.01</v>
      </c>
      <c r="DE11" s="3" vm="323">
        <f ca="1"/>
        <v>137.49</v>
      </c>
      <c r="DF11" s="3" vm="1329">
        <f ca="1"/>
        <v>134.29</v>
      </c>
      <c r="DG11" s="3" vm="1330">
        <f ca="1"/>
        <v>138.31</v>
      </c>
      <c r="DH11" s="3" vm="1331">
        <f ca="1"/>
        <v>144.47</v>
      </c>
      <c r="DI11" s="3" vm="1332">
        <f ca="1"/>
        <v>149.43</v>
      </c>
      <c r="DJ11" s="3" vm="1333">
        <f ca="1"/>
        <v>140.13999999999999</v>
      </c>
      <c r="DK11" s="3" vm="1334">
        <f ca="1"/>
        <v>140.11000000000001</v>
      </c>
      <c r="DL11" s="3" vm="1335">
        <f ca="1"/>
        <v>135.91</v>
      </c>
      <c r="DM11" s="3" vm="1336">
        <f ca="1"/>
        <v>133.22999999999999</v>
      </c>
      <c r="DN11" s="3" vm="1337">
        <f ca="1"/>
        <v>131.76</v>
      </c>
      <c r="DO11" s="3" vm="326">
        <f ca="1"/>
        <v>136.24</v>
      </c>
      <c r="DP11" s="3" vm="1338">
        <f ca="1"/>
        <v>133.57</v>
      </c>
      <c r="DQ11" s="3" vm="1339">
        <f ca="1"/>
        <v>137.71</v>
      </c>
      <c r="DR11" s="3" vm="1340">
        <f ca="1"/>
        <v>140.83000000000001</v>
      </c>
      <c r="DS11" s="3" vm="1341">
        <f ca="1"/>
        <v>147.07</v>
      </c>
      <c r="DT11" s="3" vm="1342">
        <f ca="1"/>
        <v>147.22</v>
      </c>
      <c r="DU11" s="3" vm="1343">
        <f ca="1"/>
        <v>142.62</v>
      </c>
      <c r="DV11" s="3" vm="1344">
        <f ca="1"/>
        <v>118.42</v>
      </c>
      <c r="DW11" s="3" vm="1345">
        <f ca="1"/>
        <v>128.99</v>
      </c>
      <c r="DX11" s="3" vm="1346">
        <f ca="1"/>
        <v>123.7</v>
      </c>
      <c r="DY11" s="3" vm="1347">
        <f ca="1"/>
        <v>124.65</v>
      </c>
      <c r="DZ11" s="3" vm="1348">
        <f ca="1"/>
        <v>120.07</v>
      </c>
      <c r="EA11" s="3" vm="1349">
        <f ca="1"/>
        <v>116.66</v>
      </c>
      <c r="EB11" s="3" vm="1350">
        <f ca="1"/>
        <v>118.65</v>
      </c>
      <c r="EC11" s="3" vm="1351">
        <f ca="1"/>
        <v>124.83</v>
      </c>
      <c r="ED11" s="3" vm="1352">
        <f ca="1"/>
        <v>128.68</v>
      </c>
      <c r="EE11" s="3" vm="1353">
        <f ca="1"/>
        <v>129.84</v>
      </c>
      <c r="EF11" s="3" vm="1338">
        <f ca="1"/>
        <v>133.57</v>
      </c>
      <c r="EG11" s="3" vm="1354">
        <f ca="1"/>
        <v>132.80000000000001</v>
      </c>
      <c r="EH11" s="3" vm="1355">
        <f ca="1"/>
        <v>131.13999999999999</v>
      </c>
      <c r="EI11" s="3" vm="1356">
        <f ca="1"/>
        <v>135.29</v>
      </c>
      <c r="EJ11" s="3" vm="1357">
        <f ca="1"/>
        <v>138.85</v>
      </c>
      <c r="EK11" s="3" vm="1358">
        <f ca="1"/>
        <v>139.4</v>
      </c>
      <c r="EL11" s="3" vm="1359">
        <f ca="1"/>
        <v>139.22999999999999</v>
      </c>
      <c r="EM11" s="3" vm="1334">
        <f ca="1"/>
        <v>140.11000000000001</v>
      </c>
      <c r="EN11" s="3" vm="1360">
        <f ca="1"/>
        <v>134.43</v>
      </c>
      <c r="EO11" s="3" vm="1361">
        <f ca="1"/>
        <v>130.28</v>
      </c>
      <c r="EP11" s="3" vm="1362">
        <f ca="1"/>
        <v>126.63</v>
      </c>
      <c r="EQ11" s="3" vm="1363">
        <f ca="1"/>
        <v>131.28</v>
      </c>
      <c r="ER11" s="3" vm="1364">
        <f ca="1"/>
        <v>120.15</v>
      </c>
      <c r="ES11" s="3" vm="1273">
        <f ca="1"/>
        <v>124.92</v>
      </c>
      <c r="ET11" s="3" vm="1365">
        <f ca="1"/>
        <v>114.06</v>
      </c>
      <c r="EU11" s="3" vm="1366">
        <f ca="1"/>
        <v>115.99</v>
      </c>
      <c r="EV11" s="3" vm="1367">
        <f ca="1"/>
        <v>117.3</v>
      </c>
      <c r="EW11" s="3" vm="1368">
        <f ca="1"/>
        <v>110.57</v>
      </c>
      <c r="EX11" s="3" vm="1369">
        <f ca="1"/>
        <v>112.69</v>
      </c>
      <c r="EY11" s="3" vm="1370">
        <f ca="1"/>
        <v>106.98</v>
      </c>
      <c r="EZ11" s="3" vm="1371">
        <f ca="1"/>
        <v>108.76</v>
      </c>
      <c r="FA11" s="3" vm="1372">
        <f ca="1"/>
        <v>115.74</v>
      </c>
      <c r="FB11" s="3" vm="1373">
        <f ca="1"/>
        <v>115.58</v>
      </c>
      <c r="FC11" s="3" vm="1374">
        <f ca="1"/>
        <v>121.67</v>
      </c>
      <c r="FD11" s="3" vm="1375">
        <f ca="1"/>
        <v>119.53</v>
      </c>
      <c r="FE11" s="3" vm="1376">
        <f ca="1"/>
        <v>115.43</v>
      </c>
      <c r="FF11" s="3" vm="1377">
        <f ca="1"/>
        <v>117.52</v>
      </c>
      <c r="FG11" s="3" vm="1378">
        <f ca="1"/>
        <v>118.53</v>
      </c>
      <c r="FH11" s="3" vm="1379">
        <f ca="1"/>
        <v>117.7</v>
      </c>
      <c r="FI11" s="3" vm="340">
        <f ca="1"/>
        <v>121.41</v>
      </c>
      <c r="FJ11" s="3" vm="1380">
        <f ca="1"/>
        <v>120.69</v>
      </c>
      <c r="FK11" s="3" vm="1381">
        <f ca="1"/>
        <v>113.76</v>
      </c>
      <c r="FL11" s="3" vm="1382">
        <f ca="1"/>
        <v>111.43</v>
      </c>
      <c r="FM11" s="3" vm="1383">
        <f ca="1"/>
        <v>109.67</v>
      </c>
      <c r="FN11" s="3" vm="1384">
        <f ca="1"/>
        <v>108.38</v>
      </c>
      <c r="FO11" s="3" vm="1385">
        <f ca="1"/>
        <v>110.15</v>
      </c>
      <c r="FP11" s="3" vm="1386">
        <f ca="1"/>
        <v>110.42</v>
      </c>
      <c r="FQ11" s="3" vm="1387">
        <f ca="1"/>
        <v>101.8</v>
      </c>
      <c r="FR11" s="3" vm="1388">
        <f ca="1"/>
        <v>94.31</v>
      </c>
      <c r="FS11" s="3" vm="1389">
        <f ca="1"/>
        <v>97.64</v>
      </c>
      <c r="FT11" s="3" vm="1390">
        <f ca="1"/>
        <v>96.3</v>
      </c>
      <c r="FU11" s="3" vm="1391">
        <f ca="1"/>
        <v>114.33</v>
      </c>
      <c r="FV11" s="3" vm="1392">
        <f ca="1"/>
        <v>107.57</v>
      </c>
      <c r="FW11" s="3" vm="1393">
        <f ca="1"/>
        <v>110.93</v>
      </c>
      <c r="FX11" s="3" vm="444">
        <f ca="1"/>
        <v>110.71</v>
      </c>
      <c r="FY11" s="3" vm="1394">
        <f ca="1"/>
        <v>112.2</v>
      </c>
      <c r="FZ11" s="3" vm="1395">
        <f ca="1"/>
        <v>104.49</v>
      </c>
      <c r="GA11" s="3" vm="1396">
        <f ca="1"/>
        <v>101.49</v>
      </c>
      <c r="GB11" s="3" vm="1397">
        <f ca="1"/>
        <v>96.91</v>
      </c>
      <c r="GC11" s="3" vm="1398">
        <f ca="1"/>
        <v>98.89</v>
      </c>
      <c r="GD11" s="3" vm="1399">
        <f ca="1"/>
        <v>102.71</v>
      </c>
      <c r="GE11" s="3" vm="1400">
        <f ca="1"/>
        <v>106.43</v>
      </c>
      <c r="GF11" s="3" vm="1401">
        <f ca="1"/>
        <v>111.01</v>
      </c>
      <c r="GG11" s="3" vm="1402">
        <f ca="1"/>
        <v>108.73</v>
      </c>
      <c r="GH11" s="3" vm="1235">
        <f ca="1"/>
        <v>109.02</v>
      </c>
      <c r="GI11" s="3" vm="1403">
        <f ca="1"/>
        <v>108.92</v>
      </c>
      <c r="GJ11" s="3" vm="1404">
        <f ca="1"/>
        <v>111.61</v>
      </c>
      <c r="GK11" s="3" vm="1405">
        <f ca="1"/>
        <v>114.5</v>
      </c>
      <c r="GL11" s="3" vm="1406">
        <f ca="1"/>
        <v>113.82</v>
      </c>
      <c r="GM11" s="3" vm="1407">
        <f ca="1"/>
        <v>113.54</v>
      </c>
      <c r="GN11" s="3" vm="1408">
        <f ca="1"/>
        <v>117.06</v>
      </c>
      <c r="GO11" s="3" vm="1409">
        <f ca="1"/>
        <v>117.37</v>
      </c>
      <c r="GP11" s="3" vm="1410">
        <f ca="1"/>
        <v>116.65</v>
      </c>
      <c r="GQ11" s="3" vm="1411">
        <f ca="1"/>
        <v>123</v>
      </c>
      <c r="GR11" s="3" vm="1412">
        <f ca="1"/>
        <v>129.93</v>
      </c>
      <c r="GS11" s="3" vm="1308">
        <f ca="1"/>
        <v>135.34</v>
      </c>
      <c r="GT11" s="3" vm="1413">
        <f ca="1"/>
        <v>134.83000000000001</v>
      </c>
      <c r="GU11" s="3" vm="1292">
        <f ca="1"/>
        <v>135.4</v>
      </c>
      <c r="GV11" s="3" vm="1414">
        <f ca="1"/>
        <v>135.57</v>
      </c>
      <c r="GW11" s="3" vm="1415">
        <f ca="1"/>
        <v>134.38</v>
      </c>
      <c r="GX11" s="3" vm="1416">
        <f ca="1"/>
        <v>131.80000000000001</v>
      </c>
      <c r="GY11" s="3" vm="1417">
        <f ca="1"/>
        <v>132.83000000000001</v>
      </c>
      <c r="GZ11" s="3" vm="1418">
        <f ca="1"/>
        <v>131.29</v>
      </c>
      <c r="HA11" s="3" vm="1419">
        <f ca="1"/>
        <v>135.5</v>
      </c>
      <c r="HB11" s="3" vm="1277">
        <f ca="1"/>
        <v>134.81</v>
      </c>
      <c r="HC11" s="3" vm="1420">
        <f ca="1"/>
        <v>139.19</v>
      </c>
      <c r="HD11" s="3" vm="1421">
        <f ca="1"/>
        <v>135.13</v>
      </c>
      <c r="HE11" s="3" vm="1422">
        <f ca="1"/>
        <v>137.38</v>
      </c>
      <c r="HF11" s="3" vm="1423">
        <f ca="1"/>
        <v>141.22</v>
      </c>
      <c r="HG11" s="3" vm="1424">
        <f ca="1"/>
        <v>141.91999999999999</v>
      </c>
      <c r="HH11" s="3" vm="1425">
        <f ca="1"/>
        <v>139.99</v>
      </c>
      <c r="HI11" s="3" vm="1426">
        <f ca="1"/>
        <v>141.72</v>
      </c>
      <c r="HJ11" s="3" vm="1427">
        <f ca="1"/>
        <v>142.63</v>
      </c>
      <c r="HK11" s="3" vm="1428">
        <f ca="1"/>
        <v>143.96</v>
      </c>
      <c r="HL11" s="3" vm="1429">
        <f ca="1"/>
        <v>142.83000000000001</v>
      </c>
      <c r="HM11" s="3" vm="1430">
        <f ca="1"/>
        <v>145</v>
      </c>
      <c r="HN11" s="3" vm="1431">
        <f ca="1"/>
        <v>141.97</v>
      </c>
      <c r="HO11" s="3" vm="1432">
        <f ca="1"/>
        <v>144.69</v>
      </c>
      <c r="HP11" s="3" vm="1433">
        <f ca="1"/>
        <v>144.12</v>
      </c>
      <c r="HQ11" s="3" vm="1434">
        <f ca="1"/>
        <v>145.47999999999999</v>
      </c>
      <c r="HR11" s="3" vm="1435">
        <f ca="1"/>
        <v>143.85</v>
      </c>
      <c r="HS11" s="3" vm="1436">
        <f ca="1"/>
        <v>144.16999999999999</v>
      </c>
      <c r="HT11" s="3" vm="1437">
        <f ca="1"/>
        <v>147.9</v>
      </c>
      <c r="HU11" s="3" vm="1438">
        <f ca="1"/>
        <v>154.31</v>
      </c>
      <c r="HV11" s="3" vm="1439">
        <f ca="1"/>
        <v>155.02000000000001</v>
      </c>
      <c r="HW11" s="3" vm="1440">
        <f ca="1"/>
        <v>157.75</v>
      </c>
      <c r="HX11" s="3" vm="1441">
        <f ca="1"/>
        <v>157.99</v>
      </c>
      <c r="HY11" s="3" vm="1442">
        <f ca="1"/>
        <v>153.30000000000001</v>
      </c>
      <c r="HZ11" s="3" vm="1443">
        <f ca="1"/>
        <v>157.25</v>
      </c>
      <c r="IA11" s="3" vm="1444">
        <f ca="1"/>
        <v>159.34</v>
      </c>
      <c r="IB11" s="3" vm="1445">
        <f ca="1"/>
        <v>158.24</v>
      </c>
      <c r="IC11" s="3" vm="1446">
        <f ca="1"/>
        <v>160</v>
      </c>
      <c r="ID11" s="3" vm="1447">
        <f ca="1"/>
        <v>162.88</v>
      </c>
      <c r="IE11" s="3" vm="1448">
        <f ca="1"/>
        <v>164.1</v>
      </c>
      <c r="IF11" s="3" vm="1449">
        <f ca="1"/>
        <v>164.92</v>
      </c>
      <c r="IG11" s="3" vm="544">
        <f ca="1"/>
        <v>164.07</v>
      </c>
      <c r="IH11" s="3" vm="1450">
        <f ca="1"/>
        <v>170.7</v>
      </c>
      <c r="II11" s="3" vm="1451">
        <f ca="1"/>
        <v>171.37</v>
      </c>
      <c r="IJ11" s="3" vm="1452">
        <f ca="1"/>
        <v>173</v>
      </c>
      <c r="IK11" s="3" vm="1453">
        <f ca="1"/>
        <v>172.41</v>
      </c>
      <c r="IL11" s="3" vm="1454">
        <f ca="1"/>
        <v>171.38</v>
      </c>
      <c r="IM11" s="3" vm="1455">
        <f ca="1"/>
        <v>167.03</v>
      </c>
      <c r="IN11" s="3" vm="1456">
        <f ca="1"/>
        <v>170.78</v>
      </c>
      <c r="IO11" s="3" vm="1457">
        <f ca="1"/>
        <v>173.74</v>
      </c>
      <c r="IP11" s="3" vm="1458">
        <f ca="1"/>
        <v>173.5</v>
      </c>
      <c r="IQ11" s="3" vm="1459">
        <f ca="1"/>
        <v>176.75</v>
      </c>
      <c r="IR11" s="3" vm="1460">
        <f ca="1"/>
        <v>175.51</v>
      </c>
      <c r="IS11" s="3" vm="1461">
        <f ca="1"/>
        <v>179.27</v>
      </c>
      <c r="IT11" s="3" vm="1462">
        <f ca="1"/>
        <v>177.87</v>
      </c>
      <c r="IU11" s="3" vm="1463">
        <f ca="1"/>
        <v>173.72</v>
      </c>
      <c r="IV11" s="3" vm="1464">
        <f ca="1"/>
        <v>180</v>
      </c>
      <c r="IW11" s="3" vm="1465">
        <f ca="1"/>
        <v>178.26</v>
      </c>
      <c r="IX11" s="3" vm="1466">
        <f ca="1"/>
        <v>179.42</v>
      </c>
      <c r="IY11" s="3" vm="1467">
        <f ca="1"/>
        <v>180.77</v>
      </c>
      <c r="IZ11" s="3" vm="1468">
        <f ca="1"/>
        <v>182.7</v>
      </c>
      <c r="JB11" s="3"/>
      <c r="JC11" s="3"/>
    </row>
    <row r="12" spans="2:264" x14ac:dyDescent="0.35">
      <c r="B12" t="e" vm="1469">
        <v>#VALUE!</v>
      </c>
      <c r="C12" t="str">
        <f ca="1"/>
        <v>Pharmaceuticals</v>
      </c>
      <c r="D12">
        <v>700</v>
      </c>
      <c r="E12" s="2">
        <f ca="1"/>
        <v>6.65</v>
      </c>
      <c r="F12" s="2">
        <f ca="1"/>
        <v>4655</v>
      </c>
      <c r="G12" s="2">
        <f ca="1"/>
        <v>105.00000000000026</v>
      </c>
      <c r="H12" s="4">
        <f ca="1"/>
        <v>2.3076923076923134E-2</v>
      </c>
      <c r="I12" s="2">
        <f ca="1"/>
        <v>-14442</v>
      </c>
      <c r="L12" s="3" cm="1" vm="1470">
        <f t="array" aca="1" ref="L12:JC12" ca="1">TRANSPOSE(_xlfn.STOCKHISTORY(B12,TODAY()-365,TODAY(),0,0,1))</f>
        <v>8.65</v>
      </c>
      <c r="M12" s="3" vm="1471">
        <f ca="1"/>
        <v>8.5500000000000007</v>
      </c>
      <c r="N12" s="3" vm="1470">
        <f ca="1"/>
        <v>8.65</v>
      </c>
      <c r="O12" s="3" vm="1470">
        <f ca="1"/>
        <v>8.65</v>
      </c>
      <c r="P12" s="3" vm="1472">
        <f ca="1"/>
        <v>8.6</v>
      </c>
      <c r="Q12" s="3" vm="1473">
        <f ca="1"/>
        <v>8.4499999999999993</v>
      </c>
      <c r="R12" s="3" vm="1474">
        <f ca="1"/>
        <v>8.8000000000000007</v>
      </c>
      <c r="S12" s="3" vm="1470">
        <f ca="1"/>
        <v>8.65</v>
      </c>
      <c r="T12" s="3" vm="1470">
        <f ca="1"/>
        <v>8.65</v>
      </c>
      <c r="U12" s="3" vm="1472">
        <f ca="1"/>
        <v>8.6</v>
      </c>
      <c r="V12" s="3" vm="1470">
        <f ca="1"/>
        <v>8.65</v>
      </c>
      <c r="W12" s="3" vm="1475">
        <f ca="1"/>
        <v>8.6999999999999993</v>
      </c>
      <c r="X12" s="3" vm="1475">
        <f ca="1"/>
        <v>8.6999999999999993</v>
      </c>
      <c r="Y12" s="3" vm="1475">
        <f ca="1"/>
        <v>8.6999999999999993</v>
      </c>
      <c r="Z12" s="3" vm="1470">
        <f ca="1"/>
        <v>8.65</v>
      </c>
      <c r="AA12" s="3" vm="1474">
        <f ca="1"/>
        <v>8.8000000000000007</v>
      </c>
      <c r="AB12" s="3" vm="1476">
        <f ca="1"/>
        <v>8.75</v>
      </c>
      <c r="AC12" s="3" vm="1471">
        <f ca="1"/>
        <v>8.5500000000000007</v>
      </c>
      <c r="AD12" s="3" vm="1471">
        <f ca="1"/>
        <v>8.5500000000000007</v>
      </c>
      <c r="AE12" s="3" vm="1472">
        <f ca="1"/>
        <v>8.6</v>
      </c>
      <c r="AF12" s="3" vm="1472">
        <f ca="1"/>
        <v>8.6</v>
      </c>
      <c r="AG12" s="3" vm="1477">
        <f ca="1"/>
        <v>8.85</v>
      </c>
      <c r="AH12" s="3" vm="1478">
        <f ca="1"/>
        <v>8.9499999999999993</v>
      </c>
      <c r="AI12" s="3" vm="1479">
        <f ca="1"/>
        <v>8.9</v>
      </c>
      <c r="AJ12" s="3" vm="1476">
        <f ca="1"/>
        <v>8.75</v>
      </c>
      <c r="AK12" s="3" vm="1474">
        <f ca="1"/>
        <v>8.8000000000000007</v>
      </c>
      <c r="AL12" s="3" vm="1480">
        <f ca="1"/>
        <v>9</v>
      </c>
      <c r="AM12" s="3" vm="1478">
        <f ca="1"/>
        <v>8.9499999999999993</v>
      </c>
      <c r="AN12" s="3" vm="1477">
        <f ca="1"/>
        <v>8.85</v>
      </c>
      <c r="AO12" s="3" vm="1477">
        <f ca="1"/>
        <v>8.85</v>
      </c>
      <c r="AP12" s="3" vm="1474">
        <f ca="1"/>
        <v>8.8000000000000007</v>
      </c>
      <c r="AQ12" s="3" vm="1474">
        <f ca="1"/>
        <v>8.8000000000000007</v>
      </c>
      <c r="AR12" s="3" vm="1477">
        <f ca="1"/>
        <v>8.85</v>
      </c>
      <c r="AS12" s="3" vm="1475">
        <f ca="1"/>
        <v>8.6999999999999993</v>
      </c>
      <c r="AT12" s="3" vm="1475">
        <f ca="1"/>
        <v>8.6999999999999993</v>
      </c>
      <c r="AU12" s="3" vm="1475">
        <f ca="1"/>
        <v>8.6999999999999993</v>
      </c>
      <c r="AV12" s="3" vm="1470">
        <f ca="1"/>
        <v>8.65</v>
      </c>
      <c r="AW12" s="3" vm="1475">
        <f ca="1"/>
        <v>8.6999999999999993</v>
      </c>
      <c r="AX12" s="3" vm="1470">
        <f ca="1"/>
        <v>8.65</v>
      </c>
      <c r="AY12" s="3" vm="1471">
        <f ca="1"/>
        <v>8.5500000000000007</v>
      </c>
      <c r="AZ12" s="3" vm="1470">
        <f ca="1"/>
        <v>8.65</v>
      </c>
      <c r="BA12" s="3" vm="1474">
        <f ca="1"/>
        <v>8.8000000000000007</v>
      </c>
      <c r="BB12" s="3" vm="1474">
        <f ca="1"/>
        <v>8.8000000000000007</v>
      </c>
      <c r="BC12" s="3" vm="1481">
        <f ca="1"/>
        <v>9.1</v>
      </c>
      <c r="BD12" s="3" vm="1477">
        <f ca="1"/>
        <v>8.85</v>
      </c>
      <c r="BE12" s="3" vm="1476">
        <f ca="1"/>
        <v>8.75</v>
      </c>
      <c r="BF12" s="3" vm="1476">
        <f ca="1"/>
        <v>8.75</v>
      </c>
      <c r="BG12" s="3" vm="1479">
        <f ca="1"/>
        <v>8.9</v>
      </c>
      <c r="BH12" s="3" vm="1480">
        <f ca="1"/>
        <v>9</v>
      </c>
      <c r="BI12" s="3" vm="1477">
        <f ca="1"/>
        <v>8.85</v>
      </c>
      <c r="BJ12" s="3" vm="1474">
        <f ca="1"/>
        <v>8.8000000000000007</v>
      </c>
      <c r="BK12" s="3" vm="1476">
        <f ca="1"/>
        <v>8.75</v>
      </c>
      <c r="BL12" s="3" vm="1475">
        <f ca="1"/>
        <v>8.6999999999999993</v>
      </c>
      <c r="BM12" s="3" vm="1476">
        <f ca="1"/>
        <v>8.75</v>
      </c>
      <c r="BN12" s="3" vm="1472">
        <f ca="1"/>
        <v>8.6</v>
      </c>
      <c r="BO12" s="3" vm="1472">
        <f ca="1"/>
        <v>8.6</v>
      </c>
      <c r="BP12" s="3" vm="1475">
        <f ca="1"/>
        <v>8.6999999999999993</v>
      </c>
      <c r="BQ12" s="3" vm="1471">
        <f ca="1"/>
        <v>8.5500000000000007</v>
      </c>
      <c r="BR12" s="3" vm="1470">
        <f ca="1"/>
        <v>8.65</v>
      </c>
      <c r="BS12" s="3" vm="1473">
        <f ca="1"/>
        <v>8.4499999999999993</v>
      </c>
      <c r="BT12" s="3" vm="1482">
        <f ca="1"/>
        <v>8.35</v>
      </c>
      <c r="BU12" s="3" vm="1483">
        <f ca="1"/>
        <v>8.25</v>
      </c>
      <c r="BV12" s="3" vm="1482">
        <f ca="1"/>
        <v>8.35</v>
      </c>
      <c r="BW12" s="3" vm="1483">
        <f ca="1"/>
        <v>8.25</v>
      </c>
      <c r="BX12" s="3" vm="1484">
        <f ca="1"/>
        <v>8.1</v>
      </c>
      <c r="BY12" s="3" vm="1484">
        <f ca="1"/>
        <v>8.1</v>
      </c>
      <c r="BZ12" s="3" vm="1485">
        <f ca="1"/>
        <v>7.95</v>
      </c>
      <c r="CA12" s="3" vm="1486">
        <f ca="1"/>
        <v>7.9</v>
      </c>
      <c r="CB12" s="3" vm="1487">
        <f ca="1"/>
        <v>8.15</v>
      </c>
      <c r="CC12" s="3" vm="1486">
        <f ca="1"/>
        <v>7.9</v>
      </c>
      <c r="CD12" s="3" vm="1488">
        <f ca="1"/>
        <v>7.5</v>
      </c>
      <c r="CE12" s="3" vm="1489">
        <f ca="1"/>
        <v>7.55</v>
      </c>
      <c r="CF12" s="3" vm="1490">
        <f ca="1"/>
        <v>7.65</v>
      </c>
      <c r="CG12" s="3" vm="1491">
        <f ca="1"/>
        <v>7.6</v>
      </c>
      <c r="CH12" s="3" vm="1492">
        <f ca="1"/>
        <v>7.7</v>
      </c>
      <c r="CI12" s="3" vm="1486">
        <f ca="1"/>
        <v>7.9</v>
      </c>
      <c r="CJ12" s="3" vm="1471">
        <f ca="1"/>
        <v>8.5500000000000007</v>
      </c>
      <c r="CK12" s="3" vm="1493">
        <f ca="1"/>
        <v>7.85</v>
      </c>
      <c r="CL12" s="3" vm="1493">
        <f ca="1"/>
        <v>7.85</v>
      </c>
      <c r="CM12" s="3" vm="1486">
        <f ca="1"/>
        <v>7.9</v>
      </c>
      <c r="CN12" s="3" vm="1485">
        <f ca="1"/>
        <v>7.95</v>
      </c>
      <c r="CO12" s="3" vm="1493">
        <f ca="1"/>
        <v>7.85</v>
      </c>
      <c r="CP12" s="3" vm="1494">
        <f ca="1"/>
        <v>7.75</v>
      </c>
      <c r="CQ12" s="3" vm="1490">
        <f ca="1"/>
        <v>7.65</v>
      </c>
      <c r="CR12" s="3" vm="1495">
        <f ca="1"/>
        <v>7.8</v>
      </c>
      <c r="CS12" s="3" vm="1494">
        <f ca="1"/>
        <v>7.75</v>
      </c>
      <c r="CT12" s="3" vm="1495">
        <f ca="1"/>
        <v>7.8</v>
      </c>
      <c r="CU12" s="3" vm="1492">
        <f ca="1"/>
        <v>7.7</v>
      </c>
      <c r="CV12" s="3" vm="1491">
        <f ca="1"/>
        <v>7.6</v>
      </c>
      <c r="CW12" s="3" vm="1490">
        <f ca="1"/>
        <v>7.65</v>
      </c>
      <c r="CX12" s="3" vm="1490">
        <f ca="1"/>
        <v>7.65</v>
      </c>
      <c r="CY12" s="3" vm="1489">
        <f ca="1"/>
        <v>7.55</v>
      </c>
      <c r="CZ12" s="3" vm="1493">
        <f ca="1"/>
        <v>7.85</v>
      </c>
      <c r="DA12" s="3" vm="1490">
        <f ca="1"/>
        <v>7.65</v>
      </c>
      <c r="DB12" s="3" vm="1492">
        <f ca="1"/>
        <v>7.7</v>
      </c>
      <c r="DC12" s="3" vm="1486">
        <f ca="1"/>
        <v>7.9</v>
      </c>
      <c r="DD12" s="3" vm="1496">
        <f ca="1"/>
        <v>8.0500000000000007</v>
      </c>
      <c r="DE12" s="3" vm="1485">
        <f ca="1"/>
        <v>7.95</v>
      </c>
      <c r="DF12" s="3" vm="1497">
        <f ca="1"/>
        <v>8.5</v>
      </c>
      <c r="DG12" s="3" vm="1484">
        <f ca="1"/>
        <v>8.1</v>
      </c>
      <c r="DH12" s="3" vm="1496">
        <f ca="1"/>
        <v>8.0500000000000007</v>
      </c>
      <c r="DI12" s="3" vm="1484">
        <f ca="1"/>
        <v>8.1</v>
      </c>
      <c r="DJ12" s="3" vm="1498">
        <f ca="1"/>
        <v>8.1999999999999993</v>
      </c>
      <c r="DK12" s="3" vm="1487">
        <f ca="1"/>
        <v>8.15</v>
      </c>
      <c r="DL12" s="3" vm="1498">
        <f ca="1"/>
        <v>8.1999999999999993</v>
      </c>
      <c r="DM12" s="3" vm="1487">
        <f ca="1"/>
        <v>8.15</v>
      </c>
      <c r="DN12" s="3" vm="1484">
        <f ca="1"/>
        <v>8.1</v>
      </c>
      <c r="DO12" s="3" vm="1499">
        <f ca="1"/>
        <v>8</v>
      </c>
      <c r="DP12" s="3" vm="1485">
        <f ca="1"/>
        <v>7.95</v>
      </c>
      <c r="DQ12" s="3" vm="1499">
        <f ca="1"/>
        <v>8</v>
      </c>
      <c r="DR12" s="3" vm="1486">
        <f ca="1"/>
        <v>7.9</v>
      </c>
      <c r="DS12" s="3" vm="1499">
        <f ca="1"/>
        <v>8</v>
      </c>
      <c r="DT12" s="3" vm="1499">
        <f ca="1"/>
        <v>8</v>
      </c>
      <c r="DU12" s="3" vm="1494">
        <f ca="1"/>
        <v>7.75</v>
      </c>
      <c r="DV12" s="3" vm="1495">
        <f ca="1"/>
        <v>7.8</v>
      </c>
      <c r="DW12" s="3" vm="1482">
        <f ca="1"/>
        <v>8.35</v>
      </c>
      <c r="DX12" s="3" vm="1499">
        <f ca="1"/>
        <v>8</v>
      </c>
      <c r="DY12" s="3" vm="1499">
        <f ca="1"/>
        <v>8</v>
      </c>
      <c r="DZ12" s="3" vm="1485">
        <f ca="1"/>
        <v>7.95</v>
      </c>
      <c r="EA12" s="3" vm="1499">
        <f ca="1"/>
        <v>8</v>
      </c>
      <c r="EB12" s="3" vm="1492">
        <f ca="1"/>
        <v>7.7</v>
      </c>
      <c r="EC12" s="3" vm="1486">
        <f ca="1"/>
        <v>7.9</v>
      </c>
      <c r="ED12" s="3" vm="1494">
        <f ca="1"/>
        <v>7.75</v>
      </c>
      <c r="EE12" s="3" vm="1485">
        <f ca="1"/>
        <v>7.95</v>
      </c>
      <c r="EF12" s="3" vm="1494">
        <f ca="1"/>
        <v>7.75</v>
      </c>
      <c r="EG12" s="3" vm="1494">
        <f ca="1"/>
        <v>7.75</v>
      </c>
      <c r="EH12" s="3" vm="1493">
        <f ca="1"/>
        <v>7.85</v>
      </c>
      <c r="EI12" s="3" vm="1494">
        <f ca="1"/>
        <v>7.75</v>
      </c>
      <c r="EJ12" s="3" vm="1494">
        <f ca="1"/>
        <v>7.75</v>
      </c>
      <c r="EK12" s="3" vm="1494">
        <f ca="1"/>
        <v>7.75</v>
      </c>
      <c r="EL12" s="3" vm="1494">
        <f ca="1"/>
        <v>7.75</v>
      </c>
      <c r="EM12" s="3" vm="1494">
        <f ca="1"/>
        <v>7.75</v>
      </c>
      <c r="EN12" s="3" vm="1494">
        <f ca="1"/>
        <v>7.75</v>
      </c>
      <c r="EO12" s="3" vm="1495">
        <f ca="1"/>
        <v>7.8</v>
      </c>
      <c r="EP12" s="3" vm="1494">
        <f ca="1"/>
        <v>7.75</v>
      </c>
      <c r="EQ12" s="3" vm="1486">
        <f ca="1"/>
        <v>7.9</v>
      </c>
      <c r="ER12" s="3" vm="1485">
        <f ca="1"/>
        <v>7.95</v>
      </c>
      <c r="ES12" s="3" vm="1485">
        <f ca="1"/>
        <v>7.95</v>
      </c>
      <c r="ET12" s="3" vm="1493">
        <f ca="1"/>
        <v>7.85</v>
      </c>
      <c r="EU12" s="3" vm="1494">
        <f ca="1"/>
        <v>7.75</v>
      </c>
      <c r="EV12" s="3" vm="1493">
        <f ca="1"/>
        <v>7.85</v>
      </c>
      <c r="EW12" s="3" vm="1494">
        <f ca="1"/>
        <v>7.75</v>
      </c>
      <c r="EX12" s="3" vm="1494">
        <f ca="1"/>
        <v>7.75</v>
      </c>
      <c r="EY12" s="3" vm="1494">
        <f ca="1"/>
        <v>7.75</v>
      </c>
      <c r="EZ12" s="3" vm="1494">
        <f ca="1"/>
        <v>7.75</v>
      </c>
      <c r="FA12" s="3" vm="1494">
        <f ca="1"/>
        <v>7.75</v>
      </c>
      <c r="FB12" s="3" vm="1494">
        <f ca="1"/>
        <v>7.75</v>
      </c>
      <c r="FC12" s="3" vm="1500">
        <f ca="1"/>
        <v>7.35</v>
      </c>
      <c r="FD12" s="3" vm="1500">
        <f ca="1"/>
        <v>7.35</v>
      </c>
      <c r="FE12" s="3" vm="1501">
        <f ca="1"/>
        <v>7.3</v>
      </c>
      <c r="FF12" s="3" vm="1501">
        <f ca="1"/>
        <v>7.3</v>
      </c>
      <c r="FG12" s="3" vm="1502">
        <f ca="1"/>
        <v>7.4</v>
      </c>
      <c r="FH12" s="3" vm="1488">
        <f ca="1"/>
        <v>7.5</v>
      </c>
      <c r="FI12" s="3" vm="1486">
        <f ca="1"/>
        <v>7.9</v>
      </c>
      <c r="FJ12" s="3" vm="1488">
        <f ca="1"/>
        <v>7.5</v>
      </c>
      <c r="FK12" s="3" vm="1488">
        <f ca="1"/>
        <v>7.5</v>
      </c>
      <c r="FL12" s="3" vm="1488">
        <f ca="1"/>
        <v>7.5</v>
      </c>
      <c r="FM12" s="3" vm="1502">
        <f ca="1"/>
        <v>7.4</v>
      </c>
      <c r="FN12" s="3" vm="1501">
        <f ca="1"/>
        <v>7.3</v>
      </c>
      <c r="FO12" s="3" vm="1503">
        <f ca="1"/>
        <v>7.2</v>
      </c>
      <c r="FP12" s="3" vm="1504">
        <f ca="1"/>
        <v>7.25</v>
      </c>
      <c r="FQ12" s="3" vm="1504">
        <f ca="1"/>
        <v>7.25</v>
      </c>
      <c r="FR12" s="3" vm="1505">
        <f ca="1"/>
        <v>7.05</v>
      </c>
      <c r="FS12" s="3" vm="1506">
        <f ca="1"/>
        <v>7</v>
      </c>
      <c r="FT12" s="3" vm="1507">
        <f ca="1"/>
        <v>6.9</v>
      </c>
      <c r="FU12" s="3" vm="1508">
        <f ca="1"/>
        <v>6.5</v>
      </c>
      <c r="FV12" s="3" vm="1509">
        <f ca="1"/>
        <v>6.45</v>
      </c>
      <c r="FW12" s="3" vm="1510">
        <f ca="1"/>
        <v>6.05</v>
      </c>
      <c r="FX12" s="3" vm="1511">
        <f ca="1"/>
        <v>6.4</v>
      </c>
      <c r="FY12" s="3" vm="1512">
        <f ca="1"/>
        <v>6.1</v>
      </c>
      <c r="FZ12" s="3" vm="1513">
        <f ca="1"/>
        <v>6.15</v>
      </c>
      <c r="GA12" s="3" vm="1514">
        <f ca="1"/>
        <v>6.2</v>
      </c>
      <c r="GB12" s="3" vm="1514">
        <f ca="1"/>
        <v>6.2</v>
      </c>
      <c r="GC12" s="3" vm="1514">
        <f ca="1"/>
        <v>6.2</v>
      </c>
      <c r="GD12" s="3" vm="1513">
        <f ca="1"/>
        <v>6.15</v>
      </c>
      <c r="GE12" s="3" vm="1511">
        <f ca="1"/>
        <v>6.4</v>
      </c>
      <c r="GF12" s="3" vm="1515">
        <f ca="1"/>
        <v>6.85</v>
      </c>
      <c r="GG12" s="3" vm="1511">
        <f ca="1"/>
        <v>6.4</v>
      </c>
      <c r="GH12" s="3" vm="1511">
        <f ca="1"/>
        <v>6.4</v>
      </c>
      <c r="GI12" s="3" vm="1509">
        <f ca="1"/>
        <v>6.45</v>
      </c>
      <c r="GJ12" s="3" vm="1516">
        <f ca="1"/>
        <v>6.7</v>
      </c>
      <c r="GK12" s="3" vm="1517">
        <f ca="1"/>
        <v>6.8</v>
      </c>
      <c r="GL12" s="3" vm="1517">
        <f ca="1"/>
        <v>6.8</v>
      </c>
      <c r="GM12" s="3" vm="1518">
        <f ca="1"/>
        <v>6.75</v>
      </c>
      <c r="GN12" s="3" vm="1508">
        <f ca="1"/>
        <v>6.5</v>
      </c>
      <c r="GO12" s="3" vm="1519">
        <f ca="1"/>
        <v>7.1</v>
      </c>
      <c r="GP12" s="3" vm="1520">
        <f ca="1"/>
        <v>6.35</v>
      </c>
      <c r="GQ12" s="3" vm="1520">
        <f ca="1"/>
        <v>6.35</v>
      </c>
      <c r="GR12" s="3" vm="1521">
        <f ca="1"/>
        <v>6.55</v>
      </c>
      <c r="GS12" s="3" vm="1508">
        <f ca="1"/>
        <v>6.5</v>
      </c>
      <c r="GT12" s="3" vm="1514">
        <f ca="1"/>
        <v>6.2</v>
      </c>
      <c r="GU12" s="3" vm="1520">
        <f ca="1"/>
        <v>6.35</v>
      </c>
      <c r="GV12" s="3" vm="1511">
        <f ca="1"/>
        <v>6.4</v>
      </c>
      <c r="GW12" s="3" vm="1511">
        <f ca="1"/>
        <v>6.4</v>
      </c>
      <c r="GX12" s="3" vm="1521">
        <f ca="1"/>
        <v>6.55</v>
      </c>
      <c r="GY12" s="3" vm="1508">
        <f ca="1"/>
        <v>6.5</v>
      </c>
      <c r="GZ12" s="3" vm="1508">
        <f ca="1"/>
        <v>6.5</v>
      </c>
      <c r="HA12" s="3" vm="1522">
        <f ca="1"/>
        <v>6.65</v>
      </c>
      <c r="HB12" s="3" vm="1522">
        <f ca="1"/>
        <v>6.65</v>
      </c>
      <c r="HC12" s="3" vm="1522">
        <f ca="1"/>
        <v>6.65</v>
      </c>
      <c r="HD12" s="3" vm="1508">
        <f ca="1"/>
        <v>6.5</v>
      </c>
      <c r="HE12" s="3" vm="1521">
        <f ca="1"/>
        <v>6.55</v>
      </c>
      <c r="HF12" s="3" vm="1503">
        <f ca="1"/>
        <v>7.2</v>
      </c>
      <c r="HG12" s="3" vm="1521">
        <f ca="1"/>
        <v>6.55</v>
      </c>
      <c r="HH12" s="3" vm="1523">
        <f ca="1"/>
        <v>6.6</v>
      </c>
      <c r="HI12" s="3" vm="1523">
        <f ca="1"/>
        <v>6.6</v>
      </c>
      <c r="HJ12" s="3" vm="1521">
        <f ca="1"/>
        <v>6.55</v>
      </c>
      <c r="HK12" s="3" vm="1521">
        <f ca="1"/>
        <v>6.55</v>
      </c>
      <c r="HL12" s="3" vm="1518">
        <f ca="1"/>
        <v>6.75</v>
      </c>
      <c r="HM12" s="3" vm="1515">
        <f ca="1"/>
        <v>6.85</v>
      </c>
      <c r="HN12" s="3" vm="1515">
        <f ca="1"/>
        <v>6.85</v>
      </c>
      <c r="HO12" s="3" vm="1489">
        <f ca="1"/>
        <v>7.55</v>
      </c>
      <c r="HP12" s="3" vm="1507">
        <f ca="1"/>
        <v>6.9</v>
      </c>
      <c r="HQ12" s="3" vm="1515">
        <f ca="1"/>
        <v>6.85</v>
      </c>
      <c r="HR12" s="3" vm="1518">
        <f ca="1"/>
        <v>6.75</v>
      </c>
      <c r="HS12" s="3" vm="1516">
        <f ca="1"/>
        <v>6.7</v>
      </c>
      <c r="HT12" s="3" vm="1500">
        <f ca="1"/>
        <v>7.35</v>
      </c>
      <c r="HU12" s="3" vm="1516">
        <f ca="1"/>
        <v>6.7</v>
      </c>
      <c r="HV12" s="3" vm="1522">
        <f ca="1"/>
        <v>6.65</v>
      </c>
      <c r="HW12" s="3" vm="1500">
        <f ca="1"/>
        <v>7.35</v>
      </c>
      <c r="HX12" s="3" vm="1516">
        <f ca="1"/>
        <v>6.7</v>
      </c>
      <c r="HY12" s="3" vm="1524">
        <f ca="1"/>
        <v>7.15</v>
      </c>
      <c r="HZ12" s="3" vm="1516">
        <f ca="1"/>
        <v>6.7</v>
      </c>
      <c r="IA12" s="3" vm="1522">
        <f ca="1"/>
        <v>6.65</v>
      </c>
      <c r="IB12" s="3" vm="1522">
        <f ca="1"/>
        <v>6.65</v>
      </c>
      <c r="IC12" s="3" vm="1525">
        <f ca="1"/>
        <v>6.95</v>
      </c>
      <c r="ID12" s="3" vm="1506">
        <f ca="1"/>
        <v>7</v>
      </c>
      <c r="IE12" s="3" vm="1506">
        <f ca="1"/>
        <v>7</v>
      </c>
      <c r="IF12" s="3" vm="1525">
        <f ca="1"/>
        <v>6.95</v>
      </c>
      <c r="IG12" s="3" vm="1505">
        <f ca="1"/>
        <v>7.05</v>
      </c>
      <c r="IH12" s="3" vm="1506">
        <f ca="1"/>
        <v>7</v>
      </c>
      <c r="II12" s="3" vm="1519">
        <f ca="1"/>
        <v>7.1</v>
      </c>
      <c r="IJ12" s="3" vm="1505">
        <f ca="1"/>
        <v>7.05</v>
      </c>
      <c r="IK12" s="3" vm="1506">
        <f ca="1"/>
        <v>7</v>
      </c>
      <c r="IL12" s="3" vm="1517">
        <f ca="1"/>
        <v>6.8</v>
      </c>
      <c r="IM12" s="3" vm="1517">
        <f ca="1"/>
        <v>6.8</v>
      </c>
      <c r="IN12" s="3" vm="1517">
        <f ca="1"/>
        <v>6.8</v>
      </c>
      <c r="IO12" s="3" vm="1518">
        <f ca="1"/>
        <v>6.75</v>
      </c>
      <c r="IP12" s="3" vm="1522">
        <f ca="1"/>
        <v>6.65</v>
      </c>
      <c r="IQ12" s="3" vm="1525">
        <f ca="1"/>
        <v>6.95</v>
      </c>
      <c r="IR12" s="3" vm="1525">
        <f ca="1"/>
        <v>6.95</v>
      </c>
      <c r="IS12" s="3" vm="1515">
        <f ca="1"/>
        <v>6.85</v>
      </c>
      <c r="IT12" s="3" vm="1517">
        <f ca="1"/>
        <v>6.8</v>
      </c>
      <c r="IU12" s="3" vm="1516">
        <f ca="1"/>
        <v>6.7</v>
      </c>
      <c r="IV12" s="3" vm="1516">
        <f ca="1"/>
        <v>6.7</v>
      </c>
      <c r="IW12" s="3" vm="1516">
        <f ca="1"/>
        <v>6.7</v>
      </c>
      <c r="IX12" s="3" vm="1511">
        <f ca="1"/>
        <v>6.4</v>
      </c>
      <c r="IY12" s="3" vm="1508">
        <f ca="1"/>
        <v>6.5</v>
      </c>
      <c r="IZ12" s="3" vm="1523">
        <f ca="1"/>
        <v>6.6</v>
      </c>
      <c r="JA12" s="3" vm="1515">
        <f ca="1"/>
        <v>6.85</v>
      </c>
      <c r="JB12" s="3" vm="1521">
        <f ca="1"/>
        <v>6.55</v>
      </c>
      <c r="JC12" s="3" vm="1522">
        <f ca="1"/>
        <v>6.65</v>
      </c>
      <c r="JD12" s="3"/>
    </row>
    <row r="13" spans="2:264" x14ac:dyDescent="0.35">
      <c r="B13" t="e" vm="1526">
        <v>#VALUE!</v>
      </c>
      <c r="C13" t="str">
        <f ca="1"/>
        <v>Aerospace &amp; Defense</v>
      </c>
      <c r="D13">
        <v>550</v>
      </c>
      <c r="E13">
        <f ca="1"/>
        <v>229.12</v>
      </c>
      <c r="F13">
        <f ca="1"/>
        <v>126016</v>
      </c>
      <c r="G13">
        <f ca="1"/>
        <v>984.49999999999568</v>
      </c>
      <c r="H13" s="4">
        <f ca="1"/>
        <v>7.8740157480314613E-3</v>
      </c>
      <c r="I13" s="2">
        <f ca="1"/>
        <v>45143</v>
      </c>
      <c r="L13" s="3" cm="1" vm="1527">
        <f t="array" aca="1" ref="L13:IZ13" ca="1">TRANSPOSE(_xlfn.STOCKHISTORY(B13,TODAY()-365,TODAY(),0,0,1))</f>
        <v>164.13</v>
      </c>
      <c r="M13" vm="1528">
        <f ca="1"/>
        <v>168.76</v>
      </c>
      <c r="N13" vm="630">
        <f ca="1"/>
        <v>168.5</v>
      </c>
      <c r="O13" vm="1529">
        <f ca="1"/>
        <v>176.41</v>
      </c>
      <c r="P13" vm="1530">
        <f ca="1"/>
        <v>179.99</v>
      </c>
      <c r="Q13" vm="1531">
        <f ca="1"/>
        <v>179.64</v>
      </c>
      <c r="R13" vm="1532">
        <f ca="1"/>
        <v>172.1</v>
      </c>
      <c r="S13" vm="1533">
        <f ca="1"/>
        <v>173.43</v>
      </c>
      <c r="T13" vm="497">
        <f ca="1"/>
        <v>172.76</v>
      </c>
      <c r="U13" vm="1534">
        <f ca="1"/>
        <v>174.96</v>
      </c>
      <c r="V13" vm="1535">
        <f ca="1"/>
        <v>173.48</v>
      </c>
      <c r="W13" vm="1536">
        <f ca="1"/>
        <v>173.05</v>
      </c>
      <c r="X13" vm="1537">
        <f ca="1"/>
        <v>170.71</v>
      </c>
      <c r="Y13" vm="1538">
        <f ca="1"/>
        <v>172.26</v>
      </c>
      <c r="Z13" vm="1457">
        <f ca="1"/>
        <v>173.74</v>
      </c>
      <c r="AA13" vm="1539">
        <f ca="1"/>
        <v>161.02000000000001</v>
      </c>
      <c r="AB13" vm="1540">
        <f ca="1"/>
        <v>163.22</v>
      </c>
      <c r="AC13" vm="1541">
        <f ca="1"/>
        <v>162.15</v>
      </c>
      <c r="AD13" vm="1542">
        <f ca="1"/>
        <v>157.62</v>
      </c>
      <c r="AE13" vm="1543">
        <f ca="1"/>
        <v>162.91</v>
      </c>
      <c r="AF13" vm="1544">
        <f ca="1"/>
        <v>160.07</v>
      </c>
      <c r="AG13" vm="1545">
        <f ca="1"/>
        <v>161.33000000000001</v>
      </c>
      <c r="AH13" vm="1546">
        <f ca="1"/>
        <v>162.77000000000001</v>
      </c>
      <c r="AI13" vm="1547">
        <f ca="1"/>
        <v>156.77000000000001</v>
      </c>
      <c r="AJ13" vm="1548">
        <f ca="1"/>
        <v>155.55000000000001</v>
      </c>
      <c r="AK13" vm="1549">
        <f ca="1"/>
        <v>156.38999999999999</v>
      </c>
      <c r="AL13" vm="1550">
        <f ca="1"/>
        <v>155.11000000000001</v>
      </c>
      <c r="AM13" vm="1551">
        <f ca="1"/>
        <v>154.59</v>
      </c>
      <c r="AN13" vm="1552">
        <f ca="1"/>
        <v>153.29</v>
      </c>
      <c r="AO13" vm="1553">
        <f ca="1"/>
        <v>156.30000000000001</v>
      </c>
      <c r="AP13" vm="1554">
        <f ca="1"/>
        <v>155.81</v>
      </c>
      <c r="AQ13" vm="1555">
        <f ca="1"/>
        <v>152.22</v>
      </c>
      <c r="AR13" vm="1556">
        <f ca="1"/>
        <v>154.58000000000001</v>
      </c>
      <c r="AS13" vm="1557">
        <f ca="1"/>
        <v>156.32</v>
      </c>
      <c r="AT13" vm="1558">
        <f ca="1"/>
        <v>152.04</v>
      </c>
      <c r="AU13" vm="1559">
        <f ca="1"/>
        <v>154.22</v>
      </c>
      <c r="AV13" vm="1560">
        <f ca="1"/>
        <v>152.88999999999999</v>
      </c>
      <c r="AW13" vm="1561">
        <f ca="1"/>
        <v>150.52000000000001</v>
      </c>
      <c r="AX13" vm="1562">
        <f ca="1"/>
        <v>155</v>
      </c>
      <c r="AY13" vm="1563">
        <f ca="1"/>
        <v>155.91</v>
      </c>
      <c r="AZ13" vm="1564">
        <f ca="1"/>
        <v>154.65</v>
      </c>
      <c r="BA13" vm="1565">
        <f ca="1"/>
        <v>149.37</v>
      </c>
      <c r="BB13" vm="1566">
        <f ca="1"/>
        <v>146.62</v>
      </c>
      <c r="BC13" vm="1567">
        <f ca="1"/>
        <v>151.02000000000001</v>
      </c>
      <c r="BD13" vm="1568">
        <f ca="1"/>
        <v>148.99</v>
      </c>
      <c r="BE13" vm="1569">
        <f ca="1"/>
        <v>152.35</v>
      </c>
      <c r="BF13" vm="1570">
        <f ca="1"/>
        <v>154.9</v>
      </c>
      <c r="BG13" vm="1571">
        <f ca="1"/>
        <v>155.31</v>
      </c>
      <c r="BH13" vm="1562">
        <f ca="1"/>
        <v>155</v>
      </c>
      <c r="BI13" vm="1572">
        <f ca="1"/>
        <v>159.82</v>
      </c>
      <c r="BJ13" vm="1573">
        <f ca="1"/>
        <v>159.88</v>
      </c>
      <c r="BK13" vm="1574">
        <f ca="1"/>
        <v>157.06</v>
      </c>
      <c r="BL13" vm="1575">
        <f ca="1"/>
        <v>155.19999999999999</v>
      </c>
      <c r="BM13" vm="1576">
        <f ca="1"/>
        <v>155.01</v>
      </c>
      <c r="BN13" vm="1577">
        <f ca="1"/>
        <v>150.69</v>
      </c>
      <c r="BO13" vm="1578">
        <f ca="1"/>
        <v>152.97999999999999</v>
      </c>
      <c r="BP13" vm="1579">
        <f ca="1"/>
        <v>154.29</v>
      </c>
      <c r="BQ13" vm="1580">
        <f ca="1"/>
        <v>149.31</v>
      </c>
      <c r="BR13" vm="1551">
        <f ca="1"/>
        <v>154.59</v>
      </c>
      <c r="BS13" vm="1581">
        <f ca="1"/>
        <v>155.07</v>
      </c>
      <c r="BT13" vm="1582">
        <f ca="1"/>
        <v>151</v>
      </c>
      <c r="BU13" vm="1583">
        <f ca="1"/>
        <v>147.16</v>
      </c>
      <c r="BV13" vm="1584">
        <f ca="1"/>
        <v>150.97999999999999</v>
      </c>
      <c r="BW13" vm="1585">
        <f ca="1"/>
        <v>151.68</v>
      </c>
      <c r="BX13" vm="1586">
        <f ca="1"/>
        <v>148.96</v>
      </c>
      <c r="BY13" vm="1587">
        <f ca="1"/>
        <v>145.16999999999999</v>
      </c>
      <c r="BZ13" vm="1588">
        <f ca="1"/>
        <v>139.97</v>
      </c>
      <c r="CA13" vm="1589">
        <f ca="1"/>
        <v>138.13999999999999</v>
      </c>
      <c r="CB13" vm="1590">
        <f ca="1"/>
        <v>140.19</v>
      </c>
      <c r="CC13" vm="1591">
        <f ca="1"/>
        <v>143.87</v>
      </c>
      <c r="CD13" vm="656">
        <f ca="1"/>
        <v>145.6</v>
      </c>
      <c r="CE13" vm="1592">
        <f ca="1"/>
        <v>146.08000000000001</v>
      </c>
      <c r="CF13" vm="1593">
        <f ca="1"/>
        <v>143.41</v>
      </c>
      <c r="CG13" vm="1594">
        <f ca="1"/>
        <v>149.29</v>
      </c>
      <c r="CH13" vm="1595">
        <f ca="1"/>
        <v>153.1</v>
      </c>
      <c r="CI13" vm="1596">
        <f ca="1"/>
        <v>150.76</v>
      </c>
      <c r="CJ13" vm="1597">
        <f ca="1"/>
        <v>152.4</v>
      </c>
      <c r="CK13" vm="1598">
        <f ca="1"/>
        <v>155.44</v>
      </c>
      <c r="CL13" vm="1599">
        <f ca="1"/>
        <v>156.54</v>
      </c>
      <c r="CM13" vm="1562">
        <f ca="1"/>
        <v>155</v>
      </c>
      <c r="CN13" vm="1600">
        <f ca="1"/>
        <v>158.28</v>
      </c>
      <c r="CO13" vm="1601">
        <f ca="1"/>
        <v>156.66999999999999</v>
      </c>
      <c r="CP13" vm="1602">
        <f ca="1"/>
        <v>153.93</v>
      </c>
      <c r="CQ13" vm="654">
        <f ca="1"/>
        <v>157.04</v>
      </c>
      <c r="CR13" vm="1448">
        <f ca="1"/>
        <v>164.1</v>
      </c>
      <c r="CS13" vm="1603">
        <f ca="1"/>
        <v>165.96</v>
      </c>
      <c r="CT13" vm="1604">
        <f ca="1"/>
        <v>167.75</v>
      </c>
      <c r="CU13" vm="1605">
        <f ca="1"/>
        <v>169.65</v>
      </c>
      <c r="CV13" vm="1606">
        <f ca="1"/>
        <v>173.17</v>
      </c>
      <c r="CW13" vm="1607">
        <f ca="1"/>
        <v>173.03</v>
      </c>
      <c r="CX13" vm="1608">
        <f ca="1"/>
        <v>172.62</v>
      </c>
      <c r="CY13" vm="1609">
        <f ca="1"/>
        <v>177.04</v>
      </c>
      <c r="CZ13" vm="700">
        <f ca="1"/>
        <v>177.35</v>
      </c>
      <c r="DA13" vm="1610">
        <f ca="1"/>
        <v>177.69</v>
      </c>
      <c r="DB13" vm="1611">
        <f ca="1"/>
        <v>179.34</v>
      </c>
      <c r="DC13" vm="1612">
        <f ca="1"/>
        <v>180.38</v>
      </c>
      <c r="DD13" vm="1613">
        <f ca="1"/>
        <v>180.72</v>
      </c>
      <c r="DE13" vm="1614">
        <f ca="1"/>
        <v>176.55</v>
      </c>
      <c r="DF13" vm="1615">
        <f ca="1"/>
        <v>177</v>
      </c>
      <c r="DG13" vm="1616">
        <f ca="1"/>
        <v>171.87</v>
      </c>
      <c r="DH13" vm="1617">
        <f ca="1"/>
        <v>169.9</v>
      </c>
      <c r="DI13" vm="1456">
        <f ca="1"/>
        <v>170.78</v>
      </c>
      <c r="DJ13" vm="1618">
        <f ca="1"/>
        <v>172.51</v>
      </c>
      <c r="DK13" vm="1619">
        <f ca="1"/>
        <v>171.76</v>
      </c>
      <c r="DL13" vm="1620">
        <f ca="1"/>
        <v>172</v>
      </c>
      <c r="DM13" vm="1621">
        <f ca="1"/>
        <v>170.57</v>
      </c>
      <c r="DN13" vm="1622">
        <f ca="1"/>
        <v>167.02</v>
      </c>
      <c r="DO13" vm="1623">
        <f ca="1"/>
        <v>166.2</v>
      </c>
      <c r="DP13" vm="1624">
        <f ca="1"/>
        <v>168.93</v>
      </c>
      <c r="DQ13" vm="1625">
        <f ca="1"/>
        <v>171.09</v>
      </c>
      <c r="DR13" vm="1626">
        <f ca="1"/>
        <v>175.56</v>
      </c>
      <c r="DS13" vm="1627">
        <f ca="1"/>
        <v>174.8</v>
      </c>
      <c r="DT13" vm="1628">
        <f ca="1"/>
        <v>178.5</v>
      </c>
      <c r="DU13" vm="1629">
        <f ca="1"/>
        <v>176.06</v>
      </c>
      <c r="DV13" vm="1630">
        <f ca="1"/>
        <v>175.16</v>
      </c>
      <c r="DW13" vm="1631">
        <f ca="1"/>
        <v>177.78</v>
      </c>
      <c r="DX13" vm="488">
        <f ca="1"/>
        <v>173.66</v>
      </c>
      <c r="DY13" vm="715">
        <f ca="1"/>
        <v>179.53</v>
      </c>
      <c r="DZ13" vm="1632">
        <f ca="1"/>
        <v>176.52</v>
      </c>
      <c r="EA13" vm="1633">
        <f ca="1"/>
        <v>175.87</v>
      </c>
      <c r="EB13" vm="712">
        <f ca="1"/>
        <v>176.23</v>
      </c>
      <c r="EC13" vm="1634">
        <f ca="1"/>
        <v>181.84</v>
      </c>
      <c r="ED13" vm="1635">
        <f ca="1"/>
        <v>184.8</v>
      </c>
      <c r="EE13" vm="1636">
        <f ca="1"/>
        <v>181.49</v>
      </c>
      <c r="EF13" vm="1637">
        <f ca="1"/>
        <v>180.55</v>
      </c>
      <c r="EG13" vm="1638">
        <f ca="1"/>
        <v>180.44</v>
      </c>
      <c r="EH13" vm="1639">
        <f ca="1"/>
        <v>186.25</v>
      </c>
      <c r="EI13" vm="1640">
        <f ca="1"/>
        <v>185.44</v>
      </c>
      <c r="EJ13" vm="1641">
        <f ca="1"/>
        <v>184.42</v>
      </c>
      <c r="EK13" vm="1642">
        <f ca="1"/>
        <v>184.97</v>
      </c>
      <c r="EL13" vm="1643">
        <f ca="1"/>
        <v>186.15</v>
      </c>
      <c r="EM13" vm="1644">
        <f ca="1"/>
        <v>180.88</v>
      </c>
      <c r="EN13" vm="1645">
        <f ca="1"/>
        <v>177.15</v>
      </c>
      <c r="EO13" vm="1646">
        <f ca="1"/>
        <v>179.91</v>
      </c>
      <c r="EP13" vm="1647">
        <f ca="1"/>
        <v>178.27</v>
      </c>
      <c r="EQ13" vm="1648">
        <f ca="1"/>
        <v>173.04</v>
      </c>
      <c r="ER13" vm="1649">
        <f ca="1"/>
        <v>173.83</v>
      </c>
      <c r="ES13" vm="1650">
        <f ca="1"/>
        <v>174.63</v>
      </c>
      <c r="ET13" vm="1651">
        <f ca="1"/>
        <v>170.06</v>
      </c>
      <c r="EU13" vm="1652">
        <f ca="1"/>
        <v>158.9</v>
      </c>
      <c r="EV13" vm="1653">
        <f ca="1"/>
        <v>163.16</v>
      </c>
      <c r="EW13" vm="1654">
        <f ca="1"/>
        <v>158.43</v>
      </c>
      <c r="EX13" vm="1655">
        <f ca="1"/>
        <v>154.18</v>
      </c>
      <c r="EY13" vm="1656">
        <f ca="1"/>
        <v>148.15</v>
      </c>
      <c r="EZ13" vm="1657">
        <f ca="1"/>
        <v>154.06</v>
      </c>
      <c r="FA13" vm="672">
        <f ca="1"/>
        <v>158.80000000000001</v>
      </c>
      <c r="FB13" vm="523">
        <f ca="1"/>
        <v>159.32</v>
      </c>
      <c r="FC13" vm="1658">
        <f ca="1"/>
        <v>161.81</v>
      </c>
      <c r="FD13" vm="527">
        <f ca="1"/>
        <v>161.85</v>
      </c>
      <c r="FE13" vm="1659">
        <f ca="1"/>
        <v>161.57</v>
      </c>
      <c r="FF13" vm="1608">
        <f ca="1"/>
        <v>172.62</v>
      </c>
      <c r="FG13" vm="1660">
        <f ca="1"/>
        <v>172.83</v>
      </c>
      <c r="FH13" vm="1661">
        <f ca="1"/>
        <v>178.11</v>
      </c>
      <c r="FI13" vm="1662">
        <f ca="1"/>
        <v>180.9</v>
      </c>
      <c r="FJ13" vm="1663">
        <f ca="1"/>
        <v>182.59</v>
      </c>
      <c r="FK13" vm="1664">
        <f ca="1"/>
        <v>178.55</v>
      </c>
      <c r="FL13" vm="1665">
        <f ca="1"/>
        <v>179.11</v>
      </c>
      <c r="FM13" vm="1666">
        <f ca="1"/>
        <v>173.31</v>
      </c>
      <c r="FN13" vm="1667">
        <f ca="1"/>
        <v>170.55</v>
      </c>
      <c r="FO13" vm="1668">
        <f ca="1"/>
        <v>168.17</v>
      </c>
      <c r="FP13" vm="686">
        <f ca="1"/>
        <v>168.56</v>
      </c>
      <c r="FQ13" vm="1669">
        <f ca="1"/>
        <v>150.91</v>
      </c>
      <c r="FR13" vm="1670">
        <f ca="1"/>
        <v>136.59</v>
      </c>
      <c r="FS13" vm="1671">
        <f ca="1"/>
        <v>138.86000000000001</v>
      </c>
      <c r="FT13" vm="321">
        <f ca="1"/>
        <v>139.38999999999999</v>
      </c>
      <c r="FU13" vm="1672">
        <f ca="1"/>
        <v>160.82</v>
      </c>
      <c r="FV13" vm="1673">
        <f ca="1"/>
        <v>155.52000000000001</v>
      </c>
      <c r="FW13" vm="1674">
        <f ca="1"/>
        <v>156.84</v>
      </c>
      <c r="FX13" vm="668">
        <f ca="1"/>
        <v>159.28</v>
      </c>
      <c r="FY13" vm="1673">
        <f ca="1"/>
        <v>155.52000000000001</v>
      </c>
      <c r="FZ13" vm="1675">
        <f ca="1"/>
        <v>156.47</v>
      </c>
      <c r="GA13" vm="1676">
        <f ca="1"/>
        <v>161.9</v>
      </c>
      <c r="GB13" vm="1444">
        <f ca="1"/>
        <v>159.34</v>
      </c>
      <c r="GC13" vm="1677">
        <f ca="1"/>
        <v>162.52000000000001</v>
      </c>
      <c r="GD13" vm="1678">
        <f ca="1"/>
        <v>172.37</v>
      </c>
      <c r="GE13" vm="1679">
        <f ca="1"/>
        <v>176.26</v>
      </c>
      <c r="GF13" vm="1680">
        <f ca="1"/>
        <v>177.95</v>
      </c>
      <c r="GG13" vm="1681">
        <f ca="1"/>
        <v>182.3</v>
      </c>
      <c r="GH13" vm="722">
        <f ca="1"/>
        <v>182</v>
      </c>
      <c r="GI13" vm="1682">
        <f ca="1"/>
        <v>183.24</v>
      </c>
      <c r="GJ13" vm="1683">
        <f ca="1"/>
        <v>182.89</v>
      </c>
      <c r="GK13" vm="1684">
        <f ca="1"/>
        <v>185.46</v>
      </c>
      <c r="GL13" vm="1685">
        <f ca="1"/>
        <v>186.46</v>
      </c>
      <c r="GM13" vm="1686">
        <f ca="1"/>
        <v>185.96</v>
      </c>
      <c r="GN13" vm="1687">
        <f ca="1"/>
        <v>185.56</v>
      </c>
      <c r="GO13" vm="1688">
        <f ca="1"/>
        <v>191.7</v>
      </c>
      <c r="GP13" vm="1689">
        <f ca="1"/>
        <v>194.85</v>
      </c>
      <c r="GQ13" vm="924">
        <f ca="1"/>
        <v>198.53</v>
      </c>
      <c r="GR13" vm="1690">
        <f ca="1"/>
        <v>203.42</v>
      </c>
      <c r="GS13" vm="1691">
        <f ca="1"/>
        <v>204.72</v>
      </c>
      <c r="GT13" vm="1692">
        <f ca="1"/>
        <v>206.24</v>
      </c>
      <c r="GU13" vm="1693">
        <f ca="1"/>
        <v>205.82</v>
      </c>
      <c r="GV13" vm="1694">
        <f ca="1"/>
        <v>205.25</v>
      </c>
      <c r="GW13" vm="1695">
        <f ca="1"/>
        <v>207.67</v>
      </c>
      <c r="GX13" vm="1696">
        <f ca="1"/>
        <v>203.21</v>
      </c>
      <c r="GY13" vm="1697">
        <f ca="1"/>
        <v>203.41</v>
      </c>
      <c r="GZ13" vm="1698">
        <f ca="1"/>
        <v>202.36</v>
      </c>
      <c r="HA13" vm="1699">
        <f ca="1"/>
        <v>201.03</v>
      </c>
      <c r="HB13" vm="952">
        <f ca="1"/>
        <v>201.5</v>
      </c>
      <c r="HC13" vm="1700">
        <f ca="1"/>
        <v>208.18</v>
      </c>
      <c r="HD13" vm="1701">
        <f ca="1"/>
        <v>207.32</v>
      </c>
      <c r="HE13" vm="1702">
        <f ca="1"/>
        <v>211.47</v>
      </c>
      <c r="HF13" vm="1703">
        <f ca="1"/>
        <v>213.43</v>
      </c>
      <c r="HG13" vm="1704">
        <f ca="1"/>
        <v>211.98</v>
      </c>
      <c r="HH13" vm="1705">
        <f ca="1"/>
        <v>209.02</v>
      </c>
      <c r="HI13" vm="1706">
        <f ca="1"/>
        <v>210.8</v>
      </c>
      <c r="HJ13" vm="1707">
        <f ca="1"/>
        <v>217.51</v>
      </c>
      <c r="HK13" vm="1708">
        <f ca="1"/>
        <v>215.73</v>
      </c>
      <c r="HL13" vm="886">
        <f ca="1"/>
        <v>214</v>
      </c>
      <c r="HM13" vm="1709">
        <f ca="1"/>
        <v>203.75</v>
      </c>
      <c r="HN13" vm="1710">
        <f ca="1"/>
        <v>200.32</v>
      </c>
      <c r="HO13" vm="938">
        <f ca="1"/>
        <v>201.7</v>
      </c>
      <c r="HP13" vm="1711">
        <f ca="1"/>
        <v>200.26</v>
      </c>
      <c r="HQ13" vm="1712">
        <f ca="1"/>
        <v>197.68</v>
      </c>
      <c r="HR13" vm="1713">
        <f ca="1"/>
        <v>198.75</v>
      </c>
      <c r="HS13" vm="1714">
        <f ca="1"/>
        <v>201.31</v>
      </c>
      <c r="HT13" vm="1715">
        <f ca="1"/>
        <v>200.94</v>
      </c>
      <c r="HU13" vm="1716">
        <f ca="1"/>
        <v>198.9</v>
      </c>
      <c r="HV13" vm="1717">
        <f ca="1"/>
        <v>202.58</v>
      </c>
      <c r="HW13" vm="1718">
        <f ca="1"/>
        <v>214.55</v>
      </c>
      <c r="HX13" vm="1719">
        <f ca="1"/>
        <v>209.53</v>
      </c>
      <c r="HY13" vm="1720">
        <f ca="1"/>
        <v>209.79</v>
      </c>
      <c r="HZ13" vm="1721">
        <f ca="1"/>
        <v>212.03</v>
      </c>
      <c r="IA13" vm="1722">
        <f ca="1"/>
        <v>215.92</v>
      </c>
      <c r="IB13" vm="1723">
        <f ca="1"/>
        <v>218.63</v>
      </c>
      <c r="IC13" vm="1724">
        <f ca="1"/>
        <v>218.52</v>
      </c>
      <c r="ID13" vm="1725">
        <f ca="1"/>
        <v>226.6</v>
      </c>
      <c r="IE13" vm="1726">
        <f ca="1"/>
        <v>226.09</v>
      </c>
      <c r="IF13" vm="751">
        <f ca="1"/>
        <v>226.84</v>
      </c>
      <c r="IG13" vm="1727">
        <f ca="1"/>
        <v>230.51</v>
      </c>
      <c r="IH13" vm="1728">
        <f ca="1"/>
        <v>230</v>
      </c>
      <c r="II13" vm="1729">
        <f ca="1"/>
        <v>229.9</v>
      </c>
      <c r="IJ13" vm="1730">
        <f ca="1"/>
        <v>231</v>
      </c>
      <c r="IK13" vm="1731">
        <f ca="1"/>
        <v>229.34</v>
      </c>
      <c r="IL13" vm="1732">
        <f ca="1"/>
        <v>229.32</v>
      </c>
      <c r="IM13" vm="1733">
        <f ca="1"/>
        <v>228.48</v>
      </c>
      <c r="IN13" vm="1734">
        <f ca="1"/>
        <v>233.88</v>
      </c>
      <c r="IO13" vm="1735">
        <f ca="1"/>
        <v>231.27</v>
      </c>
      <c r="IP13" vm="1736">
        <f ca="1"/>
        <v>233.06</v>
      </c>
      <c r="IQ13" vm="1737">
        <f ca="1"/>
        <v>236.41</v>
      </c>
      <c r="IR13" vm="1738">
        <f ca="1"/>
        <v>226.08</v>
      </c>
      <c r="IS13" vm="1739">
        <f ca="1"/>
        <v>225.84</v>
      </c>
      <c r="IT13" vm="1740">
        <f ca="1"/>
        <v>221.84</v>
      </c>
      <c r="IU13" vm="1741">
        <f ca="1"/>
        <v>221.9</v>
      </c>
      <c r="IV13" vm="1742">
        <f ca="1"/>
        <v>222.34</v>
      </c>
      <c r="IW13" vm="1743">
        <f ca="1"/>
        <v>224.86</v>
      </c>
      <c r="IX13" vm="1744">
        <f ca="1"/>
        <v>225.04</v>
      </c>
      <c r="IY13" vm="1745">
        <f ca="1"/>
        <v>227.33</v>
      </c>
      <c r="IZ13" vm="1746">
        <f ca="1"/>
        <v>229.12</v>
      </c>
    </row>
    <row r="16" spans="2:264" ht="18.5" x14ac:dyDescent="0.45">
      <c r="B16" s="24" t="s">
        <v>20</v>
      </c>
      <c r="C16" s="24"/>
      <c r="D16" s="25"/>
      <c r="E16" s="25"/>
      <c r="F16" s="25" t="s">
        <v>21</v>
      </c>
      <c r="G16" s="25"/>
      <c r="H16" s="25"/>
      <c r="I16" s="25"/>
      <c r="J16" s="25"/>
    </row>
    <row r="17" spans="2:4" ht="16.5" thickBot="1" x14ac:dyDescent="0.45">
      <c r="B17" s="18" t="s">
        <v>12</v>
      </c>
      <c r="C17" s="18" t="s">
        <v>13</v>
      </c>
    </row>
    <row r="18" spans="2:4" ht="15" thickTop="1" x14ac:dyDescent="0.35">
      <c r="B18" t="str" cm="1">
        <f t="array" aca="1" ref="B18:B22" ca="1">_xlfn.UNIQUE(_xlfn.ANCHORARRAY(C7))</f>
        <v>Semiconductors &amp; Semiconductor Equipment</v>
      </c>
      <c r="C18" s="2" cm="1">
        <f t="array" aca="1" ref="C18:C22" ca="1">SUMIF(_xlfn.ANCHORARRAY(C7),_xlfn.ANCHORARRAY(B18),_xlfn.ANCHORARRAY(F7))</f>
        <v>207620</v>
      </c>
    </row>
    <row r="19" spans="2:4" x14ac:dyDescent="0.35">
      <c r="B19" t="str">
        <f ca="1"/>
        <v>Software &amp; IT Services</v>
      </c>
      <c r="C19" s="2">
        <f ca="1"/>
        <v>436728</v>
      </c>
    </row>
    <row r="20" spans="2:4" x14ac:dyDescent="0.35">
      <c r="B20" t="str">
        <f ca="1"/>
        <v>Computers, Phones &amp; Household Electronics</v>
      </c>
      <c r="C20" s="2">
        <f ca="1"/>
        <v>158251.5</v>
      </c>
    </row>
    <row r="21" spans="2:4" x14ac:dyDescent="0.35">
      <c r="B21" t="str">
        <f ca="1"/>
        <v>Pharmaceuticals</v>
      </c>
      <c r="C21" s="2">
        <f ca="1"/>
        <v>4655</v>
      </c>
    </row>
    <row r="22" spans="2:4" x14ac:dyDescent="0.35">
      <c r="B22" t="str">
        <f ca="1"/>
        <v>Aerospace &amp; Defense</v>
      </c>
      <c r="C22" s="2">
        <f ca="1"/>
        <v>126016</v>
      </c>
    </row>
    <row r="26" spans="2:4" x14ac:dyDescent="0.35">
      <c r="D26" s="17"/>
    </row>
  </sheetData>
  <mergeCells count="5">
    <mergeCell ref="G6:H6"/>
    <mergeCell ref="B2:E3"/>
    <mergeCell ref="G2:H2"/>
    <mergeCell ref="B5:J5"/>
    <mergeCell ref="B16:C16"/>
  </mergeCells>
  <conditionalFormatting sqref="C18:C22">
    <cfRule type="dataBar" priority="1">
      <dataBar>
        <cfvo type="min"/>
        <cfvo type="max"/>
        <color rgb="FF008080"/>
      </dataBar>
      <extLst>
        <ext xmlns:x14="http://schemas.microsoft.com/office/spreadsheetml/2009/9/main" uri="{B025F937-C7B1-47D3-B67F-A62EFF666E3E}">
          <x14:id>{679DD344-5079-44F9-BE6E-67AD8619A03A}</x14:id>
        </ext>
      </extLst>
    </cfRule>
  </conditionalFormatting>
  <conditionalFormatting sqref="F7:F12">
    <cfRule type="dataBar" priority="2">
      <dataBar>
        <cfvo type="min"/>
        <cfvo type="max"/>
        <color rgb="FF008080"/>
      </dataBar>
      <extLst>
        <ext xmlns:x14="http://schemas.microsoft.com/office/spreadsheetml/2009/9/main" uri="{B025F937-C7B1-47D3-B67F-A62EFF666E3E}">
          <x14:id>{DF913CDF-C60E-483A-9A30-B1FFAA852940}</x14:id>
        </ext>
      </extLst>
    </cfRule>
  </conditionalFormatting>
  <conditionalFormatting sqref="I6:J6">
    <cfRule type="duplicateValues" dxfId="0" priority="5"/>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679DD344-5079-44F9-BE6E-67AD8619A03A}">
            <x14:dataBar minLength="0" maxLength="100" gradient="0">
              <x14:cfvo type="autoMin"/>
              <x14:cfvo type="autoMax"/>
              <x14:negativeFillColor rgb="FFFF0000"/>
              <x14:axisColor rgb="FF000000"/>
            </x14:dataBar>
          </x14:cfRule>
          <xm:sqref>C18:C22</xm:sqref>
        </x14:conditionalFormatting>
        <x14:conditionalFormatting xmlns:xm="http://schemas.microsoft.com/office/excel/2006/main">
          <x14:cfRule type="dataBar" id="{DF913CDF-C60E-483A-9A30-B1FFAA852940}">
            <x14:dataBar minLength="0" maxLength="100" gradient="0">
              <x14:cfvo type="autoMin"/>
              <x14:cfvo type="autoMax"/>
              <x14:negativeFillColor rgb="FFFF0000"/>
              <x14:axisColor rgb="FF000000"/>
            </x14:dataBar>
          </x14:cfRule>
          <xm:sqref>F7:F12</xm:sqref>
        </x14:conditionalFormatting>
        <x14:conditionalFormatting xmlns:xm="http://schemas.microsoft.com/office/excel/2006/main">
          <x14:cfRule type="iconSet" priority="4" id="{8D7ED697-E3C3-4786-B5AA-98F0EA5BCDC0}">
            <x14:iconSet iconSet="3Triangles">
              <x14:cfvo type="percent">
                <xm:f>0</xm:f>
              </x14:cfvo>
              <x14:cfvo type="num">
                <xm:f>0</xm:f>
              </x14:cfvo>
              <x14:cfvo type="num" gte="0">
                <xm:f>0</xm:f>
              </x14:cfvo>
            </x14:iconSet>
          </x14:cfRule>
          <xm:sqref>H3:H4</xm:sqref>
        </x14:conditionalFormatting>
        <x14:conditionalFormatting xmlns:xm="http://schemas.microsoft.com/office/excel/2006/main">
          <x14:cfRule type="iconSet" priority="3" id="{E152812D-E802-4039-8677-810A07AA56C7}">
            <x14:iconSet iconSet="3Triangles">
              <x14:cfvo type="percent">
                <xm:f>0</xm:f>
              </x14:cfvo>
              <x14:cfvo type="num">
                <xm:f>0</xm:f>
              </x14:cfvo>
              <x14:cfvo type="num" gte="0">
                <xm:f>0</xm:f>
              </x14:cfvo>
            </x14:iconSet>
          </x14:cfRule>
          <xm:sqref>H7:H13</xm:sqref>
        </x14:conditionalFormatting>
      </x14:conditionalFormattings>
    </ext>
    <ext xmlns:x14="http://schemas.microsoft.com/office/spreadsheetml/2009/9/main" uri="{05C60535-1F16-4fd2-B633-F4F36F0B64E0}">
      <x14:sparklineGroups xmlns:xm="http://schemas.microsoft.com/office/excel/2006/main">
        <x14:sparklineGroup lineWeight="1.5" displayEmptyCellsAs="gap" xr2:uid="{40AA794D-467F-4A21-A04C-726D20999B7F}">
          <x14:colorSeries theme="4" tint="-0.249977111117893"/>
          <x14:colorNegative theme="9"/>
          <x14:colorAxis rgb="FF000000"/>
          <x14:colorMarkers theme="8"/>
          <x14:colorFirst theme="4"/>
          <x14:colorLast theme="5"/>
          <x14:colorHigh theme="6"/>
          <x14:colorLow theme="7"/>
          <x14:sparklines>
            <x14:sparkline>
              <xm:f>Dashboard!L7:IZ7</xm:f>
              <xm:sqref>J7</xm:sqref>
            </x14:sparkline>
            <x14:sparkline>
              <xm:f>Dashboard!L8:IZ8</xm:f>
              <xm:sqref>J8</xm:sqref>
            </x14:sparkline>
            <x14:sparkline>
              <xm:f>Dashboard!L9:IZ9</xm:f>
              <xm:sqref>J9</xm:sqref>
            </x14:sparkline>
            <x14:sparkline>
              <xm:f>Dashboard!L10:IZ10</xm:f>
              <xm:sqref>J10</xm:sqref>
            </x14:sparkline>
            <x14:sparkline>
              <xm:f>Dashboard!L11:IZ11</xm:f>
              <xm:sqref>J11</xm:sqref>
            </x14:sparkline>
            <x14:sparkline>
              <xm:f>Dashboard!L12:IZ12</xm:f>
              <xm:sqref>J12</xm:sqref>
            </x14:sparkline>
            <x14:sparkline>
              <xm:f>Dashboard!L13:IZ13</xm:f>
              <xm:sqref>J13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14DEE-204E-4A0E-8C38-DED31C984869}">
  <dimension ref="B3:I57"/>
  <sheetViews>
    <sheetView topLeftCell="A7" workbookViewId="0">
      <selection activeCell="D61" sqref="D61"/>
    </sheetView>
  </sheetViews>
  <sheetFormatPr defaultRowHeight="14.5" x14ac:dyDescent="0.35"/>
  <cols>
    <col min="2" max="2" width="10.08984375" bestFit="1" customWidth="1"/>
    <col min="3" max="3" width="41.1796875" bestFit="1" customWidth="1"/>
    <col min="4" max="4" width="12.6328125" customWidth="1"/>
    <col min="7" max="7" width="10.453125" customWidth="1"/>
    <col min="8" max="8" width="19.54296875" style="2" customWidth="1"/>
  </cols>
  <sheetData>
    <row r="3" spans="2:9" x14ac:dyDescent="0.35">
      <c r="B3" t="s">
        <v>1</v>
      </c>
      <c r="C3" t="s">
        <v>2</v>
      </c>
      <c r="D3" t="s">
        <v>3</v>
      </c>
      <c r="E3" t="s">
        <v>4</v>
      </c>
      <c r="F3" t="s">
        <v>5</v>
      </c>
      <c r="G3" t="s">
        <v>6</v>
      </c>
      <c r="H3" s="2" t="s">
        <v>7</v>
      </c>
      <c r="I3" t="s">
        <v>10</v>
      </c>
    </row>
    <row r="4" spans="2:9" x14ac:dyDescent="0.35">
      <c r="B4" s="1">
        <v>45487</v>
      </c>
      <c r="C4" t="e" vm="1234">
        <v>#VALUE!</v>
      </c>
      <c r="D4" t="s">
        <v>8</v>
      </c>
      <c r="E4">
        <v>100</v>
      </c>
      <c r="F4">
        <v>106.33</v>
      </c>
      <c r="G4" t="s">
        <v>9</v>
      </c>
      <c r="H4" s="2">
        <f t="shared" ref="H4:H46" si="0">F4*E4</f>
        <v>10633</v>
      </c>
      <c r="I4" t="str" cm="1">
        <f t="array" aca="1" ref="I4" ca="1">_FV(Ledger[[#This Row],[Stock]],"Ticker symbol",TRUE)</f>
        <v>NVDA</v>
      </c>
    </row>
    <row r="5" spans="2:9" x14ac:dyDescent="0.35">
      <c r="B5" s="1">
        <v>45509</v>
      </c>
      <c r="C5" t="e" vm="1234">
        <v>#VALUE!</v>
      </c>
      <c r="D5" t="s">
        <v>8</v>
      </c>
      <c r="E5">
        <v>200</v>
      </c>
      <c r="F5">
        <v>103.44</v>
      </c>
      <c r="G5" t="s">
        <v>9</v>
      </c>
      <c r="H5" s="2">
        <f t="shared" si="0"/>
        <v>20688</v>
      </c>
      <c r="I5" t="str" cm="1">
        <f t="array" aca="1" ref="I5" ca="1">_FV(Ledger[[#This Row],[Stock]],"Ticker symbol",TRUE)</f>
        <v>NVDA</v>
      </c>
    </row>
    <row r="6" spans="2:9" x14ac:dyDescent="0.35">
      <c r="B6" s="1">
        <v>45538</v>
      </c>
      <c r="C6" t="e" vm="1234">
        <v>#VALUE!</v>
      </c>
      <c r="D6" t="s">
        <v>8</v>
      </c>
      <c r="E6">
        <v>300</v>
      </c>
      <c r="F6">
        <v>121.24</v>
      </c>
      <c r="G6" t="s">
        <v>9</v>
      </c>
      <c r="H6" s="2">
        <f t="shared" si="0"/>
        <v>36372</v>
      </c>
      <c r="I6" t="str" cm="1">
        <f t="array" aca="1" ref="I6" ca="1">_FV(Ledger[[#This Row],[Stock]],"Ticker symbol",TRUE)</f>
        <v>NVDA</v>
      </c>
    </row>
    <row r="7" spans="2:9" x14ac:dyDescent="0.35">
      <c r="B7" s="1">
        <v>45551</v>
      </c>
      <c r="C7" t="e" vm="1234">
        <v>#VALUE!</v>
      </c>
      <c r="D7" t="s">
        <v>8</v>
      </c>
      <c r="E7">
        <v>50</v>
      </c>
      <c r="F7">
        <v>120.28</v>
      </c>
      <c r="G7" t="s">
        <v>9</v>
      </c>
      <c r="H7" s="2">
        <f t="shared" si="0"/>
        <v>6014</v>
      </c>
      <c r="I7" t="str" cm="1">
        <f t="array" aca="1" ref="I7" ca="1">_FV(Ledger[[#This Row],[Stock]],"Ticker symbol",TRUE)</f>
        <v>NVDA</v>
      </c>
    </row>
    <row r="8" spans="2:9" x14ac:dyDescent="0.35">
      <c r="B8" s="1">
        <v>45572</v>
      </c>
      <c r="C8" t="e" vm="1234">
        <v>#VALUE!</v>
      </c>
      <c r="D8" t="s">
        <v>8</v>
      </c>
      <c r="E8">
        <v>50</v>
      </c>
      <c r="F8">
        <v>120.28</v>
      </c>
      <c r="G8" t="s">
        <v>9</v>
      </c>
      <c r="H8" s="2">
        <f t="shared" si="0"/>
        <v>6014</v>
      </c>
      <c r="I8" t="str" cm="1">
        <f t="array" aca="1" ref="I8" ca="1">_FV(Ledger[[#This Row],[Stock]],"Ticker symbol",TRUE)</f>
        <v>NVDA</v>
      </c>
    </row>
    <row r="9" spans="2:9" x14ac:dyDescent="0.35">
      <c r="B9" s="1">
        <v>45600</v>
      </c>
      <c r="C9" t="e" vm="1234">
        <v>#VALUE!</v>
      </c>
      <c r="D9" t="s">
        <v>8</v>
      </c>
      <c r="E9">
        <v>50</v>
      </c>
      <c r="F9">
        <v>134.71</v>
      </c>
      <c r="G9" t="s">
        <v>9</v>
      </c>
      <c r="H9" s="2">
        <f t="shared" si="0"/>
        <v>6735.5</v>
      </c>
      <c r="I9" t="str" cm="1">
        <f t="array" aca="1" ref="I9" ca="1">_FV(Ledger[[#This Row],[Stock]],"Ticker symbol",TRUE)</f>
        <v>NVDA</v>
      </c>
    </row>
    <row r="10" spans="2:9" x14ac:dyDescent="0.35">
      <c r="B10" s="1">
        <v>45607</v>
      </c>
      <c r="C10" t="e" vm="1234">
        <v>#VALUE!</v>
      </c>
      <c r="D10" t="s">
        <v>8</v>
      </c>
      <c r="E10">
        <v>100</v>
      </c>
      <c r="F10">
        <v>138.56</v>
      </c>
      <c r="G10" t="s">
        <v>9</v>
      </c>
      <c r="H10" s="2">
        <f t="shared" si="0"/>
        <v>13856</v>
      </c>
      <c r="I10" t="str" cm="1">
        <f t="array" aca="1" ref="I10" ca="1">_FV(Ledger[[#This Row],[Stock]],"Ticker symbol",TRUE)</f>
        <v>NVDA</v>
      </c>
    </row>
    <row r="11" spans="2:9" x14ac:dyDescent="0.35">
      <c r="B11" s="1">
        <v>45614</v>
      </c>
      <c r="C11" t="e" vm="1234">
        <v>#VALUE!</v>
      </c>
      <c r="D11" t="s">
        <v>8</v>
      </c>
      <c r="E11">
        <v>50</v>
      </c>
      <c r="F11">
        <v>143.37</v>
      </c>
      <c r="G11" t="s">
        <v>9</v>
      </c>
      <c r="H11" s="2">
        <f t="shared" si="0"/>
        <v>7168.5</v>
      </c>
      <c r="I11" t="str" cm="1">
        <f t="array" aca="1" ref="I11" ca="1">_FV(Ledger[[#This Row],[Stock]],"Ticker symbol",TRUE)</f>
        <v>NVDA</v>
      </c>
    </row>
    <row r="12" spans="2:9" x14ac:dyDescent="0.35">
      <c r="B12" s="1">
        <v>45390</v>
      </c>
      <c r="C12" t="e" vm="741">
        <v>#VALUE!</v>
      </c>
      <c r="D12" t="s">
        <v>8</v>
      </c>
      <c r="E12">
        <v>50</v>
      </c>
      <c r="F12">
        <v>176.03</v>
      </c>
      <c r="G12" t="s">
        <v>9</v>
      </c>
      <c r="H12" s="2">
        <f t="shared" si="0"/>
        <v>8801.5</v>
      </c>
      <c r="I12" t="str" cm="1">
        <f t="array" aca="1" ref="I12" ca="1">_FV(Ledger[[#This Row],[Stock]],"Ticker symbol",TRUE)</f>
        <v>AAPL</v>
      </c>
    </row>
    <row r="13" spans="2:9" x14ac:dyDescent="0.35">
      <c r="B13" s="1">
        <v>45397</v>
      </c>
      <c r="C13" t="e" vm="741">
        <v>#VALUE!</v>
      </c>
      <c r="D13" t="s">
        <v>8</v>
      </c>
      <c r="E13">
        <v>50</v>
      </c>
      <c r="F13">
        <v>165.39</v>
      </c>
      <c r="G13" t="s">
        <v>9</v>
      </c>
      <c r="H13" s="2">
        <f t="shared" si="0"/>
        <v>8269.5</v>
      </c>
      <c r="I13" t="str" cm="1">
        <f t="array" aca="1" ref="I13" ca="1">_FV(Ledger[[#This Row],[Stock]],"Ticker symbol",TRUE)</f>
        <v>AAPL</v>
      </c>
    </row>
    <row r="14" spans="2:9" x14ac:dyDescent="0.35">
      <c r="B14" s="1">
        <v>45425</v>
      </c>
      <c r="C14" t="e" vm="741">
        <v>#VALUE!</v>
      </c>
      <c r="D14" t="s">
        <v>8</v>
      </c>
      <c r="E14">
        <v>50</v>
      </c>
      <c r="F14">
        <v>189.06</v>
      </c>
      <c r="G14" t="s">
        <v>9</v>
      </c>
      <c r="H14" s="2">
        <f t="shared" si="0"/>
        <v>9453</v>
      </c>
      <c r="I14" t="str" cm="1">
        <f t="array" aca="1" ref="I14" ca="1">_FV(Ledger[[#This Row],[Stock]],"Ticker symbol",TRUE)</f>
        <v>AAPL</v>
      </c>
    </row>
    <row r="15" spans="2:9" x14ac:dyDescent="0.35">
      <c r="B15" s="1">
        <v>45432</v>
      </c>
      <c r="C15" t="e" vm="741">
        <v>#VALUE!</v>
      </c>
      <c r="D15" t="s">
        <v>8</v>
      </c>
      <c r="E15">
        <v>50</v>
      </c>
      <c r="F15">
        <v>189.32</v>
      </c>
      <c r="G15" t="s">
        <v>9</v>
      </c>
      <c r="H15" s="2">
        <f t="shared" si="0"/>
        <v>9466</v>
      </c>
      <c r="I15" t="str" cm="1">
        <f t="array" aca="1" ref="I15" ca="1">_FV(Ledger[[#This Row],[Stock]],"Ticker symbol",TRUE)</f>
        <v>AAPL</v>
      </c>
    </row>
    <row r="16" spans="2:9" x14ac:dyDescent="0.35">
      <c r="B16" s="1">
        <v>45474</v>
      </c>
      <c r="C16" t="e" vm="741">
        <v>#VALUE!</v>
      </c>
      <c r="D16" t="s">
        <v>8</v>
      </c>
      <c r="E16">
        <v>100</v>
      </c>
      <c r="F16">
        <v>225</v>
      </c>
      <c r="G16" t="s">
        <v>9</v>
      </c>
      <c r="H16" s="2">
        <f t="shared" si="0"/>
        <v>22500</v>
      </c>
      <c r="I16" t="str" cm="1">
        <f t="array" aca="1" ref="I16" ca="1">_FV(Ledger[[#This Row],[Stock]],"Ticker symbol",TRUE)</f>
        <v>AAPL</v>
      </c>
    </row>
    <row r="17" spans="2:9" x14ac:dyDescent="0.35">
      <c r="B17" s="1">
        <v>45487</v>
      </c>
      <c r="C17" t="e" vm="741">
        <v>#VALUE!</v>
      </c>
      <c r="D17" t="s">
        <v>8</v>
      </c>
      <c r="E17">
        <v>50</v>
      </c>
      <c r="F17">
        <v>222.42</v>
      </c>
      <c r="G17" t="s">
        <v>9</v>
      </c>
      <c r="H17" s="2">
        <f t="shared" si="0"/>
        <v>11121</v>
      </c>
      <c r="I17" t="str" cm="1">
        <f t="array" aca="1" ref="I17" ca="1">_FV(Ledger[[#This Row],[Stock]],"Ticker symbol",TRUE)</f>
        <v>AAPL</v>
      </c>
    </row>
    <row r="18" spans="2:9" x14ac:dyDescent="0.35">
      <c r="B18" s="1">
        <v>45516</v>
      </c>
      <c r="C18" t="e" vm="741">
        <v>#VALUE!</v>
      </c>
      <c r="D18" t="s">
        <v>8</v>
      </c>
      <c r="E18">
        <v>100</v>
      </c>
      <c r="F18">
        <v>216.18</v>
      </c>
      <c r="G18" t="s">
        <v>9</v>
      </c>
      <c r="H18" s="2">
        <f t="shared" si="0"/>
        <v>21618</v>
      </c>
      <c r="I18" t="str" cm="1">
        <f t="array" aca="1" ref="I18" ca="1">_FV(Ledger[[#This Row],[Stock]],"Ticker symbol",TRUE)</f>
        <v>AAPL</v>
      </c>
    </row>
    <row r="19" spans="2:9" x14ac:dyDescent="0.35">
      <c r="B19" s="1">
        <v>45537</v>
      </c>
      <c r="C19" t="e" vm="741">
        <v>#VALUE!</v>
      </c>
      <c r="D19" t="s">
        <v>8</v>
      </c>
      <c r="E19">
        <v>70</v>
      </c>
      <c r="F19">
        <v>227.88</v>
      </c>
      <c r="G19" t="s">
        <v>9</v>
      </c>
      <c r="H19" s="2">
        <f t="shared" si="0"/>
        <v>15951.6</v>
      </c>
      <c r="I19" t="str" cm="1">
        <f t="array" aca="1" ref="I19" ca="1">_FV(Ledger[[#This Row],[Stock]],"Ticker symbol",TRUE)</f>
        <v>AAPL</v>
      </c>
    </row>
    <row r="20" spans="2:9" x14ac:dyDescent="0.35">
      <c r="B20" s="1">
        <v>45542</v>
      </c>
      <c r="C20" t="e" vm="741">
        <v>#VALUE!</v>
      </c>
      <c r="D20" t="s">
        <v>8</v>
      </c>
      <c r="E20">
        <v>70</v>
      </c>
      <c r="F20">
        <v>227.35</v>
      </c>
      <c r="G20" t="s">
        <v>9</v>
      </c>
      <c r="H20" s="2">
        <f t="shared" si="0"/>
        <v>15914.5</v>
      </c>
      <c r="I20" t="str" cm="1">
        <f t="array" aca="1" ref="I20" ca="1">_FV(Ledger[[#This Row],[Stock]],"Ticker symbol",TRUE)</f>
        <v>AAPL</v>
      </c>
    </row>
    <row r="21" spans="2:9" x14ac:dyDescent="0.35">
      <c r="B21" s="1">
        <v>45572</v>
      </c>
      <c r="C21" t="e" vm="741">
        <v>#VALUE!</v>
      </c>
      <c r="D21" t="s">
        <v>8</v>
      </c>
      <c r="E21">
        <v>100</v>
      </c>
      <c r="F21">
        <v>224.16</v>
      </c>
      <c r="G21" t="s">
        <v>9</v>
      </c>
      <c r="H21" s="2">
        <f t="shared" si="0"/>
        <v>22416</v>
      </c>
      <c r="I21" t="str" cm="1">
        <f t="array" aca="1" ref="I21" ca="1">_FV(Ledger[[#This Row],[Stock]],"Ticker symbol",TRUE)</f>
        <v>AAPL</v>
      </c>
    </row>
    <row r="22" spans="2:9" x14ac:dyDescent="0.35">
      <c r="B22" s="1">
        <v>45397</v>
      </c>
      <c r="C22" t="e" vm="498">
        <v>#VALUE!</v>
      </c>
      <c r="D22" t="s">
        <v>8</v>
      </c>
      <c r="E22">
        <v>50</v>
      </c>
      <c r="F22">
        <v>154.27000000000001</v>
      </c>
      <c r="G22" t="s">
        <v>9</v>
      </c>
      <c r="H22" s="2">
        <f t="shared" si="0"/>
        <v>7713.5000000000009</v>
      </c>
      <c r="I22" t="str" cm="1">
        <f t="array" aca="1" ref="I22" ca="1">_FV(Ledger[[#This Row],[Stock]],"Ticker symbol",TRUE)</f>
        <v>GOOGL</v>
      </c>
    </row>
    <row r="23" spans="2:9" x14ac:dyDescent="0.35">
      <c r="B23" s="1">
        <v>45411</v>
      </c>
      <c r="C23" t="e" vm="498">
        <v>#VALUE!</v>
      </c>
      <c r="D23" t="s">
        <v>8</v>
      </c>
      <c r="E23">
        <v>50</v>
      </c>
      <c r="F23">
        <v>166.92</v>
      </c>
      <c r="G23" t="s">
        <v>9</v>
      </c>
      <c r="H23" s="2">
        <f t="shared" si="0"/>
        <v>8346</v>
      </c>
      <c r="I23" t="str" cm="1">
        <f t="array" aca="1" ref="I23" ca="1">_FV(Ledger[[#This Row],[Stock]],"Ticker symbol",TRUE)</f>
        <v>GOOGL</v>
      </c>
    </row>
    <row r="24" spans="2:9" x14ac:dyDescent="0.35">
      <c r="B24" s="1">
        <v>45432</v>
      </c>
      <c r="C24" t="e" vm="498">
        <v>#VALUE!</v>
      </c>
      <c r="D24" t="s">
        <v>8</v>
      </c>
      <c r="E24">
        <v>50</v>
      </c>
      <c r="F24">
        <v>176.86</v>
      </c>
      <c r="G24" t="s">
        <v>9</v>
      </c>
      <c r="H24" s="2">
        <f t="shared" si="0"/>
        <v>8843</v>
      </c>
      <c r="I24" t="str" cm="1">
        <f t="array" aca="1" ref="I24" ca="1">_FV(Ledger[[#This Row],[Stock]],"Ticker symbol",TRUE)</f>
        <v>GOOGL</v>
      </c>
    </row>
    <row r="25" spans="2:9" x14ac:dyDescent="0.35">
      <c r="B25" s="1">
        <v>45476</v>
      </c>
      <c r="C25" t="e" vm="498">
        <v>#VALUE!</v>
      </c>
      <c r="D25" t="s">
        <v>8</v>
      </c>
      <c r="E25">
        <v>50</v>
      </c>
      <c r="F25">
        <v>174.75</v>
      </c>
      <c r="G25" t="s">
        <v>9</v>
      </c>
      <c r="H25" s="2">
        <f t="shared" si="0"/>
        <v>8737.5</v>
      </c>
      <c r="I25" t="str" cm="1">
        <f t="array" aca="1" ref="I25" ca="1">_FV(Ledger[[#This Row],[Stock]],"Ticker symbol",TRUE)</f>
        <v>GOOGL</v>
      </c>
    </row>
    <row r="26" spans="2:9" x14ac:dyDescent="0.35">
      <c r="B26" s="1">
        <v>45446</v>
      </c>
      <c r="C26" t="e" vm="498">
        <v>#VALUE!</v>
      </c>
      <c r="D26" t="s">
        <v>8</v>
      </c>
      <c r="E26">
        <v>50</v>
      </c>
      <c r="F26">
        <v>173.6</v>
      </c>
      <c r="G26" t="s">
        <v>9</v>
      </c>
      <c r="H26" s="2">
        <f t="shared" si="0"/>
        <v>8680</v>
      </c>
      <c r="I26" t="str" cm="1">
        <f t="array" aca="1" ref="I26" ca="1">_FV(Ledger[[#This Row],[Stock]],"Ticker symbol",TRUE)</f>
        <v>GOOGL</v>
      </c>
    </row>
    <row r="27" spans="2:9" x14ac:dyDescent="0.35">
      <c r="B27" s="1">
        <v>45481</v>
      </c>
      <c r="C27" t="e" vm="498">
        <v>#VALUE!</v>
      </c>
      <c r="D27" t="s">
        <v>8</v>
      </c>
      <c r="E27">
        <v>50</v>
      </c>
      <c r="F27">
        <v>185</v>
      </c>
      <c r="G27" t="s">
        <v>9</v>
      </c>
      <c r="H27" s="2">
        <f t="shared" si="0"/>
        <v>9250</v>
      </c>
      <c r="I27" t="str" cm="1">
        <f t="array" aca="1" ref="I27" ca="1">_FV(Ledger[[#This Row],[Stock]],"Ticker symbol",TRUE)</f>
        <v>GOOGL</v>
      </c>
    </row>
    <row r="28" spans="2:9" x14ac:dyDescent="0.35">
      <c r="B28" s="1">
        <v>45495</v>
      </c>
      <c r="C28" t="e" vm="498">
        <v>#VALUE!</v>
      </c>
      <c r="D28" t="s">
        <v>8</v>
      </c>
      <c r="E28">
        <v>100</v>
      </c>
      <c r="F28">
        <v>166.02</v>
      </c>
      <c r="G28" t="s">
        <v>9</v>
      </c>
      <c r="H28" s="2">
        <f t="shared" si="0"/>
        <v>16602</v>
      </c>
      <c r="I28" t="str" cm="1">
        <f t="array" aca="1" ref="I28" ca="1">_FV(Ledger[[#This Row],[Stock]],"Ticker symbol",TRUE)</f>
        <v>GOOGL</v>
      </c>
    </row>
    <row r="29" spans="2:9" x14ac:dyDescent="0.35">
      <c r="B29" s="1">
        <v>45516</v>
      </c>
      <c r="C29" t="e" vm="498">
        <v>#VALUE!</v>
      </c>
      <c r="D29" t="s">
        <v>8</v>
      </c>
      <c r="E29">
        <v>100</v>
      </c>
      <c r="F29">
        <v>164.21</v>
      </c>
      <c r="G29" t="s">
        <v>9</v>
      </c>
      <c r="H29" s="2">
        <f t="shared" si="0"/>
        <v>16421</v>
      </c>
      <c r="I29" t="str" cm="1">
        <f t="array" aca="1" ref="I29" ca="1">_FV(Ledger[[#This Row],[Stock]],"Ticker symbol",TRUE)</f>
        <v>GOOGL</v>
      </c>
    </row>
    <row r="30" spans="2:9" x14ac:dyDescent="0.35">
      <c r="B30" s="1">
        <v>45526</v>
      </c>
      <c r="C30" t="e" vm="498">
        <v>#VALUE!</v>
      </c>
      <c r="D30" t="s">
        <v>8</v>
      </c>
      <c r="E30">
        <v>100</v>
      </c>
      <c r="F30">
        <v>166.02</v>
      </c>
      <c r="G30" t="s">
        <v>9</v>
      </c>
      <c r="H30" s="2">
        <f t="shared" si="0"/>
        <v>16602</v>
      </c>
      <c r="I30" t="str" cm="1">
        <f t="array" aca="1" ref="I30" ca="1">_FV(Ledger[[#This Row],[Stock]],"Ticker symbol",TRUE)</f>
        <v>GOOGL</v>
      </c>
    </row>
    <row r="31" spans="2:9" x14ac:dyDescent="0.35">
      <c r="B31" s="1">
        <v>45538</v>
      </c>
      <c r="C31" t="e" vm="1526">
        <v>#VALUE!</v>
      </c>
      <c r="D31" t="s">
        <v>8</v>
      </c>
      <c r="E31">
        <v>50</v>
      </c>
      <c r="F31">
        <v>157.63999999999999</v>
      </c>
      <c r="G31" t="s">
        <v>9</v>
      </c>
      <c r="H31" s="2">
        <f t="shared" si="0"/>
        <v>7881.9999999999991</v>
      </c>
      <c r="I31" t="str" cm="1">
        <f t="array" aca="1" ref="I31" ca="1">_FV(Ledger[[#This Row],[Stock]],"Ticker symbol",TRUE)</f>
        <v>BA</v>
      </c>
    </row>
    <row r="32" spans="2:9" x14ac:dyDescent="0.35">
      <c r="B32" s="1">
        <v>45544</v>
      </c>
      <c r="C32" t="e" vm="1526">
        <v>#VALUE!</v>
      </c>
      <c r="D32" t="s">
        <v>8</v>
      </c>
      <c r="E32">
        <v>50</v>
      </c>
      <c r="F32">
        <v>156.62</v>
      </c>
      <c r="G32" t="s">
        <v>9</v>
      </c>
      <c r="H32" s="2">
        <f t="shared" si="0"/>
        <v>7831</v>
      </c>
      <c r="I32" t="str" cm="1">
        <f t="array" aca="1" ref="I32" ca="1">_FV(Ledger[[#This Row],[Stock]],"Ticker symbol",TRUE)</f>
        <v>BA</v>
      </c>
    </row>
    <row r="33" spans="2:9" x14ac:dyDescent="0.35">
      <c r="B33" s="1">
        <v>45550</v>
      </c>
      <c r="C33" t="e" vm="1526">
        <v>#VALUE!</v>
      </c>
      <c r="D33" t="s">
        <v>8</v>
      </c>
      <c r="E33">
        <v>50</v>
      </c>
      <c r="F33">
        <v>153.08000000000001</v>
      </c>
      <c r="G33" t="s">
        <v>9</v>
      </c>
      <c r="H33" s="2">
        <f t="shared" si="0"/>
        <v>7654.0000000000009</v>
      </c>
      <c r="I33" t="str" cm="1">
        <f t="array" aca="1" ref="I33" ca="1">_FV(Ledger[[#This Row],[Stock]],"Ticker symbol",TRUE)</f>
        <v>BA</v>
      </c>
    </row>
    <row r="34" spans="2:9" x14ac:dyDescent="0.35">
      <c r="B34" s="1">
        <v>45572</v>
      </c>
      <c r="C34" t="e" vm="1526">
        <v>#VALUE!</v>
      </c>
      <c r="D34" t="s">
        <v>8</v>
      </c>
      <c r="E34">
        <v>50</v>
      </c>
      <c r="F34">
        <v>150.80000000000001</v>
      </c>
      <c r="G34" t="s">
        <v>9</v>
      </c>
      <c r="H34" s="2">
        <f t="shared" si="0"/>
        <v>7540.0000000000009</v>
      </c>
      <c r="I34" t="str" cm="1">
        <f t="array" aca="1" ref="I34" ca="1">_FV(Ledger[[#This Row],[Stock]],"Ticker symbol",TRUE)</f>
        <v>BA</v>
      </c>
    </row>
    <row r="35" spans="2:9" x14ac:dyDescent="0.35">
      <c r="B35" s="1">
        <v>45586</v>
      </c>
      <c r="C35" t="e" vm="1526">
        <v>#VALUE!</v>
      </c>
      <c r="D35" t="s">
        <v>8</v>
      </c>
      <c r="E35">
        <v>50</v>
      </c>
      <c r="F35">
        <v>155.80000000000001</v>
      </c>
      <c r="G35" t="s">
        <v>9</v>
      </c>
      <c r="H35" s="2">
        <f t="shared" si="0"/>
        <v>7790.0000000000009</v>
      </c>
      <c r="I35" t="str" cm="1">
        <f t="array" aca="1" ref="I35" ca="1">_FV(Ledger[[#This Row],[Stock]],"Ticker symbol",TRUE)</f>
        <v>BA</v>
      </c>
    </row>
    <row r="36" spans="2:9" x14ac:dyDescent="0.35">
      <c r="B36" s="1">
        <v>45607</v>
      </c>
      <c r="C36" t="e" vm="1526">
        <v>#VALUE!</v>
      </c>
      <c r="D36" t="s">
        <v>8</v>
      </c>
      <c r="E36">
        <v>100</v>
      </c>
      <c r="F36">
        <v>140.4</v>
      </c>
      <c r="G36" t="s">
        <v>9</v>
      </c>
      <c r="H36" s="2">
        <f t="shared" si="0"/>
        <v>14040</v>
      </c>
      <c r="I36" t="str" cm="1">
        <f t="array" aca="1" ref="I36" ca="1">_FV(Ledger[[#This Row],[Stock]],"Ticker symbol",TRUE)</f>
        <v>BA</v>
      </c>
    </row>
    <row r="37" spans="2:9" x14ac:dyDescent="0.35">
      <c r="B37" s="1">
        <v>45614</v>
      </c>
      <c r="C37" t="e" vm="1526">
        <v>#VALUE!</v>
      </c>
      <c r="D37" t="s">
        <v>8</v>
      </c>
      <c r="E37">
        <v>200</v>
      </c>
      <c r="F37">
        <v>140.68</v>
      </c>
      <c r="G37" t="s">
        <v>9</v>
      </c>
      <c r="H37" s="2">
        <f t="shared" si="0"/>
        <v>28136</v>
      </c>
      <c r="I37" t="str" cm="1">
        <f t="array" aca="1" ref="I37" ca="1">_FV(Ledger[[#This Row],[Stock]],"Ticker symbol",TRUE)</f>
        <v>BA</v>
      </c>
    </row>
    <row r="38" spans="2:9" x14ac:dyDescent="0.35">
      <c r="B38" s="1">
        <v>45544</v>
      </c>
      <c r="C38" t="e" vm="1469">
        <v>#VALUE!</v>
      </c>
      <c r="D38" t="s">
        <v>8</v>
      </c>
      <c r="E38">
        <v>100</v>
      </c>
      <c r="F38">
        <v>28.5</v>
      </c>
      <c r="G38" t="s">
        <v>9</v>
      </c>
      <c r="H38" s="2">
        <f t="shared" si="0"/>
        <v>2850</v>
      </c>
      <c r="I38" t="str" cm="1">
        <f t="array" aca="1" ref="I38" ca="1">_FV(Ledger[[#This Row],[Stock]],"Ticker symbol",TRUE)</f>
        <v>PFEB</v>
      </c>
    </row>
    <row r="39" spans="2:9" x14ac:dyDescent="0.35">
      <c r="B39" s="1">
        <v>45558</v>
      </c>
      <c r="C39" t="e" vm="1469">
        <v>#VALUE!</v>
      </c>
      <c r="D39" t="s">
        <v>8</v>
      </c>
      <c r="E39">
        <v>100</v>
      </c>
      <c r="F39">
        <v>29.4</v>
      </c>
      <c r="G39" t="s">
        <v>9</v>
      </c>
      <c r="H39" s="2">
        <f t="shared" si="0"/>
        <v>2940</v>
      </c>
      <c r="I39" t="str" cm="1">
        <f t="array" aca="1" ref="I39" ca="1">_FV(Ledger[[#This Row],[Stock]],"Ticker symbol",TRUE)</f>
        <v>PFEB</v>
      </c>
    </row>
    <row r="40" spans="2:9" x14ac:dyDescent="0.35">
      <c r="B40" s="1">
        <v>45586</v>
      </c>
      <c r="C40" t="e" vm="1469">
        <v>#VALUE!</v>
      </c>
      <c r="D40" t="s">
        <v>8</v>
      </c>
      <c r="E40">
        <v>100</v>
      </c>
      <c r="F40">
        <v>28.61</v>
      </c>
      <c r="G40" t="s">
        <v>9</v>
      </c>
      <c r="H40" s="2">
        <f t="shared" si="0"/>
        <v>2861</v>
      </c>
      <c r="I40" t="str" cm="1">
        <f t="array" aca="1" ref="I40" ca="1">_FV(Ledger[[#This Row],[Stock]],"Ticker symbol",TRUE)</f>
        <v>PFEB</v>
      </c>
    </row>
    <row r="41" spans="2:9" x14ac:dyDescent="0.35">
      <c r="B41" s="1">
        <v>45593</v>
      </c>
      <c r="C41" t="e" vm="1469">
        <v>#VALUE!</v>
      </c>
      <c r="D41" t="s">
        <v>8</v>
      </c>
      <c r="E41">
        <v>100</v>
      </c>
      <c r="F41">
        <v>28.3</v>
      </c>
      <c r="G41" t="s">
        <v>9</v>
      </c>
      <c r="H41" s="2">
        <f t="shared" si="0"/>
        <v>2830</v>
      </c>
      <c r="I41" t="str" cm="1">
        <f t="array" aca="1" ref="I41" ca="1">_FV(Ledger[[#This Row],[Stock]],"Ticker symbol",TRUE)</f>
        <v>PFEB</v>
      </c>
    </row>
    <row r="42" spans="2:9" x14ac:dyDescent="0.35">
      <c r="B42" s="1">
        <v>45607</v>
      </c>
      <c r="C42" t="e" vm="1469">
        <v>#VALUE!</v>
      </c>
      <c r="D42" t="s">
        <v>8</v>
      </c>
      <c r="E42">
        <v>100</v>
      </c>
      <c r="F42">
        <v>24.86</v>
      </c>
      <c r="G42" t="s">
        <v>9</v>
      </c>
      <c r="H42" s="2">
        <f t="shared" si="0"/>
        <v>2486</v>
      </c>
      <c r="I42" t="str" cm="1">
        <f t="array" aca="1" ref="I42" ca="1">_FV(Ledger[[#This Row],[Stock]],"Ticker symbol",TRUE)</f>
        <v>PFEB</v>
      </c>
    </row>
    <row r="43" spans="2:9" x14ac:dyDescent="0.35">
      <c r="B43" s="1">
        <v>45628</v>
      </c>
      <c r="C43" t="e" vm="1469">
        <v>#VALUE!</v>
      </c>
      <c r="D43" t="s">
        <v>8</v>
      </c>
      <c r="E43">
        <v>100</v>
      </c>
      <c r="F43">
        <v>25.7</v>
      </c>
      <c r="G43" t="s">
        <v>9</v>
      </c>
      <c r="H43" s="2">
        <f t="shared" si="0"/>
        <v>2570</v>
      </c>
      <c r="I43" t="str" cm="1">
        <f t="array" aca="1" ref="I43" ca="1">_FV(Ledger[[#This Row],[Stock]],"Ticker symbol",TRUE)</f>
        <v>PFEB</v>
      </c>
    </row>
    <row r="44" spans="2:9" x14ac:dyDescent="0.35">
      <c r="B44" s="1">
        <v>45642</v>
      </c>
      <c r="C44" t="e" vm="1469">
        <v>#VALUE!</v>
      </c>
      <c r="D44" t="s">
        <v>8</v>
      </c>
      <c r="E44">
        <v>100</v>
      </c>
      <c r="F44">
        <v>25.6</v>
      </c>
      <c r="G44" t="s">
        <v>9</v>
      </c>
      <c r="H44" s="2">
        <f t="shared" si="0"/>
        <v>2560</v>
      </c>
      <c r="I44" t="str" cm="1">
        <f t="array" aca="1" ref="I44" ca="1">_FV(Ledger[[#This Row],[Stock]],"Ticker symbol",TRUE)</f>
        <v>PFEB</v>
      </c>
    </row>
    <row r="45" spans="2:9" x14ac:dyDescent="0.35">
      <c r="B45" s="1">
        <v>45551</v>
      </c>
      <c r="C45" t="e" vm="251">
        <v>#VALUE!</v>
      </c>
      <c r="D45" t="s">
        <v>8</v>
      </c>
      <c r="E45">
        <v>50</v>
      </c>
      <c r="F45">
        <v>150.69</v>
      </c>
      <c r="G45" t="s">
        <v>9</v>
      </c>
      <c r="H45" s="2">
        <f t="shared" si="0"/>
        <v>7534.5</v>
      </c>
      <c r="I45" t="str" cm="1">
        <f t="array" aca="1" ref="I45" ca="1">_FV(Ledger[[#This Row],[Stock]],"Ticker symbol",TRUE)</f>
        <v>AMD</v>
      </c>
    </row>
    <row r="46" spans="2:9" x14ac:dyDescent="0.35">
      <c r="B46" s="1">
        <v>45607</v>
      </c>
      <c r="C46" t="e" vm="251">
        <v>#VALUE!</v>
      </c>
      <c r="D46" t="s">
        <v>8</v>
      </c>
      <c r="E46">
        <v>200</v>
      </c>
      <c r="F46">
        <v>134.46</v>
      </c>
      <c r="G46" t="s">
        <v>9</v>
      </c>
      <c r="H46" s="2">
        <f t="shared" si="0"/>
        <v>26892</v>
      </c>
      <c r="I46" t="str" cm="1">
        <f t="array" aca="1" ref="I46" ca="1">_FV(Ledger[[#This Row],[Stock]],"Ticker symbol",TRUE)</f>
        <v>AMD</v>
      </c>
    </row>
    <row r="47" spans="2:9" x14ac:dyDescent="0.35">
      <c r="B47" vm="126">
        <v>45698</v>
      </c>
      <c r="C47" t="e" vm="985">
        <v>#VALUE!</v>
      </c>
      <c r="D47" t="s">
        <v>8</v>
      </c>
      <c r="E47">
        <v>50</v>
      </c>
      <c r="F47" vm="1110">
        <v>565.49</v>
      </c>
      <c r="G47" t="s">
        <v>9</v>
      </c>
      <c r="H47" s="2">
        <f>F47*E47</f>
        <v>28274.5</v>
      </c>
      <c r="I47" t="str" cm="1">
        <f t="array" aca="1" ref="I47" ca="1">_FV(Ledger[[#This Row],[Stock]],"Ticker symbol",TRUE)</f>
        <v>MA</v>
      </c>
    </row>
    <row r="48" spans="2:9" x14ac:dyDescent="0.35">
      <c r="B48" vm="127">
        <v>45699</v>
      </c>
      <c r="C48" t="e" vm="985">
        <v>#VALUE!</v>
      </c>
      <c r="D48" t="s">
        <v>8</v>
      </c>
      <c r="E48">
        <v>50</v>
      </c>
      <c r="F48" vm="1111">
        <v>564.70000000000005</v>
      </c>
      <c r="G48" t="s">
        <v>9</v>
      </c>
      <c r="H48" s="2">
        <f t="shared" ref="H48:H57" si="1">F48*E48</f>
        <v>28235.000000000004</v>
      </c>
      <c r="I48" t="str" cm="1">
        <f t="array" aca="1" ref="I48" ca="1">_FV(Ledger[[#This Row],[Stock]],"Ticker symbol",TRUE)</f>
        <v>MA</v>
      </c>
    </row>
    <row r="49" spans="2:9" x14ac:dyDescent="0.35">
      <c r="B49" vm="128">
        <v>45700</v>
      </c>
      <c r="C49" t="e" vm="985">
        <v>#VALUE!</v>
      </c>
      <c r="D49" t="s">
        <v>8</v>
      </c>
      <c r="E49">
        <v>50</v>
      </c>
      <c r="F49" vm="1112">
        <v>564.6</v>
      </c>
      <c r="G49" t="s">
        <v>9</v>
      </c>
      <c r="H49" s="2">
        <f t="shared" si="1"/>
        <v>28230</v>
      </c>
      <c r="I49" t="str" cm="1">
        <f t="array" aca="1" ref="I49" ca="1">_FV(Ledger[[#This Row],[Stock]],"Ticker symbol",TRUE)</f>
        <v>MA</v>
      </c>
    </row>
    <row r="50" spans="2:9" x14ac:dyDescent="0.35">
      <c r="B50" vm="129">
        <v>45701</v>
      </c>
      <c r="C50" t="e" vm="985">
        <v>#VALUE!</v>
      </c>
      <c r="D50" t="s">
        <v>8</v>
      </c>
      <c r="E50">
        <v>50</v>
      </c>
      <c r="F50" vm="1113">
        <v>566.30999999999995</v>
      </c>
      <c r="G50" t="s">
        <v>9</v>
      </c>
      <c r="H50" s="2">
        <f t="shared" si="1"/>
        <v>28315.499999999996</v>
      </c>
      <c r="I50" t="str" cm="1">
        <f t="array" aca="1" ref="I50" ca="1">_FV(Ledger[[#This Row],[Stock]],"Ticker symbol",TRUE)</f>
        <v>MA</v>
      </c>
    </row>
    <row r="51" spans="2:9" x14ac:dyDescent="0.35">
      <c r="B51" vm="130">
        <v>45702</v>
      </c>
      <c r="C51" t="e" vm="985">
        <v>#VALUE!</v>
      </c>
      <c r="D51" t="s">
        <v>8</v>
      </c>
      <c r="E51">
        <v>50</v>
      </c>
      <c r="F51" vm="1114">
        <v>564.76</v>
      </c>
      <c r="G51" t="s">
        <v>9</v>
      </c>
      <c r="H51" s="2">
        <f t="shared" si="1"/>
        <v>28238</v>
      </c>
      <c r="I51" t="str" cm="1">
        <f t="array" aca="1" ref="I51" ca="1">_FV(Ledger[[#This Row],[Stock]],"Ticker symbol",TRUE)</f>
        <v>MA</v>
      </c>
    </row>
    <row r="52" spans="2:9" x14ac:dyDescent="0.35">
      <c r="B52" vm="131">
        <v>45706</v>
      </c>
      <c r="C52" t="e" vm="985">
        <v>#VALUE!</v>
      </c>
      <c r="D52" t="s">
        <v>8</v>
      </c>
      <c r="E52">
        <v>50</v>
      </c>
      <c r="F52" vm="1115">
        <v>568.61</v>
      </c>
      <c r="G52" t="s">
        <v>9</v>
      </c>
      <c r="H52" s="2">
        <f t="shared" si="1"/>
        <v>28430.5</v>
      </c>
      <c r="I52" t="str" cm="1">
        <f t="array" aca="1" ref="I52" ca="1">_FV(Ledger[[#This Row],[Stock]],"Ticker symbol",TRUE)</f>
        <v>MA</v>
      </c>
    </row>
    <row r="53" spans="2:9" x14ac:dyDescent="0.35">
      <c r="B53" vm="132">
        <v>45707</v>
      </c>
      <c r="C53" t="e" vm="985">
        <v>#VALUE!</v>
      </c>
      <c r="D53" t="s">
        <v>8</v>
      </c>
      <c r="E53">
        <v>50</v>
      </c>
      <c r="F53" vm="1116">
        <v>568.5</v>
      </c>
      <c r="G53" t="s">
        <v>9</v>
      </c>
      <c r="H53" s="2">
        <f t="shared" si="1"/>
        <v>28425</v>
      </c>
      <c r="I53" t="str" cm="1">
        <f t="array" aca="1" ref="I53" ca="1">_FV(Ledger[[#This Row],[Stock]],"Ticker symbol",TRUE)</f>
        <v>MA</v>
      </c>
    </row>
    <row r="54" spans="2:9" x14ac:dyDescent="0.35">
      <c r="B54" vm="133">
        <v>45708</v>
      </c>
      <c r="C54" t="e" vm="985">
        <v>#VALUE!</v>
      </c>
      <c r="D54" t="s">
        <v>8</v>
      </c>
      <c r="E54">
        <v>50</v>
      </c>
      <c r="F54" vm="1117">
        <v>563.28</v>
      </c>
      <c r="G54" t="s">
        <v>9</v>
      </c>
      <c r="H54" s="2">
        <f t="shared" si="1"/>
        <v>28164</v>
      </c>
      <c r="I54" t="str" cm="1">
        <f t="array" aca="1" ref="I54" ca="1">_FV(Ledger[[#This Row],[Stock]],"Ticker symbol",TRUE)</f>
        <v>MA</v>
      </c>
    </row>
    <row r="55" spans="2:9" x14ac:dyDescent="0.35">
      <c r="B55" vm="134">
        <v>45709</v>
      </c>
      <c r="C55" t="e" vm="985">
        <v>#VALUE!</v>
      </c>
      <c r="D55" t="s">
        <v>8</v>
      </c>
      <c r="E55">
        <v>50</v>
      </c>
      <c r="F55" vm="1118">
        <v>557.51</v>
      </c>
      <c r="G55" t="s">
        <v>9</v>
      </c>
      <c r="H55" s="2">
        <f t="shared" si="1"/>
        <v>27875.5</v>
      </c>
      <c r="I55" t="str" cm="1">
        <f t="array" aca="1" ref="I55" ca="1">_FV(Ledger[[#This Row],[Stock]],"Ticker symbol",TRUE)</f>
        <v>MA</v>
      </c>
    </row>
    <row r="56" spans="2:9" x14ac:dyDescent="0.35">
      <c r="B56" vm="135">
        <v>45712</v>
      </c>
      <c r="C56" t="e" vm="985">
        <v>#VALUE!</v>
      </c>
      <c r="D56" t="s">
        <v>8</v>
      </c>
      <c r="E56">
        <v>50</v>
      </c>
      <c r="F56" vm="1119">
        <v>559</v>
      </c>
      <c r="G56" t="s">
        <v>9</v>
      </c>
      <c r="H56" s="2">
        <f t="shared" si="1"/>
        <v>27950</v>
      </c>
      <c r="I56" t="str" cm="1">
        <f t="array" aca="1" ref="I56" ca="1">_FV(Ledger[[#This Row],[Stock]],"Ticker symbol",TRUE)</f>
        <v>MA</v>
      </c>
    </row>
    <row r="57" spans="2:9" x14ac:dyDescent="0.35">
      <c r="B57" vm="136">
        <v>45713</v>
      </c>
      <c r="C57" t="e" vm="985">
        <v>#VALUE!</v>
      </c>
      <c r="D57" t="s">
        <v>8</v>
      </c>
      <c r="E57">
        <v>50</v>
      </c>
      <c r="F57" vm="1120">
        <v>564.03</v>
      </c>
      <c r="G57" t="s">
        <v>9</v>
      </c>
      <c r="H57" s="2">
        <f t="shared" si="1"/>
        <v>28201.5</v>
      </c>
      <c r="I57" t="str" cm="1">
        <f t="array" aca="1" ref="I57" ca="1">_FV(Ledger[[#This Row],[Stock]],"Ticker symbol",TRUE)</f>
        <v>MA</v>
      </c>
    </row>
  </sheetData>
  <dataValidations count="1">
    <dataValidation type="list" allowBlank="1" showInputMessage="1" showErrorMessage="1" sqref="D4:D57" xr:uid="{6E5EC7E6-7FF4-4D55-8271-AD291B93590E}">
      <formula1>"Buy, Sell"</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6EED3-2CAB-40E2-926F-7B6B18BDCE54}">
  <dimension ref="A1:IQ4"/>
  <sheetViews>
    <sheetView workbookViewId="0">
      <selection activeCell="D19" sqref="D19"/>
    </sheetView>
  </sheetViews>
  <sheetFormatPr defaultRowHeight="14.5" x14ac:dyDescent="0.35"/>
  <cols>
    <col min="1" max="1" width="11.08984375" bestFit="1" customWidth="1"/>
    <col min="2" max="2" width="41.7265625" bestFit="1" customWidth="1"/>
    <col min="3" max="252" width="12.1796875" bestFit="1" customWidth="1"/>
  </cols>
  <sheetData>
    <row r="1" spans="1:251" x14ac:dyDescent="0.35">
      <c r="A1" s="20" t="s">
        <v>22</v>
      </c>
      <c r="B1" t="e" vm="1747">
        <v>#VALUE!</v>
      </c>
    </row>
    <row r="3" spans="1:251" x14ac:dyDescent="0.35">
      <c r="A3" s="20" t="s">
        <v>23</v>
      </c>
      <c r="B3" s="20" t="s">
        <v>24</v>
      </c>
    </row>
    <row r="4" spans="1:251" x14ac:dyDescent="0.35">
      <c r="A4" t="s">
        <v>30</v>
      </c>
      <c r="B4" t="s">
        <v>33</v>
      </c>
      <c r="C4" cm="1" vm="1748">
        <f t="array" aca="1" ref="C4:IQ4" ca="1">TRANSPOSE(_xlfn.STOCKHISTORY(A4&amp;":"&amp;B4,TODAY()-365,TODAY(),0,0,1))</f>
        <v>646449.99</v>
      </c>
      <c r="D4" vm="1749">
        <f ca="1"/>
        <v>649104.99</v>
      </c>
      <c r="E4" vm="1750">
        <f ca="1"/>
        <v>657122</v>
      </c>
      <c r="F4" vm="1751">
        <f ca="1"/>
        <v>661145</v>
      </c>
      <c r="G4" vm="1752">
        <f ca="1"/>
        <v>667129.99</v>
      </c>
      <c r="H4" vm="1753">
        <f ca="1"/>
        <v>672940</v>
      </c>
      <c r="I4" vm="1754">
        <f ca="1"/>
        <v>672400</v>
      </c>
      <c r="J4" vm="1755">
        <f ca="1"/>
        <v>669500</v>
      </c>
      <c r="K4" vm="1756">
        <f ca="1"/>
        <v>674000</v>
      </c>
      <c r="L4" vm="1757">
        <f ca="1"/>
        <v>680329.99</v>
      </c>
      <c r="M4" vm="1758">
        <f ca="1"/>
        <v>682200</v>
      </c>
      <c r="N4" vm="1759">
        <f ca="1"/>
        <v>691349.99</v>
      </c>
      <c r="O4" vm="1760">
        <f ca="1"/>
        <v>696502.02</v>
      </c>
      <c r="P4" vm="1761">
        <f ca="1"/>
        <v>702320</v>
      </c>
      <c r="Q4" vm="1762">
        <f ca="1"/>
        <v>715299.9</v>
      </c>
      <c r="R4" vm="1763">
        <f ca="1"/>
        <v>715909.99</v>
      </c>
      <c r="S4" vm="1764">
        <f ca="1"/>
        <v>715778</v>
      </c>
      <c r="T4" vm="1765">
        <f ca="1"/>
        <v>696160</v>
      </c>
      <c r="U4" vm="1766">
        <f ca="1"/>
        <v>689286.63</v>
      </c>
      <c r="V4" vm="1767">
        <f ca="1"/>
        <v>689280</v>
      </c>
      <c r="W4" vm="1768">
        <f ca="1"/>
        <v>688076</v>
      </c>
      <c r="X4" vm="1769">
        <f ca="1"/>
        <v>680039.99</v>
      </c>
      <c r="Y4" vm="1770">
        <f ca="1"/>
        <v>675380.01</v>
      </c>
      <c r="Z4" vm="1771">
        <f ca="1"/>
        <v>671749.99</v>
      </c>
      <c r="AA4" vm="1772">
        <f ca="1"/>
        <v>677731</v>
      </c>
      <c r="AB4" vm="1773">
        <f ca="1"/>
        <v>685250</v>
      </c>
      <c r="AC4" vm="1774">
        <f ca="1"/>
        <v>686858.99</v>
      </c>
      <c r="AD4" vm="1775">
        <f ca="1"/>
        <v>687840</v>
      </c>
      <c r="AE4" vm="1776">
        <f ca="1"/>
        <v>685490</v>
      </c>
      <c r="AF4" vm="1777">
        <f ca="1"/>
        <v>685319.9</v>
      </c>
      <c r="AG4" vm="1778">
        <f ca="1"/>
        <v>683913</v>
      </c>
      <c r="AH4" vm="1779">
        <f ca="1"/>
        <v>679850</v>
      </c>
      <c r="AI4" vm="1780">
        <f ca="1"/>
        <v>683340</v>
      </c>
      <c r="AJ4" vm="1781">
        <f ca="1"/>
        <v>686182.41</v>
      </c>
      <c r="AK4" vm="1782">
        <f ca="1"/>
        <v>691180</v>
      </c>
      <c r="AL4" vm="1783">
        <f ca="1"/>
        <v>685000</v>
      </c>
      <c r="AM4" vm="1783">
        <f ca="1"/>
        <v>685000</v>
      </c>
      <c r="AN4" vm="1784">
        <f ca="1"/>
        <v>678640</v>
      </c>
      <c r="AO4" vm="1785">
        <f ca="1"/>
        <v>693839</v>
      </c>
      <c r="AP4" vm="1786">
        <f ca="1"/>
        <v>680000.05</v>
      </c>
      <c r="AQ4" vm="1787">
        <f ca="1"/>
        <v>678000</v>
      </c>
      <c r="AR4" vm="1788">
        <f ca="1"/>
        <v>683400</v>
      </c>
      <c r="AS4" vm="1789">
        <f ca="1"/>
        <v>682470</v>
      </c>
      <c r="AT4" vm="1790">
        <f ca="1"/>
        <v>691500</v>
      </c>
      <c r="AU4" vm="1791">
        <f ca="1"/>
        <v>685000.1</v>
      </c>
      <c r="AV4" vm="1792">
        <f ca="1"/>
        <v>693614.33</v>
      </c>
      <c r="AW4" vm="1793">
        <f ca="1"/>
        <v>699413</v>
      </c>
      <c r="AX4" vm="1794">
        <f ca="1"/>
        <v>697640.01</v>
      </c>
      <c r="AY4" vm="1795">
        <f ca="1"/>
        <v>698500</v>
      </c>
      <c r="AZ4" vm="1796">
        <f ca="1"/>
        <v>697999.99</v>
      </c>
      <c r="BA4" vm="1797">
        <f ca="1"/>
        <v>692600</v>
      </c>
      <c r="BB4" vm="1798">
        <f ca="1"/>
        <v>691220</v>
      </c>
      <c r="BC4" vm="1799">
        <f ca="1"/>
        <v>687000</v>
      </c>
      <c r="BD4" vm="1800">
        <f ca="1"/>
        <v>681999</v>
      </c>
      <c r="BE4" vm="1801">
        <f ca="1"/>
        <v>688354</v>
      </c>
      <c r="BF4" vm="1802">
        <f ca="1"/>
        <v>682920</v>
      </c>
      <c r="BG4" vm="1803">
        <f ca="1"/>
        <v>682600.1</v>
      </c>
      <c r="BH4" vm="1804">
        <f ca="1"/>
        <v>676959.5</v>
      </c>
      <c r="BI4" vm="1787">
        <f ca="1"/>
        <v>678000</v>
      </c>
      <c r="BJ4" vm="1805">
        <f ca="1"/>
        <v>664750</v>
      </c>
      <c r="BK4" vm="1806">
        <f ca="1"/>
        <v>666684</v>
      </c>
      <c r="BL4" vm="1807">
        <f ca="1"/>
        <v>703000</v>
      </c>
      <c r="BM4" vm="1808">
        <f ca="1"/>
        <v>688252</v>
      </c>
      <c r="BN4" vm="1809">
        <f ca="1"/>
        <v>695878.3</v>
      </c>
      <c r="BO4" vm="1810">
        <f ca="1"/>
        <v>700224.01</v>
      </c>
      <c r="BP4" vm="1811">
        <f ca="1"/>
        <v>700700</v>
      </c>
      <c r="BQ4" vm="1812">
        <f ca="1"/>
        <v>702250</v>
      </c>
      <c r="BR4" vm="1813">
        <f ca="1"/>
        <v>700599.88</v>
      </c>
      <c r="BS4" vm="1814">
        <f ca="1"/>
        <v>705999</v>
      </c>
      <c r="BT4" vm="1815">
        <f ca="1"/>
        <v>708000</v>
      </c>
      <c r="BU4" vm="1816">
        <f ca="1"/>
        <v>703960</v>
      </c>
      <c r="BV4" vm="1817">
        <f ca="1"/>
        <v>703299.99</v>
      </c>
      <c r="BW4" vm="1818">
        <f ca="1"/>
        <v>707250</v>
      </c>
      <c r="BX4" vm="1819">
        <f ca="1"/>
        <v>714280</v>
      </c>
      <c r="BY4" vm="1820">
        <f ca="1"/>
        <v>716399</v>
      </c>
      <c r="BZ4" vm="1821">
        <f ca="1"/>
        <v>718520</v>
      </c>
      <c r="CA4" vm="1822">
        <f ca="1"/>
        <v>723549</v>
      </c>
      <c r="CB4" vm="1823">
        <f ca="1"/>
        <v>724040</v>
      </c>
      <c r="CC4" vm="1824">
        <f ca="1"/>
        <v>715880</v>
      </c>
      <c r="CD4" vm="1825">
        <f ca="1"/>
        <v>705658.99</v>
      </c>
      <c r="CE4" vm="1826">
        <f ca="1"/>
        <v>701601</v>
      </c>
      <c r="CF4" vm="1827">
        <f ca="1"/>
        <v>704406</v>
      </c>
      <c r="CG4" vm="1828">
        <f ca="1"/>
        <v>705236.5</v>
      </c>
      <c r="CH4" vm="1765">
        <f ca="1"/>
        <v>696160</v>
      </c>
      <c r="CI4" vm="1829">
        <f ca="1"/>
        <v>694620</v>
      </c>
      <c r="CJ4" vm="1830">
        <f ca="1"/>
        <v>690666</v>
      </c>
      <c r="CK4" vm="1831">
        <f ca="1"/>
        <v>686850</v>
      </c>
      <c r="CL4" vm="1832">
        <f ca="1"/>
        <v>685934</v>
      </c>
      <c r="CM4" vm="1833">
        <f ca="1"/>
        <v>683787.8</v>
      </c>
      <c r="CN4" vm="1834">
        <f ca="1"/>
        <v>684120</v>
      </c>
      <c r="CO4" vm="1835">
        <f ca="1"/>
        <v>670737.69999999995</v>
      </c>
      <c r="CP4" vm="1836">
        <f ca="1"/>
        <v>673274</v>
      </c>
      <c r="CQ4" vm="1837">
        <f ca="1"/>
        <v>682500</v>
      </c>
      <c r="CR4" vm="1800">
        <f ca="1"/>
        <v>681999</v>
      </c>
      <c r="CS4" vm="1838">
        <f ca="1"/>
        <v>687441.8</v>
      </c>
      <c r="CT4" vm="1839">
        <f ca="1"/>
        <v>687600</v>
      </c>
      <c r="CU4" vm="1840">
        <f ca="1"/>
        <v>684908.5</v>
      </c>
      <c r="CV4" vm="1841">
        <f ca="1"/>
        <v>678120</v>
      </c>
      <c r="CW4" vm="1842">
        <f ca="1"/>
        <v>680920</v>
      </c>
      <c r="CX4" vm="1843">
        <f ca="1"/>
        <v>675500</v>
      </c>
      <c r="CY4" vm="1844">
        <f ca="1"/>
        <v>681460</v>
      </c>
      <c r="CZ4" vm="1845">
        <f ca="1"/>
        <v>676604</v>
      </c>
      <c r="DA4" vm="1846">
        <f ca="1"/>
        <v>678560</v>
      </c>
      <c r="DB4" vm="1847">
        <f ca="1"/>
        <v>677925</v>
      </c>
      <c r="DC4" vm="1848">
        <f ca="1"/>
        <v>663000.01</v>
      </c>
      <c r="DD4" vm="1849">
        <f ca="1"/>
        <v>666280</v>
      </c>
      <c r="DE4" vm="1850">
        <f ca="1"/>
        <v>675760</v>
      </c>
      <c r="DF4" vm="1851">
        <f ca="1"/>
        <v>688500</v>
      </c>
      <c r="DG4" vm="1852">
        <f ca="1"/>
        <v>692904.03</v>
      </c>
      <c r="DH4" vm="1853">
        <f ca="1"/>
        <v>702760</v>
      </c>
      <c r="DI4" vm="1854">
        <f ca="1"/>
        <v>702552.5</v>
      </c>
      <c r="DJ4" vm="1790">
        <f ca="1"/>
        <v>691500</v>
      </c>
      <c r="DK4" vm="1855">
        <f ca="1"/>
        <v>689400</v>
      </c>
      <c r="DL4" vm="1856">
        <f ca="1"/>
        <v>694601.5</v>
      </c>
      <c r="DM4" vm="1857">
        <f ca="1"/>
        <v>712000</v>
      </c>
      <c r="DN4" vm="1858">
        <f ca="1"/>
        <v>705000</v>
      </c>
      <c r="DO4" vm="1859">
        <f ca="1"/>
        <v>704680</v>
      </c>
      <c r="DP4" vm="1860">
        <f ca="1"/>
        <v>709084</v>
      </c>
      <c r="DQ4" vm="1861">
        <f ca="1"/>
        <v>702613.5</v>
      </c>
      <c r="DR4" vm="1862">
        <f ca="1"/>
        <v>696552</v>
      </c>
      <c r="DS4" vm="1863">
        <f ca="1"/>
        <v>702178.99</v>
      </c>
      <c r="DT4" vm="1864">
        <f ca="1"/>
        <v>709840</v>
      </c>
      <c r="DU4" vm="1865">
        <f ca="1"/>
        <v>714869</v>
      </c>
      <c r="DV4" vm="1866">
        <f ca="1"/>
        <v>708902.74</v>
      </c>
      <c r="DW4" vm="1867">
        <f ca="1"/>
        <v>705959</v>
      </c>
      <c r="DX4" vm="1868">
        <f ca="1"/>
        <v>709489</v>
      </c>
      <c r="DY4" vm="1869">
        <f ca="1"/>
        <v>707500</v>
      </c>
      <c r="DZ4" vm="1870">
        <f ca="1"/>
        <v>721500</v>
      </c>
      <c r="EA4" vm="1871">
        <f ca="1"/>
        <v>719146</v>
      </c>
      <c r="EB4" vm="1872">
        <f ca="1"/>
        <v>724999.99</v>
      </c>
      <c r="EC4" vm="1873">
        <f ca="1"/>
        <v>725882.5</v>
      </c>
      <c r="ED4" vm="1874">
        <f ca="1"/>
        <v>722980.06499999994</v>
      </c>
      <c r="EE4" vm="1875">
        <f ca="1"/>
        <v>718750</v>
      </c>
      <c r="EF4" vm="1876">
        <f ca="1"/>
        <v>747485.49</v>
      </c>
      <c r="EG4" vm="1877">
        <f ca="1"/>
        <v>750040.5</v>
      </c>
      <c r="EH4" vm="1878">
        <f ca="1"/>
        <v>740998</v>
      </c>
      <c r="EI4" vm="1879">
        <f ca="1"/>
        <v>753380</v>
      </c>
      <c r="EJ4" vm="1880">
        <f ca="1"/>
        <v>774999.99</v>
      </c>
      <c r="EK4" vm="1881">
        <f ca="1"/>
        <v>765160</v>
      </c>
      <c r="EL4" vm="1882">
        <f ca="1"/>
        <v>742800</v>
      </c>
      <c r="EM4" vm="1883">
        <f ca="1"/>
        <v>746940</v>
      </c>
      <c r="EN4" vm="1884">
        <f ca="1"/>
        <v>747110</v>
      </c>
      <c r="EO4" vm="1885">
        <f ca="1"/>
        <v>742901</v>
      </c>
      <c r="EP4" vm="1886">
        <f ca="1"/>
        <v>744944</v>
      </c>
      <c r="EQ4" vm="1887">
        <f ca="1"/>
        <v>744707.5</v>
      </c>
      <c r="ER4" vm="1888">
        <f ca="1"/>
        <v>745681.87</v>
      </c>
      <c r="ES4" vm="1889">
        <f ca="1"/>
        <v>756910</v>
      </c>
      <c r="ET4" vm="1890">
        <f ca="1"/>
        <v>771250</v>
      </c>
      <c r="EU4" vm="1891">
        <f ca="1"/>
        <v>784957.005</v>
      </c>
      <c r="EV4" vm="1892">
        <f ca="1"/>
        <v>783684</v>
      </c>
      <c r="EW4" vm="1893">
        <f ca="1"/>
        <v>789879.99</v>
      </c>
      <c r="EX4" vm="1894">
        <f ca="1"/>
        <v>792880</v>
      </c>
      <c r="EY4" vm="1895">
        <f ca="1"/>
        <v>781680</v>
      </c>
      <c r="EZ4" vm="1896">
        <f ca="1"/>
        <v>789649</v>
      </c>
      <c r="FA4" vm="1897">
        <f ca="1"/>
        <v>792966</v>
      </c>
      <c r="FB4" vm="1898">
        <f ca="1"/>
        <v>798962.57</v>
      </c>
      <c r="FC4" vm="1899">
        <f ca="1"/>
        <v>801950</v>
      </c>
      <c r="FD4" vm="1900">
        <f ca="1"/>
        <v>790250</v>
      </c>
      <c r="FE4" vm="1901">
        <f ca="1"/>
        <v>798441.6</v>
      </c>
      <c r="FF4" vm="1902">
        <f ca="1"/>
        <v>800300</v>
      </c>
      <c r="FG4" vm="1903">
        <f ca="1"/>
        <v>806684</v>
      </c>
      <c r="FH4" vm="1904">
        <f ca="1"/>
        <v>794514</v>
      </c>
      <c r="FI4" vm="1905">
        <f ca="1"/>
        <v>742540</v>
      </c>
      <c r="FJ4" vm="1906">
        <f ca="1"/>
        <v>737000</v>
      </c>
      <c r="FK4" vm="1907">
        <f ca="1"/>
        <v>739100.59</v>
      </c>
      <c r="FL4" vm="1908">
        <f ca="1"/>
        <v>778421</v>
      </c>
      <c r="FM4" vm="1909">
        <f ca="1"/>
        <v>774000</v>
      </c>
      <c r="FN4" vm="1910">
        <f ca="1"/>
        <v>784000</v>
      </c>
      <c r="FO4" vm="1911">
        <f ca="1"/>
        <v>793787.54</v>
      </c>
      <c r="FP4" vm="1912">
        <f ca="1"/>
        <v>792500</v>
      </c>
      <c r="FQ4" vm="1913">
        <f ca="1"/>
        <v>774261</v>
      </c>
      <c r="FR4" vm="1914">
        <f ca="1"/>
        <v>778832.77</v>
      </c>
      <c r="FS4" vm="1915">
        <f ca="1"/>
        <v>760489</v>
      </c>
      <c r="FT4" vm="1916">
        <f ca="1"/>
        <v>780000</v>
      </c>
      <c r="FU4" vm="1917">
        <f ca="1"/>
        <v>788799</v>
      </c>
      <c r="FV4" vm="1918">
        <f ca="1"/>
        <v>797140</v>
      </c>
      <c r="FW4" vm="1919">
        <f ca="1"/>
        <v>795760</v>
      </c>
      <c r="FX4" vm="1920">
        <f ca="1"/>
        <v>797750</v>
      </c>
      <c r="FY4" vm="1921">
        <f ca="1"/>
        <v>801340</v>
      </c>
      <c r="FZ4" vm="1922">
        <f ca="1"/>
        <v>800540</v>
      </c>
      <c r="GA4" vm="1923">
        <f ca="1"/>
        <v>795400</v>
      </c>
      <c r="GB4" vm="1924">
        <f ca="1"/>
        <v>809350</v>
      </c>
      <c r="GC4" vm="1925">
        <f ca="1"/>
        <v>769960</v>
      </c>
      <c r="GD4" vm="1926">
        <f ca="1"/>
        <v>768000</v>
      </c>
      <c r="GE4" vm="1927">
        <f ca="1"/>
        <v>778172.77</v>
      </c>
      <c r="GF4" vm="1928">
        <f ca="1"/>
        <v>769000</v>
      </c>
      <c r="GG4" vm="1929">
        <f ca="1"/>
        <v>770999</v>
      </c>
      <c r="GH4" vm="1930">
        <f ca="1"/>
        <v>772100</v>
      </c>
      <c r="GI4" vm="1931">
        <f ca="1"/>
        <v>767000</v>
      </c>
      <c r="GJ4" vm="1932">
        <f ca="1"/>
        <v>753215</v>
      </c>
      <c r="GK4" vm="1933">
        <f ca="1"/>
        <v>759100</v>
      </c>
      <c r="GL4" vm="1934">
        <f ca="1"/>
        <v>770660</v>
      </c>
      <c r="GM4" vm="1935">
        <f ca="1"/>
        <v>767200</v>
      </c>
      <c r="GN4" vm="1936">
        <f ca="1"/>
        <v>762320</v>
      </c>
      <c r="GO4" vm="1937">
        <f ca="1"/>
        <v>761380</v>
      </c>
      <c r="GP4" vm="1938">
        <f ca="1"/>
        <v>756250</v>
      </c>
      <c r="GQ4" vm="1939">
        <f ca="1"/>
        <v>754505</v>
      </c>
      <c r="GR4" vm="1940">
        <f ca="1"/>
        <v>760100</v>
      </c>
      <c r="GS4" vm="1941">
        <f ca="1"/>
        <v>754820</v>
      </c>
      <c r="GT4" vm="1942">
        <f ca="1"/>
        <v>758576.87</v>
      </c>
      <c r="GU4" vm="1943">
        <f ca="1"/>
        <v>757400</v>
      </c>
      <c r="GV4" vm="1944">
        <f ca="1"/>
        <v>754740</v>
      </c>
      <c r="GW4" vm="1945">
        <f ca="1"/>
        <v>746200</v>
      </c>
      <c r="GX4" vm="1946">
        <f ca="1"/>
        <v>737820</v>
      </c>
      <c r="GY4" vm="1947">
        <f ca="1"/>
        <v>732953.19</v>
      </c>
      <c r="GZ4" vm="1948">
        <f ca="1"/>
        <v>740395.5</v>
      </c>
      <c r="HA4" vm="1949">
        <f ca="1"/>
        <v>739925</v>
      </c>
      <c r="HB4" vm="1950">
        <f ca="1"/>
        <v>736000</v>
      </c>
      <c r="HC4" vm="1951">
        <f ca="1"/>
        <v>732120</v>
      </c>
      <c r="HD4" vm="1952">
        <f ca="1"/>
        <v>735000</v>
      </c>
      <c r="HE4" vm="1953">
        <f ca="1"/>
        <v>731220</v>
      </c>
      <c r="HF4" vm="1954">
        <f ca="1"/>
        <v>735920</v>
      </c>
      <c r="HG4" vm="1955">
        <f ca="1"/>
        <v>725400</v>
      </c>
      <c r="HH4" vm="1956">
        <f ca="1"/>
        <v>728200</v>
      </c>
      <c r="HI4" vm="1957">
        <f ca="1"/>
        <v>730000</v>
      </c>
      <c r="HJ4" vm="1958">
        <f ca="1"/>
        <v>732467.77</v>
      </c>
      <c r="HK4" vm="1959">
        <f ca="1"/>
        <v>740085</v>
      </c>
      <c r="HL4" vm="1957">
        <f ca="1"/>
        <v>730000</v>
      </c>
      <c r="HM4" vm="1960">
        <f ca="1"/>
        <v>729807.77</v>
      </c>
      <c r="HN4" vm="1961">
        <f ca="1"/>
        <v>730939.9</v>
      </c>
      <c r="HO4" vm="1962">
        <f ca="1"/>
        <v>728800</v>
      </c>
      <c r="HP4" vm="1963">
        <f ca="1"/>
        <v>733150</v>
      </c>
      <c r="HQ4" vm="1964">
        <f ca="1"/>
        <v>720500</v>
      </c>
      <c r="HR4" vm="1965">
        <f ca="1"/>
        <v>727455</v>
      </c>
      <c r="HS4" vm="1966">
        <f ca="1"/>
        <v>716415</v>
      </c>
      <c r="HT4" vm="1967">
        <f ca="1"/>
        <v>715269</v>
      </c>
      <c r="HU4" vm="1968">
        <f ca="1"/>
        <v>719578.07</v>
      </c>
      <c r="HV4" vm="1969">
        <f ca="1"/>
        <v>717180</v>
      </c>
      <c r="HW4" vm="1970">
        <f ca="1"/>
        <v>712842</v>
      </c>
      <c r="HX4" vm="1971">
        <f ca="1"/>
        <v>711100</v>
      </c>
      <c r="HY4" vm="1858">
        <f ca="1"/>
        <v>705000</v>
      </c>
      <c r="HZ4" vm="1972">
        <f ca="1"/>
        <v>707681</v>
      </c>
      <c r="IA4" vm="1973">
        <f ca="1"/>
        <v>709820</v>
      </c>
      <c r="IB4" vm="1974">
        <f ca="1"/>
        <v>710978.5</v>
      </c>
      <c r="IC4" vm="1975">
        <f ca="1"/>
        <v>711000.2</v>
      </c>
      <c r="ID4" vm="1976">
        <f ca="1"/>
        <v>714710</v>
      </c>
      <c r="IE4" vm="1977">
        <f ca="1"/>
        <v>723120</v>
      </c>
      <c r="IF4" vm="1978">
        <f ca="1"/>
        <v>725700</v>
      </c>
      <c r="IG4" vm="1979">
        <f ca="1"/>
        <v>726220</v>
      </c>
      <c r="IH4" vm="1980">
        <f ca="1"/>
        <v>722200</v>
      </c>
      <c r="II4" vm="1981">
        <f ca="1"/>
        <v>713704.72</v>
      </c>
      <c r="IJ4" vm="1982">
        <f ca="1"/>
        <v>714175</v>
      </c>
      <c r="IK4" vm="1983">
        <f ca="1"/>
        <v>719850</v>
      </c>
      <c r="IL4" vm="1984">
        <f ca="1"/>
        <v>711480</v>
      </c>
      <c r="IM4" vm="1797">
        <f ca="1"/>
        <v>692600</v>
      </c>
      <c r="IN4" vm="1985">
        <f ca="1"/>
        <v>694750</v>
      </c>
      <c r="IO4" vm="1986">
        <f ca="1"/>
        <v>703115</v>
      </c>
      <c r="IP4" vm="1987">
        <f ca="1"/>
        <v>699999.9</v>
      </c>
      <c r="IQ4" vm="1988">
        <f ca="1"/>
        <v>698040.1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4BB07-63FD-4B0B-92C2-F6E3F0E198D5}">
  <dimension ref="A1:IQ27"/>
  <sheetViews>
    <sheetView topLeftCell="D1" workbookViewId="0">
      <selection activeCell="L31" sqref="L31"/>
    </sheetView>
  </sheetViews>
  <sheetFormatPr defaultRowHeight="14.5" x14ac:dyDescent="0.35"/>
  <cols>
    <col min="1" max="1" width="11.08984375" bestFit="1" customWidth="1"/>
    <col min="2" max="2" width="31.6328125" bestFit="1" customWidth="1"/>
    <col min="3" max="3" width="10.453125" customWidth="1"/>
    <col min="4" max="6" width="10.1796875" bestFit="1" customWidth="1"/>
  </cols>
  <sheetData>
    <row r="1" spans="1:251" x14ac:dyDescent="0.35">
      <c r="A1" s="20" t="s">
        <v>2</v>
      </c>
      <c r="B1" t="e" vm="1989">
        <v>#VALUE!</v>
      </c>
    </row>
    <row r="3" spans="1:251" x14ac:dyDescent="0.35">
      <c r="A3" s="20" t="s">
        <v>23</v>
      </c>
      <c r="B3" s="20" t="s">
        <v>24</v>
      </c>
    </row>
    <row r="4" spans="1:251" x14ac:dyDescent="0.35">
      <c r="A4" t="s">
        <v>30</v>
      </c>
      <c r="B4" t="s">
        <v>32</v>
      </c>
      <c r="C4" cm="1" vm="1990">
        <f t="array" aca="1" ref="C4:IQ4" ca="1">TRANSPOSE(_xlfn.STOCKHISTORY(A4&amp;":"&amp;B4,TODAY()-365,TODAY(),0,0,1))</f>
        <v>838.27</v>
      </c>
      <c r="D4" vm="1991">
        <f ca="1"/>
        <v>854.59</v>
      </c>
      <c r="E4" vm="1992">
        <f ca="1"/>
        <v>857.52</v>
      </c>
      <c r="F4" vm="1993">
        <f ca="1"/>
        <v>872.06</v>
      </c>
      <c r="G4" vm="1994">
        <f ca="1"/>
        <v>872.49</v>
      </c>
      <c r="H4" vm="1995">
        <f ca="1"/>
        <v>870.21</v>
      </c>
      <c r="I4" vm="1996">
        <f ca="1"/>
        <v>860.97</v>
      </c>
      <c r="J4" vm="1997">
        <f ca="1"/>
        <v>863.09</v>
      </c>
      <c r="K4" vm="1998">
        <f ca="1"/>
        <v>865.24</v>
      </c>
      <c r="L4" vm="1999">
        <f ca="1"/>
        <v>882.84</v>
      </c>
      <c r="M4" vm="2000">
        <f ca="1"/>
        <v>883.14</v>
      </c>
      <c r="N4" vm="2001">
        <f ca="1"/>
        <v>886.13</v>
      </c>
      <c r="O4" vm="2002">
        <f ca="1"/>
        <v>888.66</v>
      </c>
      <c r="P4" vm="2003">
        <f ca="1"/>
        <v>894.87</v>
      </c>
      <c r="Q4" vm="2004">
        <f ca="1"/>
        <v>901.81</v>
      </c>
      <c r="R4" vm="2005">
        <f ca="1"/>
        <v>886.43</v>
      </c>
      <c r="S4" vm="2006">
        <f ca="1"/>
        <v>886.49</v>
      </c>
      <c r="T4" vm="2007">
        <f ca="1"/>
        <v>876.64</v>
      </c>
      <c r="U4" vm="2008">
        <f ca="1"/>
        <v>866.92</v>
      </c>
      <c r="V4" vm="2009">
        <f ca="1"/>
        <v>877.94</v>
      </c>
      <c r="W4" vm="2010">
        <f ca="1"/>
        <v>883.83</v>
      </c>
      <c r="X4" vm="2011">
        <f ca="1"/>
        <v>877.12</v>
      </c>
      <c r="Y4" vm="2012">
        <f ca="1"/>
        <v>885.12</v>
      </c>
      <c r="Z4" vm="2013">
        <f ca="1"/>
        <v>885.73</v>
      </c>
      <c r="AA4" vm="2014">
        <f ca="1"/>
        <v>895.18</v>
      </c>
      <c r="AB4" vm="2015">
        <f ca="1"/>
        <v>904.52</v>
      </c>
      <c r="AC4" vm="2016">
        <f ca="1"/>
        <v>922.71</v>
      </c>
      <c r="AD4" vm="2017">
        <f ca="1"/>
        <v>934.87</v>
      </c>
      <c r="AE4" vm="2018">
        <f ca="1"/>
        <v>928.79</v>
      </c>
      <c r="AF4" vm="2019">
        <f ca="1"/>
        <v>937.61</v>
      </c>
      <c r="AG4" vm="2020">
        <f ca="1"/>
        <v>941.23</v>
      </c>
      <c r="AH4" vm="2021">
        <f ca="1"/>
        <v>936.8</v>
      </c>
      <c r="AI4" vm="2022">
        <f ca="1"/>
        <v>945.02</v>
      </c>
      <c r="AJ4" vm="2023">
        <f ca="1"/>
        <v>945.21</v>
      </c>
      <c r="AK4" vm="2024">
        <f ca="1"/>
        <v>949.51</v>
      </c>
      <c r="AL4" vm="2025">
        <f ca="1"/>
        <v>934.02</v>
      </c>
      <c r="AM4" vm="2026">
        <f ca="1"/>
        <v>957.25</v>
      </c>
      <c r="AN4" vm="2027">
        <f ca="1"/>
        <v>951.49</v>
      </c>
      <c r="AO4" vm="2028">
        <f ca="1"/>
        <v>949.19</v>
      </c>
      <c r="AP4" vm="2029">
        <f ca="1"/>
        <v>940.67</v>
      </c>
      <c r="AQ4" vm="2030">
        <f ca="1"/>
        <v>949.07</v>
      </c>
      <c r="AR4" vm="2031">
        <f ca="1"/>
        <v>955.92</v>
      </c>
      <c r="AS4" vm="2032">
        <f ca="1"/>
        <v>955.59</v>
      </c>
      <c r="AT4" vm="2033">
        <f ca="1"/>
        <v>990.26</v>
      </c>
      <c r="AU4" vm="2034">
        <f ca="1"/>
        <v>991.72</v>
      </c>
      <c r="AV4" vm="2035">
        <f ca="1"/>
        <v>1007</v>
      </c>
      <c r="AW4" vm="2036">
        <f ca="1"/>
        <v>1015.75</v>
      </c>
      <c r="AX4" vm="2037">
        <f ca="1"/>
        <v>1002.5</v>
      </c>
      <c r="AY4" vm="2038">
        <f ca="1"/>
        <v>1007.02</v>
      </c>
      <c r="AZ4" vm="2039">
        <f ca="1"/>
        <v>1000.53</v>
      </c>
      <c r="BA4" vm="2040">
        <f ca="1"/>
        <v>1000.81</v>
      </c>
      <c r="BB4" vm="2041">
        <f ca="1"/>
        <v>988.16</v>
      </c>
      <c r="BC4" vm="2042">
        <f ca="1"/>
        <v>984</v>
      </c>
      <c r="BD4" vm="2043">
        <f ca="1"/>
        <v>974.07</v>
      </c>
      <c r="BE4" vm="2044">
        <f ca="1"/>
        <v>986.22</v>
      </c>
      <c r="BF4" vm="2045">
        <f ca="1"/>
        <v>983.17</v>
      </c>
      <c r="BG4" vm="2046">
        <f ca="1"/>
        <v>979.87</v>
      </c>
      <c r="BH4" vm="2047">
        <f ca="1"/>
        <v>981.03</v>
      </c>
      <c r="BI4" vm="2048">
        <f ca="1"/>
        <v>985.08</v>
      </c>
      <c r="BJ4" vm="2049">
        <f ca="1"/>
        <v>991.5</v>
      </c>
      <c r="BK4" vm="2050">
        <f ca="1"/>
        <v>1014.35</v>
      </c>
      <c r="BL4" vm="2051">
        <f ca="1"/>
        <v>1029.82</v>
      </c>
      <c r="BM4" vm="2052">
        <f ca="1"/>
        <v>1036.06</v>
      </c>
      <c r="BN4" vm="2053">
        <f ca="1"/>
        <v>1039.28</v>
      </c>
      <c r="BO4" vm="2054">
        <f ca="1"/>
        <v>1053.8399999999999</v>
      </c>
      <c r="BP4" vm="2055">
        <f ca="1"/>
        <v>1036.3499999999999</v>
      </c>
      <c r="BQ4" vm="2056">
        <f ca="1"/>
        <v>1030.98</v>
      </c>
      <c r="BR4" vm="2057">
        <f ca="1"/>
        <v>1047.08</v>
      </c>
      <c r="BS4" vm="2058">
        <f ca="1"/>
        <v>1047.3699999999999</v>
      </c>
      <c r="BT4" vm="2059">
        <f ca="1"/>
        <v>1049.97</v>
      </c>
      <c r="BU4" vm="2060">
        <f ca="1"/>
        <v>1028.1099999999999</v>
      </c>
      <c r="BV4" vm="2061">
        <f ca="1"/>
        <v>1024.67</v>
      </c>
      <c r="BW4" vm="2062">
        <f ca="1"/>
        <v>1028</v>
      </c>
      <c r="BX4" vm="2063">
        <f ca="1"/>
        <v>1036.46</v>
      </c>
      <c r="BY4" vm="2064">
        <f ca="1"/>
        <v>1031.49</v>
      </c>
      <c r="BZ4" vm="2065">
        <f ca="1"/>
        <v>1026.48</v>
      </c>
      <c r="CA4" vm="2066">
        <f ca="1"/>
        <v>1019.45</v>
      </c>
      <c r="CB4" vm="2067">
        <f ca="1"/>
        <v>1022.8</v>
      </c>
      <c r="CC4" vm="2068">
        <f ca="1"/>
        <v>1020.11</v>
      </c>
      <c r="CD4" vm="2069">
        <f ca="1"/>
        <v>1039</v>
      </c>
      <c r="CE4" vm="2070">
        <f ca="1"/>
        <v>1035</v>
      </c>
      <c r="CF4" vm="2071">
        <f ca="1"/>
        <v>1044.78</v>
      </c>
      <c r="CG4" vm="2072">
        <f ca="1"/>
        <v>1042.8699999999999</v>
      </c>
      <c r="CH4" vm="2073">
        <f ca="1"/>
        <v>1046.3800000000001</v>
      </c>
      <c r="CI4" vm="2074">
        <f ca="1"/>
        <v>1057.07</v>
      </c>
      <c r="CJ4" vm="2075">
        <f ca="1"/>
        <v>1065.26</v>
      </c>
      <c r="CK4" vm="2076">
        <f ca="1"/>
        <v>1058.82</v>
      </c>
      <c r="CL4" vm="2077">
        <f ca="1"/>
        <v>1056.54</v>
      </c>
      <c r="CM4" vm="2078">
        <f ca="1"/>
        <v>1064.6500000000001</v>
      </c>
      <c r="CN4" vm="2079">
        <f ca="1"/>
        <v>1049.22</v>
      </c>
      <c r="CO4" vm="2080">
        <f ca="1"/>
        <v>1020.3</v>
      </c>
      <c r="CP4" vm="2081">
        <f ca="1"/>
        <v>1016.33</v>
      </c>
      <c r="CQ4" vm="2082">
        <f ca="1"/>
        <v>1028.69</v>
      </c>
      <c r="CR4" vm="2083">
        <f ca="1"/>
        <v>1039.7</v>
      </c>
      <c r="CS4" vm="2084">
        <f ca="1"/>
        <v>1054.83</v>
      </c>
      <c r="CT4" vm="2085">
        <f ca="1"/>
        <v>1054.28</v>
      </c>
      <c r="CU4" vm="2086">
        <f ca="1"/>
        <v>1044.18</v>
      </c>
      <c r="CV4" vm="2087">
        <f ca="1"/>
        <v>1027.43</v>
      </c>
      <c r="CW4" vm="2088">
        <f ca="1"/>
        <v>1025.1099999999999</v>
      </c>
      <c r="CX4" vm="2089">
        <f ca="1"/>
        <v>1017.4</v>
      </c>
      <c r="CY4" vm="2090">
        <f ca="1"/>
        <v>1020.83</v>
      </c>
      <c r="CZ4" vm="2091">
        <f ca="1"/>
        <v>1012.74</v>
      </c>
      <c r="DA4" vm="2092">
        <f ca="1"/>
        <v>980.76</v>
      </c>
      <c r="DB4" vm="2093">
        <f ca="1"/>
        <v>986.1</v>
      </c>
      <c r="DC4" vm="2094">
        <f ca="1"/>
        <v>955.64</v>
      </c>
      <c r="DD4" vm="2095">
        <f ca="1"/>
        <v>955.01</v>
      </c>
      <c r="DE4" vm="2096">
        <f ca="1"/>
        <v>963.17</v>
      </c>
      <c r="DF4" vm="2097">
        <f ca="1"/>
        <v>1013.18</v>
      </c>
      <c r="DG4" vm="2098">
        <f ca="1"/>
        <v>995.72</v>
      </c>
      <c r="DH4" vm="2099">
        <f ca="1"/>
        <v>1004.96</v>
      </c>
      <c r="DI4" vm="2100">
        <f ca="1"/>
        <v>1012.09</v>
      </c>
      <c r="DJ4" vm="2101">
        <f ca="1"/>
        <v>1006.34</v>
      </c>
      <c r="DK4" vm="2102">
        <f ca="1"/>
        <v>1017.73</v>
      </c>
      <c r="DL4" vm="2103">
        <f ca="1"/>
        <v>1020.45</v>
      </c>
      <c r="DM4" vm="2104">
        <f ca="1"/>
        <v>1029.94</v>
      </c>
      <c r="DN4" vm="2105">
        <f ca="1"/>
        <v>1051.2</v>
      </c>
      <c r="DO4" vm="2106">
        <f ca="1"/>
        <v>1052.6099999999999</v>
      </c>
      <c r="DP4" vm="2107">
        <f ca="1"/>
        <v>1071.52</v>
      </c>
      <c r="DQ4" vm="2108">
        <f ca="1"/>
        <v>1075.5</v>
      </c>
      <c r="DR4" vm="2109">
        <f ca="1"/>
        <v>1013.75</v>
      </c>
      <c r="DS4" vm="2110">
        <f ca="1"/>
        <v>1015.66</v>
      </c>
      <c r="DT4" vm="2111">
        <f ca="1"/>
        <v>1014.5</v>
      </c>
      <c r="DU4" vm="2112">
        <f ca="1"/>
        <v>1006.62</v>
      </c>
      <c r="DV4" vm="2113">
        <f ca="1"/>
        <v>992.04</v>
      </c>
      <c r="DW4" vm="2114">
        <f ca="1"/>
        <v>985.55</v>
      </c>
      <c r="DX4" vm="2115">
        <f ca="1"/>
        <v>988.2</v>
      </c>
      <c r="DY4" vm="2116">
        <f ca="1"/>
        <v>973.71</v>
      </c>
      <c r="DZ4" vm="2117">
        <f ca="1"/>
        <v>980.3</v>
      </c>
      <c r="EA4" vm="2118">
        <f ca="1"/>
        <v>973.92</v>
      </c>
      <c r="EB4" vm="2119">
        <f ca="1"/>
        <v>977.86</v>
      </c>
      <c r="EC4" vm="2120">
        <f ca="1"/>
        <v>986.34</v>
      </c>
      <c r="ED4" vm="2121">
        <f ca="1"/>
        <v>989.38</v>
      </c>
      <c r="EE4" vm="2122">
        <f ca="1"/>
        <v>974.22</v>
      </c>
      <c r="EF4" vm="2123">
        <f ca="1"/>
        <v>952.8</v>
      </c>
      <c r="EG4" vm="2124">
        <f ca="1"/>
        <v>958.01</v>
      </c>
      <c r="EH4" vm="2125">
        <f ca="1"/>
        <v>953.77</v>
      </c>
      <c r="EI4" vm="2126">
        <f ca="1"/>
        <v>944.89</v>
      </c>
      <c r="EJ4" vm="2127">
        <f ca="1"/>
        <v>977.78</v>
      </c>
      <c r="EK4" vm="2128">
        <f ca="1"/>
        <v>966.47</v>
      </c>
      <c r="EL4" vm="2129">
        <f ca="1"/>
        <v>951.79</v>
      </c>
      <c r="EM4" vm="2130">
        <f ca="1"/>
        <v>968.14</v>
      </c>
      <c r="EN4" vm="2131">
        <f ca="1"/>
        <v>959.64</v>
      </c>
      <c r="EO4" vm="2132">
        <f ca="1"/>
        <v>946.92</v>
      </c>
      <c r="EP4" vm="2133">
        <f ca="1"/>
        <v>915.26</v>
      </c>
      <c r="EQ4" vm="2134">
        <f ca="1"/>
        <v>910.37</v>
      </c>
      <c r="ER4" vm="2135">
        <f ca="1"/>
        <v>910.06</v>
      </c>
      <c r="ES4" vm="2136">
        <f ca="1"/>
        <v>900.46</v>
      </c>
      <c r="ET4" vm="2137">
        <f ca="1"/>
        <v>928.7</v>
      </c>
      <c r="EU4" vm="2138">
        <f ca="1"/>
        <v>958</v>
      </c>
      <c r="EV4" vm="2139">
        <f ca="1"/>
        <v>958.62</v>
      </c>
      <c r="EW4" vm="2140">
        <f ca="1"/>
        <v>957.23</v>
      </c>
      <c r="EX4" vm="2141">
        <f ca="1"/>
        <v>954.17</v>
      </c>
      <c r="EY4" vm="2142">
        <f ca="1"/>
        <v>951.73</v>
      </c>
      <c r="EZ4" vm="2143">
        <f ca="1"/>
        <v>963.5</v>
      </c>
      <c r="FA4" vm="2144">
        <f ca="1"/>
        <v>973.48</v>
      </c>
      <c r="FB4" vm="2145">
        <f ca="1"/>
        <v>968.24</v>
      </c>
      <c r="FC4" vm="2146">
        <f ca="1"/>
        <v>967.94</v>
      </c>
      <c r="FD4" vm="2147">
        <f ca="1"/>
        <v>946.7</v>
      </c>
      <c r="FE4" vm="2148">
        <f ca="1"/>
        <v>946.48</v>
      </c>
      <c r="FF4" vm="2149">
        <f ca="1"/>
        <v>944.08</v>
      </c>
      <c r="FG4" vm="2150">
        <f ca="1"/>
        <v>961.84</v>
      </c>
      <c r="FH4" vm="2151">
        <f ca="1"/>
        <v>887.65</v>
      </c>
      <c r="FI4" vm="2152">
        <f ca="1"/>
        <v>822.62</v>
      </c>
      <c r="FJ4" vm="2153">
        <f ca="1"/>
        <v>817.5</v>
      </c>
      <c r="FK4" vm="2154">
        <f ca="1"/>
        <v>815.72</v>
      </c>
      <c r="FL4" vm="2155">
        <f ca="1"/>
        <v>897.08</v>
      </c>
      <c r="FM4" vm="2156">
        <f ca="1"/>
        <v>858.78</v>
      </c>
      <c r="FN4" vm="2157">
        <f ca="1"/>
        <v>878.78</v>
      </c>
      <c r="FO4" vm="2158">
        <f ca="1"/>
        <v>889.95</v>
      </c>
      <c r="FP4" vm="2159">
        <f ca="1"/>
        <v>888.44</v>
      </c>
      <c r="FQ4" vm="2160">
        <f ca="1"/>
        <v>865.78</v>
      </c>
      <c r="FR4" vm="2161">
        <f ca="1"/>
        <v>875.78</v>
      </c>
      <c r="FS4" vm="2162">
        <f ca="1"/>
        <v>854</v>
      </c>
      <c r="FT4" vm="2163">
        <f ca="1"/>
        <v>887.22</v>
      </c>
      <c r="FU4" vm="2164">
        <f ca="1"/>
        <v>892.54</v>
      </c>
      <c r="FV4" vm="2165">
        <f ca="1"/>
        <v>916.26</v>
      </c>
      <c r="FW4" vm="2166">
        <f ca="1"/>
        <v>907.69</v>
      </c>
      <c r="FX4" vm="2167">
        <f ca="1"/>
        <v>913.74</v>
      </c>
      <c r="FY4" vm="2168">
        <f ca="1"/>
        <v>920.52</v>
      </c>
      <c r="FZ4" vm="2169">
        <f ca="1"/>
        <v>914.26</v>
      </c>
      <c r="GA4" vm="2170">
        <f ca="1"/>
        <v>916.14</v>
      </c>
      <c r="GB4" vm="2171">
        <f ca="1"/>
        <v>929.2</v>
      </c>
      <c r="GC4" vm="2172">
        <f ca="1"/>
        <v>920.53</v>
      </c>
      <c r="GD4" vm="2173">
        <f ca="1"/>
        <v>914.97</v>
      </c>
      <c r="GE4" vm="2174">
        <f ca="1"/>
        <v>920.36</v>
      </c>
      <c r="GF4" vm="2175">
        <f ca="1"/>
        <v>928.64</v>
      </c>
      <c r="GG4" vm="2176">
        <f ca="1"/>
        <v>923.44</v>
      </c>
      <c r="GH4" vm="2177">
        <f ca="1"/>
        <v>958.03</v>
      </c>
      <c r="GI4" vm="2178">
        <f ca="1"/>
        <v>959.18</v>
      </c>
      <c r="GJ4" vm="2179">
        <f ca="1"/>
        <v>967.06</v>
      </c>
      <c r="GK4" vm="2180">
        <f ca="1"/>
        <v>983.08</v>
      </c>
      <c r="GL4" vm="2181">
        <f ca="1"/>
        <v>989.71</v>
      </c>
      <c r="GM4" vm="2182">
        <f ca="1"/>
        <v>993.66</v>
      </c>
      <c r="GN4" vm="2183">
        <f ca="1"/>
        <v>997.71</v>
      </c>
      <c r="GO4" vm="2184">
        <f ca="1"/>
        <v>972.83</v>
      </c>
      <c r="GP4" vm="2185">
        <f ca="1"/>
        <v>969.9</v>
      </c>
      <c r="GQ4" vm="2186">
        <f ca="1"/>
        <v>963.18</v>
      </c>
      <c r="GR4" vm="2187">
        <f ca="1"/>
        <v>981.32</v>
      </c>
      <c r="GS4" vm="2188">
        <f ca="1"/>
        <v>971.28</v>
      </c>
      <c r="GT4" vm="2189">
        <f ca="1"/>
        <v>976.32</v>
      </c>
      <c r="GU4" vm="2190">
        <f ca="1"/>
        <v>979.89</v>
      </c>
      <c r="GV4" vm="2191">
        <f ca="1"/>
        <v>978.07</v>
      </c>
      <c r="GW4" vm="2192">
        <f ca="1"/>
        <v>982.13</v>
      </c>
      <c r="GX4" vm="2193">
        <f ca="1"/>
        <v>988.97</v>
      </c>
      <c r="GY4" vm="2194">
        <f ca="1"/>
        <v>985.46</v>
      </c>
      <c r="GZ4" vm="2195">
        <f ca="1"/>
        <v>989.05</v>
      </c>
      <c r="HA4" vm="2196">
        <f ca="1"/>
        <v>988.84</v>
      </c>
      <c r="HB4" vm="2197">
        <f ca="1"/>
        <v>991.9</v>
      </c>
      <c r="HC4" vm="2198">
        <f ca="1"/>
        <v>993.3</v>
      </c>
      <c r="HD4" vm="2199">
        <f ca="1"/>
        <v>988.25</v>
      </c>
      <c r="HE4" vm="2200">
        <f ca="1"/>
        <v>971.82</v>
      </c>
      <c r="HF4" vm="2201">
        <f ca="1"/>
        <v>982.1</v>
      </c>
      <c r="HG4" vm="2202">
        <f ca="1"/>
        <v>969.18</v>
      </c>
      <c r="HH4" vm="2203">
        <f ca="1"/>
        <v>979.52</v>
      </c>
      <c r="HI4" vm="2204">
        <f ca="1"/>
        <v>974.44</v>
      </c>
      <c r="HJ4" vm="2205">
        <f ca="1"/>
        <v>986.3</v>
      </c>
      <c r="HK4" vm="2206">
        <f ca="1"/>
        <v>1004.97</v>
      </c>
      <c r="HL4" vm="2207">
        <f ca="1"/>
        <v>1018.08</v>
      </c>
      <c r="HM4" vm="2208">
        <f ca="1"/>
        <v>1030.79</v>
      </c>
      <c r="HN4" vm="2209">
        <f ca="1"/>
        <v>1047.82</v>
      </c>
      <c r="HO4" vm="2210">
        <f ca="1"/>
        <v>1049.25</v>
      </c>
      <c r="HP4" vm="2211">
        <f ca="1"/>
        <v>1054.27</v>
      </c>
      <c r="HQ4" vm="2212">
        <f ca="1"/>
        <v>1070.57</v>
      </c>
      <c r="HR4" vm="2213">
        <f ca="1"/>
        <v>1082.1500000000001</v>
      </c>
      <c r="HS4" vm="2214">
        <f ca="1"/>
        <v>1075.97</v>
      </c>
      <c r="HT4" vm="2215">
        <f ca="1"/>
        <v>1075.02</v>
      </c>
      <c r="HU4" vm="2216">
        <f ca="1"/>
        <v>1088.75</v>
      </c>
      <c r="HV4" vm="2217">
        <f ca="1"/>
        <v>1104.05</v>
      </c>
      <c r="HW4" vm="2218">
        <f ca="1"/>
        <v>1101.6400000000001</v>
      </c>
      <c r="HX4" vm="2219">
        <f ca="1"/>
        <v>1111.46</v>
      </c>
      <c r="HY4" vm="2220">
        <f ca="1"/>
        <v>1046.1600000000001</v>
      </c>
      <c r="HZ4" vm="2221">
        <f ca="1"/>
        <v>1082.24</v>
      </c>
      <c r="IA4" vm="2222">
        <f ca="1"/>
        <v>1105.3800000000001</v>
      </c>
      <c r="IB4" vm="2223">
        <f ca="1"/>
        <v>1103.5899999999999</v>
      </c>
      <c r="IC4" vm="2224">
        <f ca="1"/>
        <v>1093.02</v>
      </c>
      <c r="ID4" vm="2225">
        <f ca="1"/>
        <v>1100.3900000000001</v>
      </c>
      <c r="IE4" vm="2226">
        <f ca="1"/>
        <v>1120.3699999999999</v>
      </c>
      <c r="IF4" vm="2227">
        <f ca="1"/>
        <v>1118.3699999999999</v>
      </c>
      <c r="IG4" vm="2228">
        <f ca="1"/>
        <v>1123.28</v>
      </c>
      <c r="IH4" vm="2229">
        <f ca="1"/>
        <v>1117.82</v>
      </c>
      <c r="II4" vm="2230">
        <f ca="1"/>
        <v>1121.53</v>
      </c>
      <c r="IJ4" vm="2231">
        <f ca="1"/>
        <v>1114.6500000000001</v>
      </c>
      <c r="IK4" vm="2232">
        <f ca="1"/>
        <v>1106.01</v>
      </c>
      <c r="IL4" vm="2233">
        <f ca="1"/>
        <v>1091.8</v>
      </c>
      <c r="IM4" vm="2234">
        <f ca="1"/>
        <v>1116.06</v>
      </c>
      <c r="IN4" vm="2235">
        <f ca="1"/>
        <v>1109.6400000000001</v>
      </c>
      <c r="IO4" vm="2236">
        <f ca="1"/>
        <v>1120.54</v>
      </c>
      <c r="IP4" vm="2237">
        <f ca="1"/>
        <v>1112.83</v>
      </c>
      <c r="IQ4" vm="2238">
        <f ca="1"/>
        <v>1124.97</v>
      </c>
    </row>
    <row r="6" spans="1:251" x14ac:dyDescent="0.35">
      <c r="A6" t="str" cm="1">
        <f t="array" aca="1" ref="A6:F27" ca="1">_xlfn.STOCKHISTORY(A4&amp;":"&amp;B4,TODAY()-30,TODAY(),0,1,0,5,2,3,4,1)</f>
        <v>Date</v>
      </c>
      <c r="B6" t="str">
        <f ca="1"/>
        <v>Volume</v>
      </c>
      <c r="C6" t="str">
        <f ca="1"/>
        <v>Open</v>
      </c>
      <c r="D6" t="str">
        <f ca="1"/>
        <v>High</v>
      </c>
      <c r="E6" t="str">
        <f ca="1"/>
        <v>Low</v>
      </c>
      <c r="F6" t="str">
        <f ca="1"/>
        <v>Close</v>
      </c>
    </row>
    <row r="7" spans="1:251" x14ac:dyDescent="0.35">
      <c r="A7" vm="230">
        <f ca="1"/>
        <v>45849</v>
      </c>
      <c r="B7" vm="2239">
        <f ca="1"/>
        <v>545553</v>
      </c>
      <c r="C7" vm="2240">
        <f ca="1"/>
        <v>1099.6099999999999</v>
      </c>
      <c r="D7" vm="2241">
        <f ca="1"/>
        <v>1103.44</v>
      </c>
      <c r="E7" vm="2242">
        <f ca="1"/>
        <v>1091.8227999999999</v>
      </c>
      <c r="F7" vm="2218">
        <f ca="1"/>
        <v>1101.6400000000001</v>
      </c>
    </row>
    <row r="8" spans="1:251" x14ac:dyDescent="0.35">
      <c r="A8" vm="231">
        <f ca="1"/>
        <v>45852</v>
      </c>
      <c r="B8" vm="2243">
        <f ca="1"/>
        <v>661833</v>
      </c>
      <c r="C8" vm="2244">
        <f ca="1"/>
        <v>1101.08</v>
      </c>
      <c r="D8" vm="2245">
        <f ca="1"/>
        <v>1112.1300000000001</v>
      </c>
      <c r="E8" vm="2246">
        <f ca="1"/>
        <v>1098.4349999999999</v>
      </c>
      <c r="F8" vm="2219">
        <f ca="1"/>
        <v>1111.46</v>
      </c>
    </row>
    <row r="9" spans="1:251" x14ac:dyDescent="0.35">
      <c r="A9" vm="232">
        <f ca="1"/>
        <v>45853</v>
      </c>
      <c r="B9" vm="2247">
        <f ca="1"/>
        <v>1939352</v>
      </c>
      <c r="C9" vm="2248">
        <f ca="1"/>
        <v>1070.8499999999999</v>
      </c>
      <c r="D9" vm="2249">
        <f ca="1"/>
        <v>1076.4688000000001</v>
      </c>
      <c r="E9" vm="2250">
        <f ca="1"/>
        <v>1033.7650000000001</v>
      </c>
      <c r="F9" vm="2220">
        <f ca="1"/>
        <v>1046.1600000000001</v>
      </c>
    </row>
    <row r="10" spans="1:251" x14ac:dyDescent="0.35">
      <c r="A10" vm="233">
        <f ca="1"/>
        <v>45854</v>
      </c>
      <c r="B10" vm="2251">
        <f ca="1"/>
        <v>1407409</v>
      </c>
      <c r="C10" vm="2252">
        <f ca="1"/>
        <v>1054.5899999999999</v>
      </c>
      <c r="D10" vm="2253">
        <f ca="1"/>
        <v>1086.95</v>
      </c>
      <c r="E10" vm="2254">
        <f ca="1"/>
        <v>1053.0001</v>
      </c>
      <c r="F10" vm="2221">
        <f ca="1"/>
        <v>1082.24</v>
      </c>
    </row>
    <row r="11" spans="1:251" x14ac:dyDescent="0.35">
      <c r="A11" vm="234">
        <f ca="1"/>
        <v>45855</v>
      </c>
      <c r="B11" vm="2255">
        <f ca="1"/>
        <v>1175847</v>
      </c>
      <c r="C11" vm="2256">
        <f ca="1"/>
        <v>1085</v>
      </c>
      <c r="D11" vm="2257">
        <f ca="1"/>
        <v>1109.29</v>
      </c>
      <c r="E11" vm="2258">
        <f ca="1"/>
        <v>1077.1099999999999</v>
      </c>
      <c r="F11" vm="2222">
        <f ca="1"/>
        <v>1105.3800000000001</v>
      </c>
    </row>
    <row r="12" spans="1:251" x14ac:dyDescent="0.35">
      <c r="A12" vm="235">
        <f ca="1"/>
        <v>45856</v>
      </c>
      <c r="B12" vm="2259">
        <f ca="1"/>
        <v>991574</v>
      </c>
      <c r="C12" vm="2260">
        <f ca="1"/>
        <v>1111.93</v>
      </c>
      <c r="D12" vm="2261">
        <f ca="1"/>
        <v>1119.19</v>
      </c>
      <c r="E12" vm="2262">
        <f ca="1"/>
        <v>1102.58</v>
      </c>
      <c r="F12" vm="2223">
        <f ca="1"/>
        <v>1103.5899999999999</v>
      </c>
    </row>
    <row r="13" spans="1:251" x14ac:dyDescent="0.35">
      <c r="A13" vm="236">
        <f ca="1"/>
        <v>45859</v>
      </c>
      <c r="B13" vm="2263">
        <f ca="1"/>
        <v>445878</v>
      </c>
      <c r="C13" vm="2264">
        <f ca="1"/>
        <v>1107.68</v>
      </c>
      <c r="D13" vm="2265">
        <f ca="1"/>
        <v>1110.71</v>
      </c>
      <c r="E13" vm="2224">
        <f ca="1"/>
        <v>1093.02</v>
      </c>
      <c r="F13" vm="2224">
        <f ca="1"/>
        <v>1093.02</v>
      </c>
    </row>
    <row r="14" spans="1:251" x14ac:dyDescent="0.35">
      <c r="A14" vm="237">
        <f ca="1"/>
        <v>45860</v>
      </c>
      <c r="B14" vm="2266">
        <f ca="1"/>
        <v>580871</v>
      </c>
      <c r="C14" vm="2267">
        <f ca="1"/>
        <v>1096.08</v>
      </c>
      <c r="D14" vm="2268">
        <f ca="1"/>
        <v>1103.8061</v>
      </c>
      <c r="E14" vm="2269">
        <f ca="1"/>
        <v>1086.18</v>
      </c>
      <c r="F14" vm="2225">
        <f ca="1"/>
        <v>1100.3900000000001</v>
      </c>
    </row>
    <row r="15" spans="1:251" x14ac:dyDescent="0.35">
      <c r="A15" vm="238">
        <f ca="1"/>
        <v>45861</v>
      </c>
      <c r="B15" vm="2270">
        <f ca="1"/>
        <v>653555</v>
      </c>
      <c r="C15" vm="2271">
        <f ca="1"/>
        <v>1104.17</v>
      </c>
      <c r="D15" vm="2272">
        <f ca="1"/>
        <v>1122.7339999999999</v>
      </c>
      <c r="E15" vm="2273">
        <f ca="1"/>
        <v>1100.5558000000001</v>
      </c>
      <c r="F15" vm="2226">
        <f ca="1"/>
        <v>1120.3699999999999</v>
      </c>
    </row>
    <row r="16" spans="1:251" x14ac:dyDescent="0.35">
      <c r="A16" vm="239">
        <f ca="1"/>
        <v>45862</v>
      </c>
      <c r="B16" vm="2274">
        <f ca="1"/>
        <v>539549</v>
      </c>
      <c r="C16" vm="2275">
        <f ca="1"/>
        <v>1117</v>
      </c>
      <c r="D16" vm="2276">
        <f ca="1"/>
        <v>1125.76</v>
      </c>
      <c r="E16" vm="2277">
        <f ca="1"/>
        <v>1113.6400000000001</v>
      </c>
      <c r="F16" vm="2227">
        <f ca="1"/>
        <v>1118.3699999999999</v>
      </c>
    </row>
    <row r="17" spans="1:6" x14ac:dyDescent="0.35">
      <c r="A17" vm="240">
        <f ca="1"/>
        <v>45863</v>
      </c>
      <c r="B17" vm="2278">
        <f ca="1"/>
        <v>516333</v>
      </c>
      <c r="C17" vm="2279">
        <f ca="1"/>
        <v>1122.32</v>
      </c>
      <c r="D17" vm="2280">
        <f ca="1"/>
        <v>1130.6600000000001</v>
      </c>
      <c r="E17" vm="2281">
        <f ca="1"/>
        <v>1117.7550000000001</v>
      </c>
      <c r="F17" vm="2228">
        <f ca="1"/>
        <v>1123.28</v>
      </c>
    </row>
    <row r="18" spans="1:6" x14ac:dyDescent="0.35">
      <c r="A18" vm="241">
        <f ca="1"/>
        <v>45866</v>
      </c>
      <c r="B18" vm="2282">
        <f ca="1"/>
        <v>299397</v>
      </c>
      <c r="C18" vm="2283">
        <f ca="1"/>
        <v>1124</v>
      </c>
      <c r="D18" vm="2284">
        <f ca="1"/>
        <v>1125.69</v>
      </c>
      <c r="E18" vm="2285">
        <f ca="1"/>
        <v>1115.0906</v>
      </c>
      <c r="F18" vm="2229">
        <f ca="1"/>
        <v>1117.82</v>
      </c>
    </row>
    <row r="19" spans="1:6" x14ac:dyDescent="0.35">
      <c r="A19" vm="242">
        <f ca="1"/>
        <v>45867</v>
      </c>
      <c r="B19" vm="2286">
        <f ca="1"/>
        <v>422041</v>
      </c>
      <c r="C19" vm="2287">
        <f ca="1"/>
        <v>1123.3499999999999</v>
      </c>
      <c r="D19" vm="2288">
        <f ca="1"/>
        <v>1127.94</v>
      </c>
      <c r="E19" vm="2289">
        <f ca="1"/>
        <v>1114.75</v>
      </c>
      <c r="F19" vm="2230">
        <f ca="1"/>
        <v>1121.53</v>
      </c>
    </row>
    <row r="20" spans="1:6" x14ac:dyDescent="0.35">
      <c r="A20" vm="243">
        <f ca="1"/>
        <v>45868</v>
      </c>
      <c r="B20" vm="2290">
        <f ca="1"/>
        <v>372449</v>
      </c>
      <c r="C20" vm="2291">
        <f ca="1"/>
        <v>1117.3</v>
      </c>
      <c r="D20" vm="2292">
        <f ca="1"/>
        <v>1126.55</v>
      </c>
      <c r="E20" vm="2293">
        <f ca="1"/>
        <v>1109.44</v>
      </c>
      <c r="F20" vm="2231">
        <f ca="1"/>
        <v>1114.6500000000001</v>
      </c>
    </row>
    <row r="21" spans="1:6" x14ac:dyDescent="0.35">
      <c r="A21" vm="244">
        <f ca="1"/>
        <v>45869</v>
      </c>
      <c r="B21" vm="2294">
        <f ca="1"/>
        <v>498576</v>
      </c>
      <c r="C21" vm="2295">
        <f ca="1"/>
        <v>1108.29</v>
      </c>
      <c r="D21" vm="2296">
        <f ca="1"/>
        <v>1120.9512999999999</v>
      </c>
      <c r="E21" vm="2297">
        <f ca="1"/>
        <v>1103.24</v>
      </c>
      <c r="F21" vm="2232">
        <f ca="1"/>
        <v>1106.01</v>
      </c>
    </row>
    <row r="22" spans="1:6" x14ac:dyDescent="0.35">
      <c r="A22" vm="245">
        <f ca="1"/>
        <v>45870</v>
      </c>
      <c r="B22" vm="2298">
        <f ca="1"/>
        <v>673393</v>
      </c>
      <c r="C22" vm="2299">
        <f ca="1"/>
        <v>1089</v>
      </c>
      <c r="D22" vm="2300">
        <f ca="1"/>
        <v>1097.6600000000001</v>
      </c>
      <c r="E22" vm="2301">
        <f ca="1"/>
        <v>1077.2</v>
      </c>
      <c r="F22" vm="2233">
        <f ca="1"/>
        <v>1091.8</v>
      </c>
    </row>
    <row r="23" spans="1:6" x14ac:dyDescent="0.35">
      <c r="A23" vm="246">
        <f ca="1"/>
        <v>45873</v>
      </c>
      <c r="B23" vm="2302">
        <f ca="1"/>
        <v>503176</v>
      </c>
      <c r="C23" vm="2303">
        <f ca="1"/>
        <v>1097.98</v>
      </c>
      <c r="D23" vm="2234">
        <f ca="1"/>
        <v>1116.06</v>
      </c>
      <c r="E23" vm="2304">
        <f ca="1"/>
        <v>1095.25</v>
      </c>
      <c r="F23" vm="2234">
        <f ca="1"/>
        <v>1116.06</v>
      </c>
    </row>
    <row r="24" spans="1:6" x14ac:dyDescent="0.35">
      <c r="A24" vm="247">
        <f ca="1"/>
        <v>45874</v>
      </c>
      <c r="B24" vm="2305">
        <f ca="1"/>
        <v>481394</v>
      </c>
      <c r="C24" vm="2306">
        <f ca="1"/>
        <v>1122.74</v>
      </c>
      <c r="D24" vm="2306">
        <f ca="1"/>
        <v>1122.74</v>
      </c>
      <c r="E24" vm="2307">
        <f ca="1"/>
        <v>1099.52</v>
      </c>
      <c r="F24" vm="2235">
        <f ca="1"/>
        <v>1109.6400000000001</v>
      </c>
    </row>
    <row r="25" spans="1:6" x14ac:dyDescent="0.35">
      <c r="A25" vm="248">
        <f ca="1"/>
        <v>45875</v>
      </c>
      <c r="B25" vm="2308">
        <f ca="1"/>
        <v>404963</v>
      </c>
      <c r="C25" vm="2309">
        <f ca="1"/>
        <v>1114.02</v>
      </c>
      <c r="D25" vm="2310">
        <f ca="1"/>
        <v>1122.1400000000001</v>
      </c>
      <c r="E25" vm="2311">
        <f ca="1"/>
        <v>1105.9749999999999</v>
      </c>
      <c r="F25" vm="2236">
        <f ca="1"/>
        <v>1120.54</v>
      </c>
    </row>
    <row r="26" spans="1:6" x14ac:dyDescent="0.35">
      <c r="A26" vm="249">
        <f ca="1"/>
        <v>45876</v>
      </c>
      <c r="B26" vm="2312">
        <f ca="1"/>
        <v>381537</v>
      </c>
      <c r="C26" vm="2313">
        <f ca="1"/>
        <v>1130</v>
      </c>
      <c r="D26" vm="2314">
        <f ca="1"/>
        <v>1131.93</v>
      </c>
      <c r="E26" vm="2315">
        <f ca="1"/>
        <v>1108.1600000000001</v>
      </c>
      <c r="F26" vm="2237">
        <f ca="1"/>
        <v>1112.83</v>
      </c>
    </row>
    <row r="27" spans="1:6" x14ac:dyDescent="0.35">
      <c r="A27" vm="250">
        <f ca="1"/>
        <v>45877</v>
      </c>
      <c r="B27" vm="2316">
        <f ca="1"/>
        <v>427904</v>
      </c>
      <c r="C27" vm="2317">
        <f ca="1"/>
        <v>1119.72</v>
      </c>
      <c r="D27" vm="2318">
        <f ca="1"/>
        <v>1126.17</v>
      </c>
      <c r="E27" vm="2319">
        <f ca="1"/>
        <v>1114.55</v>
      </c>
      <c r="F27" vm="2238">
        <f ca="1"/>
        <v>1124.97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9C26C-9894-485E-8779-B0BE6335A732}">
  <dimension ref="A1:B4"/>
  <sheetViews>
    <sheetView workbookViewId="0"/>
  </sheetViews>
  <sheetFormatPr defaultRowHeight="14.5" x14ac:dyDescent="0.35"/>
  <cols>
    <col min="2" max="2" width="41.1796875" bestFit="1" customWidth="1"/>
  </cols>
  <sheetData>
    <row r="1" spans="1:2" x14ac:dyDescent="0.35">
      <c r="A1" s="20" t="s">
        <v>2</v>
      </c>
      <c r="B1" t="e" vm="2320">
        <v>#VALUE!</v>
      </c>
    </row>
    <row r="3" spans="1:2" x14ac:dyDescent="0.35">
      <c r="A3" s="20" t="s">
        <v>23</v>
      </c>
      <c r="B3" s="20" t="s">
        <v>24</v>
      </c>
    </row>
    <row r="4" spans="1:2" x14ac:dyDescent="0.35">
      <c r="A4" t="s">
        <v>30</v>
      </c>
      <c r="B4"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BA398-F806-485A-A9F0-CC9BB74A882B}">
  <dimension ref="A1:B4"/>
  <sheetViews>
    <sheetView workbookViewId="0">
      <selection activeCell="D36" sqref="D36"/>
    </sheetView>
  </sheetViews>
  <sheetFormatPr defaultRowHeight="14.5" x14ac:dyDescent="0.35"/>
  <cols>
    <col min="2" max="2" width="37.7265625" bestFit="1" customWidth="1"/>
  </cols>
  <sheetData>
    <row r="1" spans="1:2" x14ac:dyDescent="0.35">
      <c r="A1" s="20" t="s">
        <v>2</v>
      </c>
      <c r="B1" t="e" vm="2321">
        <v>#VALUE!</v>
      </c>
    </row>
    <row r="3" spans="1:2" x14ac:dyDescent="0.35">
      <c r="A3" s="20" t="s">
        <v>23</v>
      </c>
      <c r="B3" s="20" t="s">
        <v>24</v>
      </c>
    </row>
    <row r="4" spans="1:2" x14ac:dyDescent="0.35">
      <c r="A4" t="s">
        <v>30</v>
      </c>
      <c r="B4"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EB239-4C32-4C76-BA0C-E5F6809869A5}">
  <dimension ref="A1:IX27"/>
  <sheetViews>
    <sheetView topLeftCell="IL1" workbookViewId="0">
      <selection activeCell="IW23" sqref="IW23"/>
    </sheetView>
  </sheetViews>
  <sheetFormatPr defaultRowHeight="14.5" x14ac:dyDescent="0.35"/>
  <cols>
    <col min="1" max="1" width="11.54296875" customWidth="1"/>
    <col min="2" max="2" width="34.453125" bestFit="1" customWidth="1"/>
  </cols>
  <sheetData>
    <row r="1" spans="1:258" x14ac:dyDescent="0.35">
      <c r="A1" s="20" t="s">
        <v>2</v>
      </c>
      <c r="B1" t="e" vm="2322">
        <v>#VALUE!</v>
      </c>
    </row>
    <row r="3" spans="1:258" x14ac:dyDescent="0.35">
      <c r="A3" s="20" t="s">
        <v>23</v>
      </c>
      <c r="B3" s="20" t="s">
        <v>24</v>
      </c>
    </row>
    <row r="4" spans="1:258" x14ac:dyDescent="0.35">
      <c r="A4" t="s">
        <v>29</v>
      </c>
      <c r="B4" t="s">
        <v>31</v>
      </c>
      <c r="C4" cm="1" vm="2323">
        <f t="array" aca="1" ref="C4:IX4" ca="1">TRANSPOSE(_xlfn.STOCKHISTORY(A4&amp;":"&amp;B4,TODAY()-365,TODAY(),0,0,1))</f>
        <v>115.3</v>
      </c>
      <c r="D4" vm="2323">
        <f ca="1"/>
        <v>115.3</v>
      </c>
      <c r="E4" vm="2323">
        <f ca="1"/>
        <v>115.3</v>
      </c>
      <c r="F4" vm="2323">
        <f ca="1"/>
        <v>115.3</v>
      </c>
      <c r="G4" vm="2323">
        <f ca="1"/>
        <v>115.3</v>
      </c>
      <c r="H4" vm="2323">
        <f ca="1"/>
        <v>115.3</v>
      </c>
      <c r="I4" vm="2323">
        <f ca="1"/>
        <v>115.3</v>
      </c>
      <c r="J4" vm="2323">
        <f ca="1"/>
        <v>115.3</v>
      </c>
      <c r="K4" vm="2324">
        <f ca="1"/>
        <v>117.41</v>
      </c>
      <c r="L4" vm="1344">
        <f ca="1"/>
        <v>118.42</v>
      </c>
      <c r="M4" vm="2325">
        <f ca="1"/>
        <v>118.74</v>
      </c>
      <c r="N4" vm="2326">
        <f ca="1"/>
        <v>118.48</v>
      </c>
      <c r="O4" vm="2327">
        <f ca="1"/>
        <v>120.37</v>
      </c>
      <c r="P4" vm="2328">
        <f ca="1"/>
        <v>121.01</v>
      </c>
      <c r="Q4" vm="2329">
        <f ca="1"/>
        <v>122.31</v>
      </c>
      <c r="R4" vm="2330">
        <f ca="1"/>
        <v>124.12</v>
      </c>
      <c r="S4" vm="363">
        <f ca="1"/>
        <v>122.84</v>
      </c>
      <c r="T4" vm="2331">
        <f ca="1"/>
        <v>121.24</v>
      </c>
      <c r="U4" vm="2332">
        <f ca="1"/>
        <v>120.75</v>
      </c>
      <c r="V4" vm="2333">
        <f ca="1"/>
        <v>119.74</v>
      </c>
      <c r="W4" vm="2334">
        <f ca="1"/>
        <v>119.57</v>
      </c>
      <c r="X4" vm="340">
        <f ca="1"/>
        <v>121.41</v>
      </c>
      <c r="Y4" vm="2335">
        <f ca="1"/>
        <v>119.3</v>
      </c>
      <c r="Z4" vm="2336">
        <f ca="1"/>
        <v>119.2</v>
      </c>
      <c r="AA4" vm="2337">
        <f ca="1"/>
        <v>119.97</v>
      </c>
      <c r="AB4" vm="2338">
        <f ca="1"/>
        <v>118.14</v>
      </c>
      <c r="AC4" vm="2339">
        <f ca="1"/>
        <v>118.29</v>
      </c>
      <c r="AD4" vm="2340">
        <f ca="1"/>
        <v>118.4</v>
      </c>
      <c r="AE4" vm="2341">
        <f ca="1"/>
        <v>117.83</v>
      </c>
      <c r="AF4" vm="2342">
        <f ca="1"/>
        <v>118.02</v>
      </c>
      <c r="AG4" vm="2337">
        <f ca="1"/>
        <v>119.97</v>
      </c>
      <c r="AH4" vm="2327">
        <f ca="1"/>
        <v>120.37</v>
      </c>
      <c r="AI4" vm="2343">
        <f ca="1"/>
        <v>120.71</v>
      </c>
      <c r="AJ4" vm="2344">
        <f ca="1"/>
        <v>121.62</v>
      </c>
      <c r="AK4" vm="2333">
        <f ca="1"/>
        <v>119.74</v>
      </c>
      <c r="AL4" vm="2345">
        <f ca="1"/>
        <v>121.15</v>
      </c>
      <c r="AM4" vm="2346">
        <f ca="1"/>
        <v>123.55</v>
      </c>
      <c r="AN4" vm="2347">
        <f ca="1"/>
        <v>124.14</v>
      </c>
      <c r="AO4" vm="2348">
        <f ca="1"/>
        <v>124.4</v>
      </c>
      <c r="AP4" vm="1243">
        <f ca="1"/>
        <v>123.74</v>
      </c>
      <c r="AQ4" vm="2349">
        <f ca="1"/>
        <v>124.31</v>
      </c>
      <c r="AR4" vm="2350">
        <f ca="1"/>
        <v>124.35</v>
      </c>
      <c r="AS4" vm="2351">
        <f ca="1"/>
        <v>123.72</v>
      </c>
      <c r="AT4" vm="2352">
        <f ca="1"/>
        <v>123.57</v>
      </c>
      <c r="AU4" vm="2353">
        <f ca="1"/>
        <v>123.2</v>
      </c>
      <c r="AV4" vm="2354">
        <f ca="1"/>
        <v>124.02</v>
      </c>
      <c r="AW4" vm="2355">
        <f ca="1"/>
        <v>124.71</v>
      </c>
      <c r="AX4" vm="2356">
        <f ca="1"/>
        <v>124.61</v>
      </c>
      <c r="AY4" vm="2357">
        <f ca="1"/>
        <v>126.9</v>
      </c>
      <c r="AZ4" vm="2358">
        <f ca="1"/>
        <v>126.18</v>
      </c>
      <c r="BA4" vm="2359">
        <f ca="1"/>
        <v>125.62</v>
      </c>
      <c r="BB4" vm="2360">
        <f ca="1"/>
        <v>124.75</v>
      </c>
      <c r="BC4" vm="2361">
        <f ca="1"/>
        <v>126.86</v>
      </c>
      <c r="BD4" vm="2362">
        <f ca="1"/>
        <v>125.95</v>
      </c>
      <c r="BE4" vm="2363">
        <f ca="1"/>
        <v>125.55</v>
      </c>
      <c r="BF4" vm="2364">
        <f ca="1"/>
        <v>125.7</v>
      </c>
      <c r="BG4" vm="2365">
        <f ca="1"/>
        <v>124.08</v>
      </c>
      <c r="BH4" vm="2366">
        <f ca="1"/>
        <v>122.08</v>
      </c>
      <c r="BI4" vm="2367">
        <f ca="1"/>
        <v>122</v>
      </c>
      <c r="BJ4" vm="2368">
        <f ca="1"/>
        <v>119.41</v>
      </c>
      <c r="BK4" vm="2335">
        <f ca="1"/>
        <v>119.3</v>
      </c>
      <c r="BL4" vm="2369">
        <f ca="1"/>
        <v>118.1</v>
      </c>
      <c r="BM4" vm="2370">
        <f ca="1"/>
        <v>120.46</v>
      </c>
      <c r="BN4" vm="2371">
        <f ca="1"/>
        <v>121.53</v>
      </c>
      <c r="BO4" vm="2372">
        <f ca="1"/>
        <v>122.65</v>
      </c>
      <c r="BP4" vm="2373">
        <f ca="1"/>
        <v>124.94</v>
      </c>
      <c r="BQ4" vm="2374">
        <f ca="1"/>
        <v>123.28</v>
      </c>
      <c r="BR4" vm="2375">
        <f ca="1"/>
        <v>123.64</v>
      </c>
      <c r="BS4" vm="2376">
        <f ca="1"/>
        <v>120.82</v>
      </c>
      <c r="BT4" vm="2377">
        <f ca="1"/>
        <v>117.89</v>
      </c>
      <c r="BU4" vm="2378">
        <f ca="1"/>
        <v>118.54</v>
      </c>
      <c r="BV4" vm="2327">
        <f ca="1"/>
        <v>120.37</v>
      </c>
      <c r="BW4" vm="2379">
        <f ca="1"/>
        <v>118.75</v>
      </c>
      <c r="BX4" vm="2380">
        <f ca="1"/>
        <v>120.35</v>
      </c>
      <c r="BY4" vm="2381">
        <f ca="1"/>
        <v>120.84</v>
      </c>
      <c r="BZ4" vm="2382">
        <f ca="1"/>
        <v>119.64</v>
      </c>
      <c r="CA4" vm="2383">
        <f ca="1"/>
        <v>120.42</v>
      </c>
      <c r="CB4" vm="2384">
        <f ca="1"/>
        <v>120.96</v>
      </c>
      <c r="CC4" vm="2328">
        <f ca="1"/>
        <v>121.01</v>
      </c>
      <c r="CD4" vm="2385">
        <f ca="1"/>
        <v>120.77</v>
      </c>
      <c r="CE4" vm="2386">
        <f ca="1"/>
        <v>120.73</v>
      </c>
      <c r="CF4" vm="458">
        <f ca="1"/>
        <v>118.5</v>
      </c>
      <c r="CG4" vm="2387">
        <f ca="1"/>
        <v>118.21</v>
      </c>
      <c r="CH4" vm="2388">
        <f ca="1"/>
        <v>118.82</v>
      </c>
      <c r="CI4" vm="2389">
        <f ca="1"/>
        <v>117.53</v>
      </c>
      <c r="CJ4" vm="2390">
        <f ca="1"/>
        <v>115.32</v>
      </c>
      <c r="CK4" vm="2391">
        <f ca="1"/>
        <v>116.88</v>
      </c>
      <c r="CL4" vm="2392">
        <f ca="1"/>
        <v>116.56</v>
      </c>
      <c r="CM4" vm="2393">
        <f ca="1"/>
        <v>117.05</v>
      </c>
      <c r="CN4" vm="2394">
        <f ca="1"/>
        <v>117.34</v>
      </c>
      <c r="CO4" vm="2395">
        <f ca="1"/>
        <v>117.24</v>
      </c>
      <c r="CP4" vm="2342">
        <f ca="1"/>
        <v>118.02</v>
      </c>
      <c r="CQ4" vm="2396">
        <f ca="1"/>
        <v>116.54</v>
      </c>
      <c r="CR4" vm="2397">
        <f ca="1"/>
        <v>116.46</v>
      </c>
      <c r="CS4" vm="2398">
        <f ca="1"/>
        <v>115.09</v>
      </c>
      <c r="CT4" vm="2399">
        <f ca="1"/>
        <v>116.52</v>
      </c>
      <c r="CU4" vm="2400">
        <f ca="1"/>
        <v>115.89</v>
      </c>
      <c r="CV4" vm="2401">
        <f ca="1"/>
        <v>117.26</v>
      </c>
      <c r="CW4" vm="2402">
        <f ca="1"/>
        <v>116.18</v>
      </c>
      <c r="CX4" vm="2403">
        <f ca="1"/>
        <v>115.72</v>
      </c>
      <c r="CY4" vm="2404">
        <f ca="1"/>
        <v>115.93</v>
      </c>
      <c r="CZ4" vm="2405">
        <f ca="1"/>
        <v>116.29</v>
      </c>
      <c r="DA4" vm="2406">
        <f ca="1"/>
        <v>116.4</v>
      </c>
      <c r="DB4" vm="2407">
        <f ca="1"/>
        <v>115.41</v>
      </c>
      <c r="DC4" vm="2408">
        <f ca="1"/>
        <v>114.1</v>
      </c>
      <c r="DD4" vm="2409">
        <f ca="1"/>
        <v>114.84</v>
      </c>
      <c r="DE4" vm="2410">
        <f ca="1"/>
        <v>115.7</v>
      </c>
      <c r="DF4" vm="2411">
        <f ca="1"/>
        <v>115.51</v>
      </c>
      <c r="DG4" vm="2412">
        <f ca="1"/>
        <v>117.57</v>
      </c>
      <c r="DH4" vm="2413">
        <f ca="1"/>
        <v>118.25</v>
      </c>
      <c r="DI4" vm="2414">
        <f ca="1"/>
        <v>118.69</v>
      </c>
      <c r="DJ4" vm="2415">
        <f ca="1"/>
        <v>119.78</v>
      </c>
      <c r="DK4" vm="2416">
        <f ca="1"/>
        <v>120.9</v>
      </c>
      <c r="DL4" vm="2417">
        <f ca="1"/>
        <v>121.3</v>
      </c>
      <c r="DM4" vm="2418">
        <f ca="1"/>
        <v>123.81</v>
      </c>
      <c r="DN4" vm="2419">
        <f ca="1"/>
        <v>124.18</v>
      </c>
      <c r="DO4" vm="2420">
        <f ca="1"/>
        <v>125.83</v>
      </c>
      <c r="DP4" vm="2421">
        <f ca="1"/>
        <v>126.02</v>
      </c>
      <c r="DQ4" vm="2422">
        <f ca="1"/>
        <v>125.22</v>
      </c>
      <c r="DR4" vm="2423">
        <f ca="1"/>
        <v>128.77000000000001</v>
      </c>
      <c r="DS4" vm="2424">
        <f ca="1"/>
        <v>125.64</v>
      </c>
      <c r="DT4" vm="2425">
        <f ca="1"/>
        <v>126.92</v>
      </c>
      <c r="DU4" vm="2426">
        <f ca="1"/>
        <v>129.11000000000001</v>
      </c>
      <c r="DV4" vm="2427">
        <f ca="1"/>
        <v>128.82</v>
      </c>
      <c r="DW4" vm="2428">
        <f ca="1"/>
        <v>128.80000000000001</v>
      </c>
      <c r="DX4" vm="2429">
        <f ca="1"/>
        <v>128.29</v>
      </c>
      <c r="DY4" vm="2430">
        <f ca="1"/>
        <v>128.22999999999999</v>
      </c>
      <c r="DZ4" vm="2431">
        <f ca="1"/>
        <v>127.85</v>
      </c>
      <c r="EA4" vm="2432">
        <f ca="1"/>
        <v>127.36</v>
      </c>
      <c r="EB4" vm="2433">
        <f ca="1"/>
        <v>128.41999999999999</v>
      </c>
      <c r="EC4" vm="2434">
        <f ca="1"/>
        <v>128.08000000000001</v>
      </c>
      <c r="ED4" vm="2421">
        <f ca="1"/>
        <v>126.02</v>
      </c>
      <c r="EE4" vm="2435">
        <f ca="1"/>
        <v>122.33</v>
      </c>
      <c r="EF4" vm="2436">
        <f ca="1"/>
        <v>122.5</v>
      </c>
      <c r="EG4" vm="2347">
        <f ca="1"/>
        <v>124.14</v>
      </c>
      <c r="EH4" vm="2437">
        <f ca="1"/>
        <v>125.57</v>
      </c>
      <c r="EI4" vm="2438">
        <f ca="1"/>
        <v>124</v>
      </c>
      <c r="EJ4" vm="2439">
        <f ca="1"/>
        <v>124.77</v>
      </c>
      <c r="EK4" vm="2440">
        <f ca="1"/>
        <v>125.78</v>
      </c>
      <c r="EL4" vm="2441">
        <f ca="1"/>
        <v>126.75</v>
      </c>
      <c r="EM4" vm="2442">
        <f ca="1"/>
        <v>127.2</v>
      </c>
      <c r="EN4" vm="2443">
        <f ca="1"/>
        <v>129.30000000000001</v>
      </c>
      <c r="EO4" vm="2444">
        <f ca="1"/>
        <v>131.57</v>
      </c>
      <c r="EP4" vm="2445">
        <f ca="1"/>
        <v>134.31</v>
      </c>
      <c r="EQ4" vm="2446">
        <f ca="1"/>
        <v>130.63</v>
      </c>
      <c r="ER4" vm="2447">
        <f ca="1"/>
        <v>128.4</v>
      </c>
      <c r="ES4" vm="338">
        <f ca="1"/>
        <v>126.69</v>
      </c>
      <c r="ET4" vm="2448">
        <f ca="1"/>
        <v>127.17</v>
      </c>
      <c r="EU4" vm="2449">
        <f ca="1"/>
        <v>129.69999999999999</v>
      </c>
      <c r="EV4" vm="2450">
        <f ca="1"/>
        <v>128.21</v>
      </c>
      <c r="EW4" vm="2451">
        <f ca="1"/>
        <v>127.22</v>
      </c>
      <c r="EX4" vm="2452">
        <f ca="1"/>
        <v>129.28</v>
      </c>
      <c r="EY4" vm="2453">
        <f ca="1"/>
        <v>129.63999999999999</v>
      </c>
      <c r="EZ4" vm="2454">
        <f ca="1"/>
        <v>131.72</v>
      </c>
      <c r="FA4" vm="2455">
        <f ca="1"/>
        <v>132.22999999999999</v>
      </c>
      <c r="FB4" vm="2456">
        <f ca="1"/>
        <v>134.97999999999999</v>
      </c>
      <c r="FC4" vm="2457">
        <f ca="1"/>
        <v>134.41999999999999</v>
      </c>
      <c r="FD4" vm="2458">
        <f ca="1"/>
        <v>132.86000000000001</v>
      </c>
      <c r="FE4" vm="2459">
        <f ca="1"/>
        <v>133.72</v>
      </c>
      <c r="FF4" vm="2460">
        <f ca="1"/>
        <v>135.74</v>
      </c>
      <c r="FG4" vm="2461">
        <f ca="1"/>
        <v>134.47999999999999</v>
      </c>
      <c r="FH4" vm="2462">
        <f ca="1"/>
        <v>134.37</v>
      </c>
      <c r="FI4" vm="2463">
        <f ca="1"/>
        <v>133.24</v>
      </c>
      <c r="FJ4" vm="2464">
        <f ca="1"/>
        <v>131.81</v>
      </c>
      <c r="FK4" vm="2465">
        <f ca="1"/>
        <v>132.4</v>
      </c>
      <c r="FL4" vm="2466">
        <f ca="1"/>
        <v>133</v>
      </c>
      <c r="FM4" vm="2467">
        <f ca="1"/>
        <v>132.19999999999999</v>
      </c>
      <c r="FN4" vm="2468">
        <f ca="1"/>
        <v>122.9</v>
      </c>
      <c r="FO4" vm="2323">
        <f ca="1"/>
        <v>115.3</v>
      </c>
      <c r="FP4" vm="2469">
        <f ca="1"/>
        <v>122.1</v>
      </c>
      <c r="FQ4" vm="2470">
        <f ca="1"/>
        <v>120.8</v>
      </c>
      <c r="FR4" vm="2357">
        <f ca="1"/>
        <v>126.9</v>
      </c>
      <c r="FS4" vm="2471">
        <f ca="1"/>
        <v>125.6</v>
      </c>
      <c r="FT4" vm="2472">
        <f ca="1"/>
        <v>129.6</v>
      </c>
      <c r="FU4" vm="2472">
        <f ca="1"/>
        <v>129.6</v>
      </c>
      <c r="FV4" vm="2472">
        <f ca="1"/>
        <v>129.6</v>
      </c>
      <c r="FW4" vm="2473">
        <f ca="1"/>
        <v>128.6</v>
      </c>
      <c r="FX4" vm="2474">
        <f ca="1"/>
        <v>115.1</v>
      </c>
      <c r="FY4" vm="1268">
        <f ca="1"/>
        <v>121.4</v>
      </c>
      <c r="FZ4" vm="2475">
        <f ca="1"/>
        <v>120.2</v>
      </c>
      <c r="GA4" vm="1346">
        <f ca="1"/>
        <v>123.7</v>
      </c>
      <c r="GB4" vm="2476">
        <f ca="1"/>
        <v>125.2</v>
      </c>
      <c r="GC4" vm="2476">
        <f ca="1"/>
        <v>125.2</v>
      </c>
      <c r="GD4" vm="2348">
        <f ca="1"/>
        <v>124.4</v>
      </c>
      <c r="GE4" vm="2477">
        <f ca="1"/>
        <v>126.7</v>
      </c>
      <c r="GF4" vm="2478">
        <f ca="1"/>
        <v>129.19999999999999</v>
      </c>
      <c r="GG4" vm="2479">
        <f ca="1"/>
        <v>128.95599999999999</v>
      </c>
      <c r="GH4" vm="2480">
        <f ca="1"/>
        <v>128</v>
      </c>
      <c r="GI4" vm="2428">
        <f ca="1"/>
        <v>128.80000000000001</v>
      </c>
      <c r="GJ4" vm="2481">
        <f ca="1"/>
        <v>129</v>
      </c>
      <c r="GK4" vm="2477">
        <f ca="1"/>
        <v>126.7</v>
      </c>
      <c r="GL4" vm="2482">
        <f ca="1"/>
        <v>130.5</v>
      </c>
      <c r="GM4" vm="2483">
        <f ca="1"/>
        <v>131.30000000000001</v>
      </c>
      <c r="GN4" vm="2484">
        <f ca="1"/>
        <v>130.30000000000001</v>
      </c>
      <c r="GO4" vm="2466">
        <f ca="1"/>
        <v>133</v>
      </c>
      <c r="GP4" vm="2485">
        <f ca="1"/>
        <v>135.30000000000001</v>
      </c>
      <c r="GQ4" vm="2486">
        <f ca="1"/>
        <v>136.4</v>
      </c>
      <c r="GR4" vm="2487">
        <f ca="1"/>
        <v>137.19999999999999</v>
      </c>
      <c r="GS4" vm="2488">
        <f ca="1"/>
        <v>137.4</v>
      </c>
      <c r="GT4" vm="319">
        <f ca="1"/>
        <v>134.9</v>
      </c>
      <c r="GU4" vm="1320">
        <f ca="1"/>
        <v>132</v>
      </c>
      <c r="GV4" t="e" vm="2489">
        <f ca="1"/>
        <v>#N/A</v>
      </c>
      <c r="GW4" vm="2465">
        <f ca="1"/>
        <v>132.4</v>
      </c>
      <c r="GX4" vm="1320">
        <f ca="1"/>
        <v>132</v>
      </c>
      <c r="GY4" vm="2490">
        <f ca="1"/>
        <v>133.6</v>
      </c>
      <c r="GZ4" vm="319">
        <f ca="1"/>
        <v>134.9</v>
      </c>
      <c r="HA4" vm="2491">
        <f ca="1"/>
        <v>136.19999999999999</v>
      </c>
      <c r="HB4" vm="322">
        <f ca="1"/>
        <v>137.6</v>
      </c>
      <c r="HC4" vm="2488">
        <f ca="1"/>
        <v>137.4</v>
      </c>
      <c r="HD4" vm="2492">
        <f ca="1"/>
        <v>138.69999999999999</v>
      </c>
      <c r="HE4" vm="2493">
        <f ca="1"/>
        <v>139.5</v>
      </c>
      <c r="HF4" vm="317">
        <f ca="1"/>
        <v>139.30000000000001</v>
      </c>
      <c r="HG4" vm="2494">
        <f ca="1"/>
        <v>138.1</v>
      </c>
      <c r="HH4" vm="2495">
        <f ca="1"/>
        <v>138.5</v>
      </c>
      <c r="HI4" vm="2496">
        <f ca="1"/>
        <v>141.4</v>
      </c>
      <c r="HJ4" vm="2497">
        <f ca="1"/>
        <v>144.4</v>
      </c>
      <c r="HK4" vm="2498">
        <f ca="1"/>
        <v>146.9</v>
      </c>
      <c r="HL4" vm="2499">
        <f ca="1"/>
        <v>147.69999999999999</v>
      </c>
      <c r="HM4" vm="2500">
        <f ca="1"/>
        <v>147.30000000000001</v>
      </c>
      <c r="HN4" vm="2500">
        <f ca="1"/>
        <v>147.30000000000001</v>
      </c>
      <c r="HO4" vm="2501">
        <f ca="1"/>
        <v>146.69999999999999</v>
      </c>
      <c r="HP4" vm="2502">
        <f ca="1"/>
        <v>145.80000000000001</v>
      </c>
      <c r="HQ4" vm="2503">
        <f ca="1"/>
        <v>142.30000000000001</v>
      </c>
      <c r="HR4" vm="2504">
        <f ca="1"/>
        <v>142.1</v>
      </c>
      <c r="HS4" vm="2505">
        <f ca="1"/>
        <v>141.80000000000001</v>
      </c>
      <c r="HT4" vm="2506">
        <f ca="1"/>
        <v>144</v>
      </c>
      <c r="HU4" vm="2507">
        <f ca="1"/>
        <v>146.1</v>
      </c>
      <c r="HV4" vm="2506">
        <f ca="1"/>
        <v>144</v>
      </c>
      <c r="HW4" vm="2508">
        <f ca="1"/>
        <v>142.9</v>
      </c>
      <c r="HX4" vm="2509">
        <f ca="1"/>
        <v>145.4</v>
      </c>
      <c r="HY4" vm="1430">
        <f ca="1"/>
        <v>145</v>
      </c>
      <c r="HZ4" vm="2501">
        <f ca="1"/>
        <v>146.69999999999999</v>
      </c>
      <c r="IA4" vm="2510">
        <f ca="1"/>
        <v>144.19999999999999</v>
      </c>
      <c r="IB4" vm="2502">
        <f ca="1"/>
        <v>145.80000000000001</v>
      </c>
      <c r="IC4" vm="1430">
        <f ca="1"/>
        <v>145</v>
      </c>
      <c r="ID4" vm="2511">
        <f ca="1"/>
        <v>146.30000000000001</v>
      </c>
      <c r="IE4" vm="2512">
        <f ca="1"/>
        <v>149.19999999999999</v>
      </c>
      <c r="IF4" vm="2513">
        <f ca="1"/>
        <v>149.80000000000001</v>
      </c>
      <c r="IG4" vm="2514">
        <f ca="1"/>
        <v>148.80000000000001</v>
      </c>
      <c r="IH4" vm="2515">
        <f ca="1"/>
        <v>150.9</v>
      </c>
      <c r="II4" vm="2516">
        <f ca="1"/>
        <v>151.5</v>
      </c>
      <c r="IJ4" vm="2517">
        <f ca="1"/>
        <v>152.6</v>
      </c>
      <c r="IK4" vm="2518">
        <f ca="1"/>
        <v>149.6</v>
      </c>
      <c r="IL4" vm="2516">
        <f ca="1"/>
        <v>151.5</v>
      </c>
      <c r="IM4" vm="2519">
        <f ca="1"/>
        <v>155.69999999999999</v>
      </c>
      <c r="IN4" vm="2520">
        <f ca="1"/>
        <v>154.30000000000001</v>
      </c>
      <c r="IO4" vm="2521">
        <f ca="1"/>
        <v>156.6</v>
      </c>
      <c r="IP4" vm="258">
        <f ca="1"/>
        <v>156.4</v>
      </c>
      <c r="IQ4" vm="2522">
        <f ca="1"/>
        <v>157.6</v>
      </c>
      <c r="IR4" vm="2523">
        <f ca="1"/>
        <v>157.80000000000001</v>
      </c>
      <c r="IS4" vm="2524">
        <f ca="1"/>
        <v>155.5</v>
      </c>
      <c r="IT4" vm="2525">
        <f ca="1"/>
        <v>157.19999999999999</v>
      </c>
      <c r="IU4" vm="2521">
        <f ca="1"/>
        <v>156.6</v>
      </c>
      <c r="IV4" vm="483">
        <f ca="1"/>
        <v>157</v>
      </c>
      <c r="IW4" vm="2526">
        <f ca="1"/>
        <v>153.4</v>
      </c>
      <c r="IX4" vm="2527">
        <f ca="1"/>
        <v>156.19999999999999</v>
      </c>
    </row>
    <row r="6" spans="1:258" x14ac:dyDescent="0.35">
      <c r="A6" t="str" cm="1">
        <f t="array" aca="1" ref="A6:F27" ca="1">_xlfn.STOCKHISTORY(A4&amp;":"&amp;B4,TODAY()-30,TODAY(),0,1,0,5,2,3,4,1)</f>
        <v>Date</v>
      </c>
      <c r="B6" t="str">
        <f ca="1"/>
        <v>Volume</v>
      </c>
      <c r="C6" t="str">
        <f ca="1"/>
        <v>Open</v>
      </c>
      <c r="D6" t="str">
        <f ca="1"/>
        <v>High</v>
      </c>
      <c r="E6" t="str">
        <f ca="1"/>
        <v>Low</v>
      </c>
      <c r="F6" t="str">
        <f ca="1"/>
        <v>Close</v>
      </c>
    </row>
    <row r="7" spans="1:258" x14ac:dyDescent="0.35">
      <c r="A7" vm="230">
        <f ca="1"/>
        <v>45849</v>
      </c>
      <c r="B7" vm="2528">
        <f ca="1"/>
        <v>1960</v>
      </c>
      <c r="C7" vm="2511">
        <f ca="1"/>
        <v>146.30000000000001</v>
      </c>
      <c r="D7" vm="2529">
        <f ca="1"/>
        <v>147</v>
      </c>
      <c r="E7" vm="2530">
        <f ca="1"/>
        <v>145.47</v>
      </c>
      <c r="F7" vm="2511">
        <f ca="1"/>
        <v>146.30000000000001</v>
      </c>
    </row>
    <row r="8" spans="1:258" x14ac:dyDescent="0.35">
      <c r="A8" vm="231">
        <f ca="1"/>
        <v>45852</v>
      </c>
      <c r="B8" vm="2531">
        <f ca="1"/>
        <v>2973</v>
      </c>
      <c r="C8" vm="2532">
        <f ca="1"/>
        <v>146.5</v>
      </c>
      <c r="D8" vm="2533">
        <f ca="1"/>
        <v>149.49</v>
      </c>
      <c r="E8" vm="2529">
        <f ca="1"/>
        <v>147</v>
      </c>
      <c r="F8" vm="2512">
        <f ca="1"/>
        <v>149.19999999999999</v>
      </c>
    </row>
    <row r="9" spans="1:258" x14ac:dyDescent="0.35">
      <c r="A9" vm="232">
        <f ca="1"/>
        <v>45853</v>
      </c>
      <c r="B9" vm="2534">
        <f ca="1"/>
        <v>5368</v>
      </c>
      <c r="C9" vm="2513">
        <f ca="1"/>
        <v>149.80000000000001</v>
      </c>
      <c r="D9" vm="2535">
        <f ca="1"/>
        <v>150.68</v>
      </c>
      <c r="E9" vm="2536">
        <f ca="1"/>
        <v>148.4</v>
      </c>
      <c r="F9" vm="2513">
        <f ca="1"/>
        <v>149.80000000000001</v>
      </c>
    </row>
    <row r="10" spans="1:258" x14ac:dyDescent="0.35">
      <c r="A10" vm="233">
        <f ca="1"/>
        <v>45854</v>
      </c>
      <c r="B10" vm="2537">
        <f ca="1"/>
        <v>1645</v>
      </c>
      <c r="C10" vm="2514">
        <f ca="1"/>
        <v>148.80000000000001</v>
      </c>
      <c r="D10" vm="2538">
        <f ca="1"/>
        <v>149.87889999999999</v>
      </c>
      <c r="E10" vm="2539">
        <f ca="1"/>
        <v>148.28200000000001</v>
      </c>
      <c r="F10" vm="2514">
        <f ca="1"/>
        <v>148.80000000000001</v>
      </c>
    </row>
    <row r="11" spans="1:258" x14ac:dyDescent="0.35">
      <c r="A11" vm="234">
        <f ca="1"/>
        <v>45855</v>
      </c>
      <c r="B11" vm="2540">
        <f ca="1"/>
        <v>2671</v>
      </c>
      <c r="C11" vm="2513">
        <f ca="1"/>
        <v>149.80000000000001</v>
      </c>
      <c r="D11" vm="2541">
        <f ca="1"/>
        <v>151.81</v>
      </c>
      <c r="E11" vm="2542">
        <f ca="1"/>
        <v>149.62</v>
      </c>
      <c r="F11" vm="2515">
        <f ca="1"/>
        <v>150.9</v>
      </c>
    </row>
    <row r="12" spans="1:258" x14ac:dyDescent="0.35">
      <c r="A12" vm="235">
        <f ca="1"/>
        <v>45856</v>
      </c>
      <c r="B12" vm="2543">
        <f ca="1"/>
        <v>232658</v>
      </c>
      <c r="C12" vm="2516">
        <f ca="1"/>
        <v>151.5</v>
      </c>
      <c r="D12" vm="2544">
        <f ca="1"/>
        <v>152.86000000000001</v>
      </c>
      <c r="E12" vm="2545">
        <f ca="1"/>
        <v>151.17500000000001</v>
      </c>
      <c r="F12" vm="2516">
        <f ca="1"/>
        <v>151.5</v>
      </c>
    </row>
    <row r="13" spans="1:258" x14ac:dyDescent="0.35">
      <c r="A13" vm="236">
        <f ca="1"/>
        <v>45859</v>
      </c>
      <c r="B13" vm="2546">
        <f ca="1"/>
        <v>6314</v>
      </c>
      <c r="C13" vm="2517">
        <f ca="1"/>
        <v>152.6</v>
      </c>
      <c r="D13" vm="2547">
        <f ca="1"/>
        <v>153.35679999999999</v>
      </c>
      <c r="E13" vm="2548">
        <f ca="1"/>
        <v>151.12</v>
      </c>
      <c r="F13" vm="2517">
        <f ca="1"/>
        <v>152.6</v>
      </c>
    </row>
    <row r="14" spans="1:258" x14ac:dyDescent="0.35">
      <c r="A14" vm="237">
        <f ca="1"/>
        <v>45860</v>
      </c>
      <c r="B14" vm="2549">
        <f ca="1"/>
        <v>19987</v>
      </c>
      <c r="C14" vm="2515">
        <f ca="1"/>
        <v>150.9</v>
      </c>
      <c r="D14" vm="2550">
        <f ca="1"/>
        <v>151.94</v>
      </c>
      <c r="E14" vm="2551">
        <f ca="1"/>
        <v>143.44</v>
      </c>
      <c r="F14" vm="2518">
        <f ca="1"/>
        <v>149.6</v>
      </c>
    </row>
    <row r="15" spans="1:258" x14ac:dyDescent="0.35">
      <c r="A15" vm="238">
        <f ca="1"/>
        <v>45861</v>
      </c>
      <c r="B15" vm="2552">
        <f ca="1"/>
        <v>21482</v>
      </c>
      <c r="C15" vm="2553">
        <f ca="1"/>
        <v>149.4</v>
      </c>
      <c r="D15" vm="2554">
        <f ca="1"/>
        <v>155.34</v>
      </c>
      <c r="E15" vm="2555">
        <f ca="1"/>
        <v>149.16999999999999</v>
      </c>
      <c r="F15" vm="2516">
        <f ca="1"/>
        <v>151.5</v>
      </c>
    </row>
    <row r="16" spans="1:258" x14ac:dyDescent="0.35">
      <c r="A16" vm="239">
        <f ca="1"/>
        <v>45862</v>
      </c>
      <c r="B16" vm="2556">
        <f ca="1"/>
        <v>4760</v>
      </c>
      <c r="C16" vm="2557">
        <f ca="1"/>
        <v>156.80000000000001</v>
      </c>
      <c r="D16" vm="2525">
        <f ca="1"/>
        <v>157.19999999999999</v>
      </c>
      <c r="E16" vm="2558">
        <f ca="1"/>
        <v>155.42240000000001</v>
      </c>
      <c r="F16" vm="2519">
        <f ca="1"/>
        <v>155.69999999999999</v>
      </c>
    </row>
    <row r="17" spans="1:6" x14ac:dyDescent="0.35">
      <c r="A17" vm="240">
        <f ca="1"/>
        <v>45863</v>
      </c>
      <c r="B17" vm="2559">
        <f ca="1"/>
        <v>1636</v>
      </c>
      <c r="C17" vm="2560">
        <f ca="1"/>
        <v>155.1</v>
      </c>
      <c r="D17" vm="2561">
        <f ca="1"/>
        <v>157.1464</v>
      </c>
      <c r="E17" vm="1438">
        <f ca="1"/>
        <v>154.31</v>
      </c>
      <c r="F17" vm="2520">
        <f ca="1"/>
        <v>154.30000000000001</v>
      </c>
    </row>
    <row r="18" spans="1:6" x14ac:dyDescent="0.35">
      <c r="A18" vm="241">
        <f ca="1"/>
        <v>45866</v>
      </c>
      <c r="B18" vm="2562">
        <f ca="1"/>
        <v>4198</v>
      </c>
      <c r="C18" vm="2563">
        <f ca="1"/>
        <v>158.1</v>
      </c>
      <c r="D18" vm="2564">
        <f ca="1"/>
        <v>159.63999999999999</v>
      </c>
      <c r="E18" vm="2565">
        <f ca="1"/>
        <v>155.62909999999999</v>
      </c>
      <c r="F18" vm="2521">
        <f ca="1"/>
        <v>156.6</v>
      </c>
    </row>
    <row r="19" spans="1:6" x14ac:dyDescent="0.35">
      <c r="A19" vm="242">
        <f ca="1"/>
        <v>45867</v>
      </c>
      <c r="B19" vm="2566">
        <f ca="1"/>
        <v>1736</v>
      </c>
      <c r="C19" vm="2557">
        <f ca="1"/>
        <v>156.80000000000001</v>
      </c>
      <c r="D19" vm="2567">
        <f ca="1"/>
        <v>158.66499999999999</v>
      </c>
      <c r="E19" vm="2568">
        <f ca="1"/>
        <v>156.43</v>
      </c>
      <c r="F19" vm="258">
        <f ca="1"/>
        <v>156.4</v>
      </c>
    </row>
    <row r="20" spans="1:6" x14ac:dyDescent="0.35">
      <c r="A20" vm="243">
        <f ca="1"/>
        <v>45868</v>
      </c>
      <c r="B20" vm="2569">
        <f ca="1"/>
        <v>3309</v>
      </c>
      <c r="C20" vm="2522">
        <f ca="1"/>
        <v>157.6</v>
      </c>
      <c r="D20" vm="2570">
        <f ca="1"/>
        <v>158.184</v>
      </c>
      <c r="E20" vm="2571">
        <f ca="1"/>
        <v>156.55000000000001</v>
      </c>
      <c r="F20" vm="2522">
        <f ca="1"/>
        <v>157.6</v>
      </c>
    </row>
    <row r="21" spans="1:6" x14ac:dyDescent="0.35">
      <c r="A21" vm="244">
        <f ca="1"/>
        <v>45869</v>
      </c>
      <c r="B21" vm="2572">
        <f ca="1"/>
        <v>1994</v>
      </c>
      <c r="C21" vm="483">
        <f ca="1"/>
        <v>157</v>
      </c>
      <c r="D21" vm="2573">
        <f ca="1"/>
        <v>158.19</v>
      </c>
      <c r="E21" vm="2557">
        <f ca="1"/>
        <v>156.80000000000001</v>
      </c>
      <c r="F21" vm="2523">
        <f ca="1"/>
        <v>157.80000000000001</v>
      </c>
    </row>
    <row r="22" spans="1:6" x14ac:dyDescent="0.35">
      <c r="A22" vm="245">
        <f ca="1"/>
        <v>45870</v>
      </c>
      <c r="B22" vm="2574">
        <f ca="1"/>
        <v>9115</v>
      </c>
      <c r="C22" vm="2525">
        <f ca="1"/>
        <v>157.19999999999999</v>
      </c>
      <c r="D22" vm="515">
        <f ca="1"/>
        <v>157.24</v>
      </c>
      <c r="E22" vm="2575">
        <f ca="1"/>
        <v>153.80000000000001</v>
      </c>
      <c r="F22" vm="2524">
        <f ca="1"/>
        <v>155.5</v>
      </c>
    </row>
    <row r="23" spans="1:6" x14ac:dyDescent="0.35">
      <c r="A23" vm="246">
        <f ca="1"/>
        <v>45873</v>
      </c>
      <c r="B23" vm="2576">
        <f ca="1"/>
        <v>1859</v>
      </c>
      <c r="C23" vm="2525">
        <f ca="1"/>
        <v>157.19999999999999</v>
      </c>
      <c r="D23" vm="2577">
        <f ca="1"/>
        <v>158.3364</v>
      </c>
      <c r="E23" vm="2578">
        <f ca="1"/>
        <v>156.91</v>
      </c>
      <c r="F23" vm="2525">
        <f ca="1"/>
        <v>157.19999999999999</v>
      </c>
    </row>
    <row r="24" spans="1:6" x14ac:dyDescent="0.35">
      <c r="A24" vm="247">
        <f ca="1"/>
        <v>45874</v>
      </c>
      <c r="B24" vm="2579">
        <f ca="1"/>
        <v>3758</v>
      </c>
      <c r="C24" vm="2522">
        <f ca="1"/>
        <v>157.6</v>
      </c>
      <c r="D24" vm="2580">
        <f ca="1"/>
        <v>158.13999999999999</v>
      </c>
      <c r="E24" vm="2581">
        <f ca="1"/>
        <v>155.82</v>
      </c>
      <c r="F24" vm="2521">
        <f ca="1"/>
        <v>156.6</v>
      </c>
    </row>
    <row r="25" spans="1:6" x14ac:dyDescent="0.35">
      <c r="A25" vm="248">
        <f ca="1"/>
        <v>45875</v>
      </c>
      <c r="B25" vm="2582">
        <f ca="1"/>
        <v>2100</v>
      </c>
      <c r="C25" vm="2527">
        <f ca="1"/>
        <v>156.19999999999999</v>
      </c>
      <c r="D25" vm="2583">
        <f ca="1"/>
        <v>157.72999999999999</v>
      </c>
      <c r="E25" vm="2584">
        <f ca="1"/>
        <v>155.63</v>
      </c>
      <c r="F25" vm="483">
        <f ca="1"/>
        <v>157</v>
      </c>
    </row>
    <row r="26" spans="1:6" x14ac:dyDescent="0.35">
      <c r="A26" vm="249">
        <f ca="1"/>
        <v>45876</v>
      </c>
      <c r="B26" vm="2585">
        <f ca="1"/>
        <v>2708</v>
      </c>
      <c r="C26" vm="2586">
        <f ca="1"/>
        <v>156</v>
      </c>
      <c r="D26" vm="258">
        <f ca="1"/>
        <v>156.4</v>
      </c>
      <c r="E26" vm="2587">
        <f ca="1"/>
        <v>152.97</v>
      </c>
      <c r="F26" vm="2526">
        <f ca="1"/>
        <v>153.4</v>
      </c>
    </row>
    <row r="27" spans="1:6" x14ac:dyDescent="0.35">
      <c r="A27" vm="250">
        <f ca="1"/>
        <v>45877</v>
      </c>
      <c r="B27" vm="2588">
        <f ca="1"/>
        <v>3073</v>
      </c>
      <c r="C27" vm="1570">
        <f ca="1"/>
        <v>154.9</v>
      </c>
      <c r="D27" vm="2589">
        <f ca="1"/>
        <v>157.05000000000001</v>
      </c>
      <c r="E27" vm="2590">
        <f ca="1"/>
        <v>154.80000000000001</v>
      </c>
      <c r="F27" vm="2527">
        <f ca="1"/>
        <v>156.19999999999999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39B4A-0CB8-41E7-804B-EF870B91E026}">
  <dimension ref="A1:IQ27"/>
  <sheetViews>
    <sheetView workbookViewId="0">
      <selection activeCell="A6" sqref="A6"/>
    </sheetView>
  </sheetViews>
  <sheetFormatPr defaultRowHeight="14.5" x14ac:dyDescent="0.35"/>
  <cols>
    <col min="1" max="1" width="11.08984375" bestFit="1" customWidth="1"/>
    <col min="2" max="2" width="22.453125" bestFit="1" customWidth="1"/>
  </cols>
  <sheetData>
    <row r="1" spans="1:251" x14ac:dyDescent="0.35">
      <c r="A1" s="20" t="s">
        <v>2</v>
      </c>
      <c r="B1" t="e" vm="2591">
        <v>#VALUE!</v>
      </c>
    </row>
    <row r="3" spans="1:251" x14ac:dyDescent="0.35">
      <c r="A3" s="20" t="s">
        <v>23</v>
      </c>
      <c r="B3" s="20" t="s">
        <v>24</v>
      </c>
    </row>
    <row r="4" spans="1:251" x14ac:dyDescent="0.35">
      <c r="A4" t="s">
        <v>30</v>
      </c>
      <c r="B4" t="s">
        <v>36</v>
      </c>
      <c r="C4" cm="1" vm="2592">
        <f t="array" aca="1" ref="C4:IQ4" ca="1">TRANSPOSE(_xlfn.STOCKHISTORY(A4&amp;":"&amp;B4,TODAY()-365,TODAY(),0,0,1))</f>
        <v>259.89</v>
      </c>
      <c r="D4" vm="2593">
        <f ca="1"/>
        <v>260.13</v>
      </c>
      <c r="E4" vm="2594">
        <f ca="1"/>
        <v>261.14</v>
      </c>
      <c r="F4" vm="2595">
        <f ca="1"/>
        <v>266.8</v>
      </c>
      <c r="G4" vm="2596">
        <f ca="1"/>
        <v>267.38</v>
      </c>
      <c r="H4" vm="2597">
        <f ca="1"/>
        <v>266.47000000000003</v>
      </c>
      <c r="I4" vm="2598">
        <f ca="1"/>
        <v>268.04000000000002</v>
      </c>
      <c r="J4" vm="2599">
        <f ca="1"/>
        <v>268.2</v>
      </c>
      <c r="K4" vm="2600">
        <f ca="1"/>
        <v>267.94</v>
      </c>
      <c r="L4" vm="2601">
        <f ca="1"/>
        <v>267.44</v>
      </c>
      <c r="M4" vm="2602">
        <f ca="1"/>
        <v>268.20999999999998</v>
      </c>
      <c r="N4" vm="2603">
        <f ca="1"/>
        <v>270.72000000000003</v>
      </c>
      <c r="O4" vm="2604">
        <f ca="1"/>
        <v>269.19</v>
      </c>
      <c r="P4" vm="2605">
        <f ca="1"/>
        <v>274.32</v>
      </c>
      <c r="Q4" vm="2606">
        <f ca="1"/>
        <v>276.37</v>
      </c>
      <c r="R4" vm="2607">
        <f ca="1"/>
        <v>278.54000000000002</v>
      </c>
      <c r="S4" vm="2608">
        <f ca="1"/>
        <v>280.49</v>
      </c>
      <c r="T4" vm="2609">
        <f ca="1"/>
        <v>278.62</v>
      </c>
      <c r="U4" vm="2610">
        <f ca="1"/>
        <v>279.37</v>
      </c>
      <c r="V4" vm="2611">
        <f ca="1"/>
        <v>285.61</v>
      </c>
      <c r="W4" vm="2612">
        <f ca="1"/>
        <v>285.33999999999997</v>
      </c>
      <c r="X4" vm="2613">
        <f ca="1"/>
        <v>283.95999999999998</v>
      </c>
      <c r="Y4" vm="2614">
        <f ca="1"/>
        <v>285.37</v>
      </c>
      <c r="Z4" vm="2615">
        <f ca="1"/>
        <v>287.35000000000002</v>
      </c>
      <c r="AA4" vm="2616">
        <f ca="1"/>
        <v>290.48</v>
      </c>
      <c r="AB4" vm="2617">
        <f ca="1"/>
        <v>291.56</v>
      </c>
      <c r="AC4" vm="2618">
        <f ca="1"/>
        <v>288.48</v>
      </c>
      <c r="AD4" vm="2619">
        <f ca="1"/>
        <v>285.24</v>
      </c>
      <c r="AE4" vm="2620">
        <f ca="1"/>
        <v>284.77</v>
      </c>
      <c r="AF4" vm="2621">
        <f ca="1"/>
        <v>288.63</v>
      </c>
      <c r="AG4" vm="2622">
        <f ca="1"/>
        <v>272.77999999999997</v>
      </c>
      <c r="AH4" vm="2623">
        <f ca="1"/>
        <v>269.63</v>
      </c>
      <c r="AI4" vm="2624">
        <f ca="1"/>
        <v>271.69</v>
      </c>
      <c r="AJ4" vm="2625">
        <f ca="1"/>
        <v>275.17</v>
      </c>
      <c r="AK4" vm="2626">
        <f ca="1"/>
        <v>274.95</v>
      </c>
      <c r="AL4" vm="2627">
        <f ca="1"/>
        <v>277.60000000000002</v>
      </c>
      <c r="AM4" vm="2628">
        <f ca="1"/>
        <v>277</v>
      </c>
      <c r="AN4" vm="2629">
        <f ca="1"/>
        <v>276.86</v>
      </c>
      <c r="AO4" vm="2630">
        <f ca="1"/>
        <v>277.93</v>
      </c>
      <c r="AP4" vm="2631">
        <f ca="1"/>
        <v>273.79000000000002</v>
      </c>
      <c r="AQ4" vm="2632">
        <f ca="1"/>
        <v>274.95999999999998</v>
      </c>
      <c r="AR4" vm="2633">
        <f ca="1"/>
        <v>276.93</v>
      </c>
      <c r="AS4" vm="2634">
        <f ca="1"/>
        <v>277.47000000000003</v>
      </c>
      <c r="AT4" vm="2635">
        <f ca="1"/>
        <v>277.83999999999997</v>
      </c>
      <c r="AU4" vm="2636">
        <f ca="1"/>
        <v>280.68</v>
      </c>
      <c r="AV4" vm="2637">
        <f ca="1"/>
        <v>279.29000000000002</v>
      </c>
      <c r="AW4" vm="2638">
        <f ca="1"/>
        <v>287.52</v>
      </c>
      <c r="AX4" vm="2639">
        <f ca="1"/>
        <v>290.39</v>
      </c>
      <c r="AY4" vm="2640">
        <f ca="1"/>
        <v>290.62</v>
      </c>
      <c r="AZ4" vm="2641">
        <f ca="1"/>
        <v>286.85000000000002</v>
      </c>
      <c r="BA4" vm="2642">
        <f ca="1"/>
        <v>284.79000000000002</v>
      </c>
      <c r="BB4" vm="2643">
        <f ca="1"/>
        <v>283.76</v>
      </c>
      <c r="BC4" vm="2644">
        <f ca="1"/>
        <v>283.22000000000003</v>
      </c>
      <c r="BD4" vm="2645">
        <f ca="1"/>
        <v>281.73</v>
      </c>
      <c r="BE4" vm="2646">
        <f ca="1"/>
        <v>284.19</v>
      </c>
      <c r="BF4" vm="2647">
        <f ca="1"/>
        <v>281.88</v>
      </c>
      <c r="BG4" vm="2648">
        <f ca="1"/>
        <v>290.16000000000003</v>
      </c>
      <c r="BH4" vm="2649">
        <f ca="1"/>
        <v>289.85000000000002</v>
      </c>
      <c r="BI4" vm="2650">
        <f ca="1"/>
        <v>290.74</v>
      </c>
      <c r="BJ4" vm="2651">
        <f ca="1"/>
        <v>291.85000000000002</v>
      </c>
      <c r="BK4" vm="2652">
        <f ca="1"/>
        <v>293.29000000000002</v>
      </c>
      <c r="BL4" vm="2653">
        <f ca="1"/>
        <v>307.39999999999998</v>
      </c>
      <c r="BM4" vm="2654">
        <f ca="1"/>
        <v>305.8</v>
      </c>
      <c r="BN4" vm="2655">
        <f ca="1"/>
        <v>307.87</v>
      </c>
      <c r="BO4" vm="2656">
        <f ca="1"/>
        <v>310.92</v>
      </c>
      <c r="BP4" vm="2657">
        <f ca="1"/>
        <v>309.85000000000002</v>
      </c>
      <c r="BQ4" vm="2658">
        <f ca="1"/>
        <v>309.48</v>
      </c>
      <c r="BR4" vm="2659">
        <f ca="1"/>
        <v>308.25</v>
      </c>
      <c r="BS4" vm="2660">
        <f ca="1"/>
        <v>309.64</v>
      </c>
      <c r="BT4" vm="2661">
        <f ca="1"/>
        <v>312.16000000000003</v>
      </c>
      <c r="BU4" vm="2662">
        <f ca="1"/>
        <v>311.85000000000002</v>
      </c>
      <c r="BV4" vm="2663">
        <f ca="1"/>
        <v>307.39</v>
      </c>
      <c r="BW4" vm="2664">
        <f ca="1"/>
        <v>309.89999999999998</v>
      </c>
      <c r="BX4" vm="2665">
        <f ca="1"/>
        <v>309.92</v>
      </c>
      <c r="BY4" vm="2666">
        <f ca="1"/>
        <v>313.19</v>
      </c>
      <c r="BZ4" vm="2667">
        <f ca="1"/>
        <v>311.82</v>
      </c>
      <c r="CA4" vm="2668">
        <f ca="1"/>
        <v>314.7</v>
      </c>
      <c r="CB4" vm="2669">
        <f ca="1"/>
        <v>315.08</v>
      </c>
      <c r="CC4" vm="2670">
        <f ca="1"/>
        <v>316.64999999999998</v>
      </c>
      <c r="CD4" vm="2671">
        <f ca="1"/>
        <v>313.01</v>
      </c>
      <c r="CE4" vm="2664">
        <f ca="1"/>
        <v>309.89999999999998</v>
      </c>
      <c r="CF4" vm="2672">
        <f ca="1"/>
        <v>309.08</v>
      </c>
      <c r="CG4" vm="2673">
        <f ca="1"/>
        <v>311.01</v>
      </c>
      <c r="CH4" vm="2674">
        <f ca="1"/>
        <v>308.3</v>
      </c>
      <c r="CI4" vm="2675">
        <f ca="1"/>
        <v>312.38</v>
      </c>
      <c r="CJ4" vm="2676">
        <f ca="1"/>
        <v>313.79000000000002</v>
      </c>
      <c r="CK4" vm="2677">
        <f ca="1"/>
        <v>314.23</v>
      </c>
      <c r="CL4" vm="2678">
        <f ca="1"/>
        <v>314.74</v>
      </c>
      <c r="CM4" vm="2679">
        <f ca="1"/>
        <v>315.89</v>
      </c>
      <c r="CN4" vm="2680">
        <f ca="1"/>
        <v>318.3</v>
      </c>
      <c r="CO4" vm="2681">
        <f ca="1"/>
        <v>309.77999999999997</v>
      </c>
      <c r="CP4" vm="2682">
        <f ca="1"/>
        <v>314.88</v>
      </c>
      <c r="CQ4" vm="2683">
        <f ca="1"/>
        <v>317.70999999999998</v>
      </c>
      <c r="CR4" vm="2684">
        <f ca="1"/>
        <v>317.22000000000003</v>
      </c>
      <c r="CS4" vm="2685">
        <f ca="1"/>
        <v>320.64999999999998</v>
      </c>
      <c r="CT4" vm="2686">
        <f ca="1"/>
        <v>320.91000000000003</v>
      </c>
      <c r="CU4" vm="2687">
        <f ca="1"/>
        <v>318.66000000000003</v>
      </c>
      <c r="CV4" vm="2688">
        <f ca="1"/>
        <v>315.31</v>
      </c>
      <c r="CW4" vm="2689">
        <f ca="1"/>
        <v>316.04000000000002</v>
      </c>
      <c r="CX4" vm="2690">
        <f ca="1"/>
        <v>314.39999999999998</v>
      </c>
      <c r="CY4" vm="2691">
        <f ca="1"/>
        <v>314.91000000000003</v>
      </c>
      <c r="CZ4" vm="2692">
        <f ca="1"/>
        <v>313.04000000000002</v>
      </c>
      <c r="DA4" vm="2693">
        <f ca="1"/>
        <v>311.67</v>
      </c>
      <c r="DB4" vm="2694">
        <f ca="1"/>
        <v>312.60000000000002</v>
      </c>
      <c r="DC4" vm="2695">
        <f ca="1"/>
        <v>307.70999999999998</v>
      </c>
      <c r="DD4" vm="2696">
        <f ca="1"/>
        <v>306.92</v>
      </c>
      <c r="DE4" vm="2697">
        <f ca="1"/>
        <v>309.08999999999997</v>
      </c>
      <c r="DF4" vm="2698">
        <f ca="1"/>
        <v>316.27999999999997</v>
      </c>
      <c r="DG4" vm="2699">
        <f ca="1"/>
        <v>317.25</v>
      </c>
      <c r="DH4" vm="2700">
        <f ca="1"/>
        <v>319.62</v>
      </c>
      <c r="DI4" vm="2701">
        <f ca="1"/>
        <v>323.63</v>
      </c>
      <c r="DJ4" vm="2702">
        <f ca="1"/>
        <v>323.56</v>
      </c>
      <c r="DK4" vm="2703">
        <f ca="1"/>
        <v>328.21</v>
      </c>
      <c r="DL4" vm="2704">
        <f ca="1"/>
        <v>330.2</v>
      </c>
      <c r="DM4" vm="2705">
        <f ca="1"/>
        <v>334.54</v>
      </c>
      <c r="DN4" vm="2706">
        <f ca="1"/>
        <v>334.48</v>
      </c>
      <c r="DO4" vm="2707">
        <f ca="1"/>
        <v>335.88</v>
      </c>
      <c r="DP4" vm="2708">
        <f ca="1"/>
        <v>343.05</v>
      </c>
      <c r="DQ4" vm="2709">
        <f ca="1"/>
        <v>341.8</v>
      </c>
      <c r="DR4" vm="2710">
        <f ca="1"/>
        <v>345.82</v>
      </c>
      <c r="DS4" vm="2711">
        <f ca="1"/>
        <v>345.15</v>
      </c>
      <c r="DT4" vm="2712">
        <f ca="1"/>
        <v>349.44</v>
      </c>
      <c r="DU4" vm="2713">
        <f ca="1"/>
        <v>347.48</v>
      </c>
      <c r="DV4" vm="2714">
        <f ca="1"/>
        <v>348.02</v>
      </c>
      <c r="DW4" vm="2715">
        <f ca="1"/>
        <v>351.23</v>
      </c>
      <c r="DX4" vm="2716">
        <f ca="1"/>
        <v>350.72</v>
      </c>
      <c r="DY4" vm="2717">
        <f ca="1"/>
        <v>351.49</v>
      </c>
      <c r="DZ4" vm="2718">
        <f ca="1"/>
        <v>355.63</v>
      </c>
      <c r="EA4" vm="2719">
        <f ca="1"/>
        <v>353.81</v>
      </c>
      <c r="EB4" vm="2720">
        <f ca="1"/>
        <v>356.73</v>
      </c>
      <c r="EC4" vm="2721">
        <f ca="1"/>
        <v>355.23</v>
      </c>
      <c r="ED4" vm="2722">
        <f ca="1"/>
        <v>350.49</v>
      </c>
      <c r="EE4" vm="2723">
        <f ca="1"/>
        <v>348.53</v>
      </c>
      <c r="EF4" vm="2724">
        <f ca="1"/>
        <v>349.86</v>
      </c>
      <c r="EG4" vm="2725">
        <f ca="1"/>
        <v>352.09</v>
      </c>
      <c r="EH4" vm="2726">
        <f ca="1"/>
        <v>350.63</v>
      </c>
      <c r="EI4" vm="2727">
        <f ca="1"/>
        <v>355.74</v>
      </c>
      <c r="EJ4" vm="2728">
        <f ca="1"/>
        <v>362.71</v>
      </c>
      <c r="EK4" vm="2729">
        <f ca="1"/>
        <v>361.82</v>
      </c>
      <c r="EL4" vm="2730">
        <f ca="1"/>
        <v>352.23</v>
      </c>
      <c r="EM4" vm="2731">
        <f ca="1"/>
        <v>352.68</v>
      </c>
      <c r="EN4" vm="2732">
        <f ca="1"/>
        <v>344.16</v>
      </c>
      <c r="EO4" vm="2733">
        <f ca="1"/>
        <v>345.32</v>
      </c>
      <c r="EP4" vm="2734">
        <f ca="1"/>
        <v>341.48</v>
      </c>
      <c r="EQ4" vm="2735">
        <f ca="1"/>
        <v>332.14</v>
      </c>
      <c r="ER4" vm="2736">
        <f ca="1"/>
        <v>332.84</v>
      </c>
      <c r="ES4" vm="2737">
        <f ca="1"/>
        <v>328.55</v>
      </c>
      <c r="ET4" vm="2738">
        <f ca="1"/>
        <v>331.8</v>
      </c>
      <c r="EU4" vm="2739">
        <f ca="1"/>
        <v>334.55</v>
      </c>
      <c r="EV4" vm="2740">
        <f ca="1"/>
        <v>334.77</v>
      </c>
      <c r="EW4" vm="2741">
        <f ca="1"/>
        <v>339.87</v>
      </c>
      <c r="EX4" vm="2742">
        <f ca="1"/>
        <v>339.5</v>
      </c>
      <c r="EY4" vm="2743">
        <f ca="1"/>
        <v>335.66</v>
      </c>
      <c r="EZ4" vm="2744">
        <f ca="1"/>
        <v>343.87</v>
      </c>
      <c r="FA4" vm="2745">
        <f ca="1"/>
        <v>344.62</v>
      </c>
      <c r="FB4" vm="2746">
        <f ca="1"/>
        <v>344.18</v>
      </c>
      <c r="FC4" vm="2724">
        <f ca="1"/>
        <v>349.86</v>
      </c>
      <c r="FD4" vm="2747">
        <f ca="1"/>
        <v>342.85</v>
      </c>
      <c r="FE4" vm="2748">
        <f ca="1"/>
        <v>350.46</v>
      </c>
      <c r="FF4" vm="2749">
        <f ca="1"/>
        <v>346.35</v>
      </c>
      <c r="FG4" vm="2750">
        <f ca="1"/>
        <v>346.33</v>
      </c>
      <c r="FH4" vm="2751">
        <f ca="1"/>
        <v>339.39</v>
      </c>
      <c r="FI4" vm="2752">
        <f ca="1"/>
        <v>313.13</v>
      </c>
      <c r="FJ4" vm="2753">
        <f ca="1"/>
        <v>312.32</v>
      </c>
      <c r="FK4" vm="2754">
        <f ca="1"/>
        <v>308.27</v>
      </c>
      <c r="FL4" vm="2755">
        <f ca="1"/>
        <v>332.43</v>
      </c>
      <c r="FM4" vm="2756">
        <f ca="1"/>
        <v>324.61</v>
      </c>
      <c r="FN4" vm="2757">
        <f ca="1"/>
        <v>333.4</v>
      </c>
      <c r="FO4" vm="2758">
        <f ca="1"/>
        <v>335.18</v>
      </c>
      <c r="FP4" vm="2759">
        <f ca="1"/>
        <v>335.81</v>
      </c>
      <c r="FQ4" vm="2760">
        <f ca="1"/>
        <v>331.33</v>
      </c>
      <c r="FR4" vm="2761">
        <f ca="1"/>
        <v>329.61</v>
      </c>
      <c r="FS4" vm="2762">
        <f ca="1"/>
        <v>320.10000000000002</v>
      </c>
      <c r="FT4" vm="2763">
        <f ca="1"/>
        <v>331.4</v>
      </c>
      <c r="FU4" vm="2764">
        <f ca="1"/>
        <v>334.37</v>
      </c>
      <c r="FV4" vm="2765">
        <f ca="1"/>
        <v>335.71</v>
      </c>
      <c r="FW4" vm="2766">
        <f ca="1"/>
        <v>335.17</v>
      </c>
      <c r="FX4" vm="2767">
        <f ca="1"/>
        <v>337.51</v>
      </c>
      <c r="FY4" vm="2768">
        <f ca="1"/>
        <v>341.52</v>
      </c>
      <c r="FZ4" vm="2769">
        <f ca="1"/>
        <v>345.5</v>
      </c>
      <c r="GA4" vm="2770">
        <f ca="1"/>
        <v>342.45</v>
      </c>
      <c r="GB4" vm="2771">
        <f ca="1"/>
        <v>347.6</v>
      </c>
      <c r="GC4" vm="2772">
        <f ca="1"/>
        <v>348.64</v>
      </c>
      <c r="GD4" vm="2773">
        <f ca="1"/>
        <v>347.7</v>
      </c>
      <c r="GE4" vm="2774">
        <f ca="1"/>
        <v>349.85</v>
      </c>
      <c r="GF4" vm="2775">
        <f ca="1"/>
        <v>351.27</v>
      </c>
      <c r="GG4" vm="2776">
        <f ca="1"/>
        <v>352.54</v>
      </c>
      <c r="GH4" vm="2777">
        <f ca="1"/>
        <v>355.85</v>
      </c>
      <c r="GI4" vm="2778">
        <f ca="1"/>
        <v>356.14</v>
      </c>
      <c r="GJ4" vm="2779">
        <f ca="1"/>
        <v>356.46</v>
      </c>
      <c r="GK4" vm="2780">
        <f ca="1"/>
        <v>362.3</v>
      </c>
      <c r="GL4" vm="2781">
        <f ca="1"/>
        <v>365.12</v>
      </c>
      <c r="GM4" vm="2782">
        <f ca="1"/>
        <v>367.9</v>
      </c>
      <c r="GN4" vm="2783">
        <f ca="1"/>
        <v>366.84</v>
      </c>
      <c r="GO4" vm="2784">
        <f ca="1"/>
        <v>358.3</v>
      </c>
      <c r="GP4" vm="2785">
        <f ca="1"/>
        <v>357.97</v>
      </c>
      <c r="GQ4" vm="2786">
        <f ca="1"/>
        <v>353.54</v>
      </c>
      <c r="GR4" vm="2787">
        <f ca="1"/>
        <v>359.3</v>
      </c>
      <c r="GS4" vm="2788">
        <f ca="1"/>
        <v>359.73</v>
      </c>
      <c r="GT4" vm="2789">
        <f ca="1"/>
        <v>362.4</v>
      </c>
      <c r="GU4" vm="2790">
        <f ca="1"/>
        <v>365.19</v>
      </c>
      <c r="GV4" vm="2791">
        <f ca="1"/>
        <v>365.32</v>
      </c>
      <c r="GW4" vm="2792">
        <f ca="1"/>
        <v>365.86</v>
      </c>
      <c r="GX4" vm="2793">
        <f ca="1"/>
        <v>368</v>
      </c>
      <c r="GY4" vm="2794">
        <f ca="1"/>
        <v>366.77</v>
      </c>
      <c r="GZ4" vm="2795">
        <f ca="1"/>
        <v>370.22</v>
      </c>
      <c r="HA4" vm="2796">
        <f ca="1"/>
        <v>366.66</v>
      </c>
      <c r="HB4" vm="2797">
        <f ca="1"/>
        <v>370.7</v>
      </c>
      <c r="HC4" vm="2798">
        <f ca="1"/>
        <v>373.31</v>
      </c>
      <c r="HD4" vm="2799">
        <f ca="1"/>
        <v>371.4</v>
      </c>
      <c r="HE4" vm="2800">
        <f ca="1"/>
        <v>352.85</v>
      </c>
      <c r="HF4" vm="2801">
        <f ca="1"/>
        <v>355.48</v>
      </c>
      <c r="HG4" vm="2802">
        <f ca="1"/>
        <v>357.84</v>
      </c>
      <c r="HH4" vm="2803">
        <f ca="1"/>
        <v>340.38</v>
      </c>
      <c r="HI4" vm="2804">
        <f ca="1"/>
        <v>338.57</v>
      </c>
      <c r="HJ4" vm="2805">
        <f ca="1"/>
        <v>343.75</v>
      </c>
      <c r="HK4" vm="2806">
        <f ca="1"/>
        <v>351.63</v>
      </c>
      <c r="HL4" vm="2807">
        <f ca="1"/>
        <v>345.26</v>
      </c>
      <c r="HM4" vm="2808">
        <f ca="1"/>
        <v>346.03</v>
      </c>
      <c r="HN4" vm="2809">
        <f ca="1"/>
        <v>348.61</v>
      </c>
      <c r="HO4" vm="2810">
        <f ca="1"/>
        <v>355.05</v>
      </c>
      <c r="HP4" vm="2811">
        <f ca="1"/>
        <v>355.47</v>
      </c>
      <c r="HQ4" vm="2812">
        <f ca="1"/>
        <v>354.22</v>
      </c>
      <c r="HR4" vm="2813">
        <f ca="1"/>
        <v>358.86</v>
      </c>
      <c r="HS4" vm="2814">
        <f ca="1"/>
        <v>356.64</v>
      </c>
      <c r="HT4" vm="2815">
        <f ca="1"/>
        <v>354.55</v>
      </c>
      <c r="HU4" vm="2816">
        <f ca="1"/>
        <v>357.76</v>
      </c>
      <c r="HV4" vm="2817">
        <f ca="1"/>
        <v>355.88</v>
      </c>
      <c r="HW4" vm="2818">
        <f ca="1"/>
        <v>347.93</v>
      </c>
      <c r="HX4" vm="2819">
        <f ca="1"/>
        <v>350.5</v>
      </c>
      <c r="HY4" vm="2820">
        <f ca="1"/>
        <v>347.02</v>
      </c>
      <c r="HZ4" vm="2821">
        <f ca="1"/>
        <v>349.9</v>
      </c>
      <c r="IA4" vm="2822">
        <f ca="1"/>
        <v>349.81</v>
      </c>
      <c r="IB4" vm="2823">
        <f ca="1"/>
        <v>349.05</v>
      </c>
      <c r="IC4" vm="2824">
        <f ca="1"/>
        <v>350.94</v>
      </c>
      <c r="ID4" vm="2825">
        <f ca="1"/>
        <v>351.86</v>
      </c>
      <c r="IE4" vm="2826">
        <f ca="1"/>
        <v>355.29</v>
      </c>
      <c r="IF4" vm="2827">
        <f ca="1"/>
        <v>353.97</v>
      </c>
      <c r="IG4" vm="2828">
        <f ca="1"/>
        <v>357.04</v>
      </c>
      <c r="IH4" vm="2811">
        <f ca="1"/>
        <v>355.47</v>
      </c>
      <c r="II4" vm="2829">
        <f ca="1"/>
        <v>351.29</v>
      </c>
      <c r="IJ4" vm="2830">
        <f ca="1"/>
        <v>350.91</v>
      </c>
      <c r="IK4" vm="2831">
        <f ca="1"/>
        <v>345.47</v>
      </c>
      <c r="IL4" vm="2832">
        <f ca="1"/>
        <v>339.35</v>
      </c>
      <c r="IM4" vm="2833">
        <f ca="1"/>
        <v>342.15</v>
      </c>
      <c r="IN4" vm="2834">
        <f ca="1"/>
        <v>337.43</v>
      </c>
      <c r="IO4" vm="2835">
        <f ca="1"/>
        <v>339.74</v>
      </c>
      <c r="IP4" vm="2836">
        <f ca="1"/>
        <v>332.09</v>
      </c>
      <c r="IQ4" vm="2837">
        <f ca="1"/>
        <v>336.78</v>
      </c>
    </row>
    <row r="6" spans="1:251" x14ac:dyDescent="0.35">
      <c r="A6" t="str" cm="1">
        <f t="array" aca="1" ref="A6:F27" ca="1">_xlfn.STOCKHISTORY(A4&amp;":"&amp;B4,TODAY()-30,TODAY(),0,1,0,5,2,3,4,1)</f>
        <v>Date</v>
      </c>
      <c r="B6" t="str">
        <f ca="1"/>
        <v>Volume</v>
      </c>
      <c r="C6" t="str">
        <f ca="1"/>
        <v>Open</v>
      </c>
      <c r="D6" t="str">
        <f ca="1"/>
        <v>High</v>
      </c>
      <c r="E6" t="str">
        <f ca="1"/>
        <v>Low</v>
      </c>
      <c r="F6" t="str">
        <f ca="1"/>
        <v>Close</v>
      </c>
    </row>
    <row r="7" spans="1:251" x14ac:dyDescent="0.35">
      <c r="A7" vm="230">
        <f ca="1"/>
        <v>45849</v>
      </c>
      <c r="B7" vm="2838">
        <f ca="1"/>
        <v>7580157</v>
      </c>
      <c r="C7" vm="2839">
        <f ca="1"/>
        <v>352.51</v>
      </c>
      <c r="D7" vm="2719">
        <f ca="1"/>
        <v>353.81</v>
      </c>
      <c r="E7" vm="2840">
        <f ca="1"/>
        <v>344.39249999999998</v>
      </c>
      <c r="F7" vm="2818">
        <f ca="1"/>
        <v>347.93</v>
      </c>
    </row>
    <row r="8" spans="1:251" x14ac:dyDescent="0.35">
      <c r="A8" vm="231">
        <f ca="1"/>
        <v>45852</v>
      </c>
      <c r="B8" vm="2841">
        <f ca="1"/>
        <v>5599263</v>
      </c>
      <c r="C8" vm="2842">
        <f ca="1"/>
        <v>347.39</v>
      </c>
      <c r="D8" vm="2843">
        <f ca="1"/>
        <v>351.97</v>
      </c>
      <c r="E8" vm="2844">
        <f ca="1"/>
        <v>345.01</v>
      </c>
      <c r="F8" vm="2819">
        <f ca="1"/>
        <v>350.5</v>
      </c>
    </row>
    <row r="9" spans="1:251" x14ac:dyDescent="0.35">
      <c r="A9" vm="232">
        <f ca="1"/>
        <v>45853</v>
      </c>
      <c r="B9" vm="2845">
        <f ca="1"/>
        <v>4891719</v>
      </c>
      <c r="C9" vm="2846">
        <f ca="1"/>
        <v>348.12</v>
      </c>
      <c r="D9" vm="2847">
        <f ca="1"/>
        <v>350.21</v>
      </c>
      <c r="E9" vm="2848">
        <f ca="1"/>
        <v>346.76</v>
      </c>
      <c r="F9" vm="2820">
        <f ca="1"/>
        <v>347.02</v>
      </c>
    </row>
    <row r="10" spans="1:251" x14ac:dyDescent="0.35">
      <c r="A10" vm="233">
        <f ca="1"/>
        <v>45854</v>
      </c>
      <c r="B10" vm="2849">
        <f ca="1"/>
        <v>5544214</v>
      </c>
      <c r="C10" vm="2850">
        <f ca="1"/>
        <v>347.29</v>
      </c>
      <c r="D10" vm="2851">
        <f ca="1"/>
        <v>350.67</v>
      </c>
      <c r="E10" vm="2852">
        <f ca="1"/>
        <v>345.8</v>
      </c>
      <c r="F10" vm="2821">
        <f ca="1"/>
        <v>349.9</v>
      </c>
    </row>
    <row r="11" spans="1:251" x14ac:dyDescent="0.35">
      <c r="A11" vm="234">
        <f ca="1"/>
        <v>45855</v>
      </c>
      <c r="B11" vm="2853">
        <f ca="1"/>
        <v>4747460</v>
      </c>
      <c r="C11" vm="2854">
        <f ca="1"/>
        <v>350</v>
      </c>
      <c r="D11" vm="2855">
        <f ca="1"/>
        <v>351.37</v>
      </c>
      <c r="E11" vm="2856">
        <f ca="1"/>
        <v>348.48</v>
      </c>
      <c r="F11" vm="2822">
        <f ca="1"/>
        <v>349.81</v>
      </c>
    </row>
    <row r="12" spans="1:251" x14ac:dyDescent="0.35">
      <c r="A12" vm="235">
        <f ca="1"/>
        <v>45856</v>
      </c>
      <c r="B12" vm="2857">
        <f ca="1"/>
        <v>4927644</v>
      </c>
      <c r="C12" vm="2858">
        <f ca="1"/>
        <v>349.5</v>
      </c>
      <c r="D12" vm="2858">
        <f ca="1"/>
        <v>349.5</v>
      </c>
      <c r="E12" vm="2859">
        <f ca="1"/>
        <v>347.16</v>
      </c>
      <c r="F12" vm="2823">
        <f ca="1"/>
        <v>349.05</v>
      </c>
    </row>
    <row r="13" spans="1:251" x14ac:dyDescent="0.35">
      <c r="A13" vm="236">
        <f ca="1"/>
        <v>45859</v>
      </c>
      <c r="B13" vm="2860">
        <f ca="1"/>
        <v>5216269</v>
      </c>
      <c r="C13" vm="2861">
        <f ca="1"/>
        <v>349.06</v>
      </c>
      <c r="D13" vm="2862">
        <f ca="1"/>
        <v>353.65</v>
      </c>
      <c r="E13" vm="2863">
        <f ca="1"/>
        <v>348.4</v>
      </c>
      <c r="F13" vm="2824">
        <f ca="1"/>
        <v>350.94</v>
      </c>
    </row>
    <row r="14" spans="1:251" x14ac:dyDescent="0.35">
      <c r="A14" vm="237">
        <f ca="1"/>
        <v>45860</v>
      </c>
      <c r="B14" vm="2864">
        <f ca="1"/>
        <v>4614217</v>
      </c>
      <c r="C14" vm="2865">
        <f ca="1"/>
        <v>351.1</v>
      </c>
      <c r="D14" vm="2866">
        <f ca="1"/>
        <v>354.48</v>
      </c>
      <c r="E14" vm="2867">
        <f ca="1"/>
        <v>350.2</v>
      </c>
      <c r="F14" vm="2825">
        <f ca="1"/>
        <v>351.86</v>
      </c>
    </row>
    <row r="15" spans="1:251" x14ac:dyDescent="0.35">
      <c r="A15" vm="238">
        <f ca="1"/>
        <v>45861</v>
      </c>
      <c r="B15" vm="2868">
        <f ca="1"/>
        <v>4385600</v>
      </c>
      <c r="C15" vm="2869">
        <f ca="1"/>
        <v>353</v>
      </c>
      <c r="D15" vm="2870">
        <f ca="1"/>
        <v>355.78</v>
      </c>
      <c r="E15" vm="2871">
        <f ca="1"/>
        <v>351.21</v>
      </c>
      <c r="F15" vm="2826">
        <f ca="1"/>
        <v>355.29</v>
      </c>
    </row>
    <row r="16" spans="1:251" x14ac:dyDescent="0.35">
      <c r="A16" vm="239">
        <f ca="1"/>
        <v>45862</v>
      </c>
      <c r="B16" vm="2872">
        <f ca="1"/>
        <v>5887647</v>
      </c>
      <c r="C16" vm="2873">
        <f ca="1"/>
        <v>354.82</v>
      </c>
      <c r="D16" vm="2874">
        <f ca="1"/>
        <v>357.18</v>
      </c>
      <c r="E16" vm="2875">
        <f ca="1"/>
        <v>353.86</v>
      </c>
      <c r="F16" vm="2827">
        <f ca="1"/>
        <v>353.97</v>
      </c>
    </row>
    <row r="17" spans="1:6" x14ac:dyDescent="0.35">
      <c r="A17" vm="240">
        <f ca="1"/>
        <v>45863</v>
      </c>
      <c r="B17" vm="2876">
        <f ca="1"/>
        <v>3915781</v>
      </c>
      <c r="C17" vm="2877">
        <f ca="1"/>
        <v>354</v>
      </c>
      <c r="D17" vm="2878">
        <f ca="1"/>
        <v>357.65</v>
      </c>
      <c r="E17" vm="2879">
        <f ca="1"/>
        <v>353.01</v>
      </c>
      <c r="F17" vm="2828">
        <f ca="1"/>
        <v>357.04</v>
      </c>
    </row>
    <row r="18" spans="1:6" x14ac:dyDescent="0.35">
      <c r="A18" vm="241">
        <f ca="1"/>
        <v>45866</v>
      </c>
      <c r="B18" vm="2880">
        <f ca="1"/>
        <v>3920959</v>
      </c>
      <c r="C18" vm="2881">
        <f ca="1"/>
        <v>356.38</v>
      </c>
      <c r="D18" vm="2882">
        <f ca="1"/>
        <v>358.32</v>
      </c>
      <c r="E18" vm="2883">
        <f ca="1"/>
        <v>354.73</v>
      </c>
      <c r="F18" vm="2811">
        <f ca="1"/>
        <v>355.47</v>
      </c>
    </row>
    <row r="19" spans="1:6" x14ac:dyDescent="0.35">
      <c r="A19" vm="242">
        <f ca="1"/>
        <v>45867</v>
      </c>
      <c r="B19" vm="2884">
        <f ca="1"/>
        <v>7402324</v>
      </c>
      <c r="C19" vm="2885">
        <f ca="1"/>
        <v>356.29</v>
      </c>
      <c r="D19" vm="2882">
        <f ca="1"/>
        <v>358.32</v>
      </c>
      <c r="E19" vm="2886">
        <f ca="1"/>
        <v>350.80950000000001</v>
      </c>
      <c r="F19" vm="2829">
        <f ca="1"/>
        <v>351.29</v>
      </c>
    </row>
    <row r="20" spans="1:6" x14ac:dyDescent="0.35">
      <c r="A20" vm="243">
        <f ca="1"/>
        <v>45868</v>
      </c>
      <c r="B20" vm="2887">
        <f ca="1"/>
        <v>12129680</v>
      </c>
      <c r="C20" vm="2888">
        <f ca="1"/>
        <v>351.7</v>
      </c>
      <c r="D20" vm="2889">
        <f ca="1"/>
        <v>356.62</v>
      </c>
      <c r="E20" vm="2890">
        <f ca="1"/>
        <v>347.23</v>
      </c>
      <c r="F20" vm="2830">
        <f ca="1"/>
        <v>350.91</v>
      </c>
    </row>
    <row r="21" spans="1:6" x14ac:dyDescent="0.35">
      <c r="A21" vm="244">
        <f ca="1"/>
        <v>45869</v>
      </c>
      <c r="B21" vm="2891">
        <f ca="1"/>
        <v>8641733</v>
      </c>
      <c r="C21" vm="2892">
        <f ca="1"/>
        <v>348.93</v>
      </c>
      <c r="D21" vm="2893">
        <f ca="1"/>
        <v>352.82</v>
      </c>
      <c r="E21" vm="2894">
        <f ca="1"/>
        <v>345.09010000000001</v>
      </c>
      <c r="F21" vm="2831">
        <f ca="1"/>
        <v>345.47</v>
      </c>
    </row>
    <row r="22" spans="1:6" x14ac:dyDescent="0.35">
      <c r="A22" vm="245">
        <f ca="1"/>
        <v>45870</v>
      </c>
      <c r="B22" vm="2895">
        <f ca="1"/>
        <v>8658670</v>
      </c>
      <c r="C22" vm="2896">
        <f ca="1"/>
        <v>344.1</v>
      </c>
      <c r="D22" vm="2897">
        <f ca="1"/>
        <v>346.17</v>
      </c>
      <c r="E22" vm="2898">
        <f ca="1"/>
        <v>338.1</v>
      </c>
      <c r="F22" vm="2832">
        <f ca="1"/>
        <v>339.35</v>
      </c>
    </row>
    <row r="23" spans="1:6" x14ac:dyDescent="0.35">
      <c r="A23" vm="246">
        <f ca="1"/>
        <v>45873</v>
      </c>
      <c r="B23" vm="2899">
        <f ca="1"/>
        <v>7335286</v>
      </c>
      <c r="C23" vm="2900">
        <f ca="1"/>
        <v>341.69499999999999</v>
      </c>
      <c r="D23" vm="2901">
        <f ca="1"/>
        <v>344.38</v>
      </c>
      <c r="E23" vm="2902">
        <f ca="1"/>
        <v>340</v>
      </c>
      <c r="F23" vm="2833">
        <f ca="1"/>
        <v>342.15</v>
      </c>
    </row>
    <row r="24" spans="1:6" x14ac:dyDescent="0.35">
      <c r="A24" vm="247">
        <f ca="1"/>
        <v>45874</v>
      </c>
      <c r="B24" vm="2903">
        <f ca="1"/>
        <v>7295564</v>
      </c>
      <c r="C24" vm="2833">
        <f ca="1"/>
        <v>342.15</v>
      </c>
      <c r="D24" vm="2904">
        <f ca="1"/>
        <v>342.46</v>
      </c>
      <c r="E24" vm="2905">
        <f ca="1"/>
        <v>335.55</v>
      </c>
      <c r="F24" vm="2834">
        <f ca="1"/>
        <v>337.43</v>
      </c>
    </row>
    <row r="25" spans="1:6" x14ac:dyDescent="0.35">
      <c r="A25" vm="248">
        <f ca="1"/>
        <v>45875</v>
      </c>
      <c r="B25" vm="2906">
        <f ca="1"/>
        <v>5944108</v>
      </c>
      <c r="C25" vm="2907">
        <f ca="1"/>
        <v>338.29500000000002</v>
      </c>
      <c r="D25" vm="2908">
        <f ca="1"/>
        <v>341.42860000000002</v>
      </c>
      <c r="E25" vm="2909">
        <f ca="1"/>
        <v>335.43</v>
      </c>
      <c r="F25" vm="2835">
        <f ca="1"/>
        <v>339.74</v>
      </c>
    </row>
    <row r="26" spans="1:6" x14ac:dyDescent="0.35">
      <c r="A26" vm="249">
        <f ca="1"/>
        <v>45876</v>
      </c>
      <c r="B26" vm="2910">
        <f ca="1"/>
        <v>8797064</v>
      </c>
      <c r="C26" vm="2911">
        <f ca="1"/>
        <v>341.43</v>
      </c>
      <c r="D26" vm="2833">
        <f ca="1"/>
        <v>342.15</v>
      </c>
      <c r="E26" vm="2912">
        <f ca="1"/>
        <v>328.7</v>
      </c>
      <c r="F26" vm="2836">
        <f ca="1"/>
        <v>332.09</v>
      </c>
    </row>
    <row r="27" spans="1:6" x14ac:dyDescent="0.35">
      <c r="A27" vm="250">
        <f ca="1"/>
        <v>45877</v>
      </c>
      <c r="B27" vm="2913">
        <f ca="1"/>
        <v>6073868</v>
      </c>
      <c r="C27" vm="2914">
        <f ca="1"/>
        <v>333.68</v>
      </c>
      <c r="D27" vm="2915">
        <f ca="1"/>
        <v>337.37740000000002</v>
      </c>
      <c r="E27" vm="2916">
        <f ca="1"/>
        <v>332.73</v>
      </c>
      <c r="F27" vm="2837">
        <f ca="1"/>
        <v>336.78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8FBD8-A9ED-46E5-9F56-2062E7C5091B}">
  <dimension ref="B1:K9"/>
  <sheetViews>
    <sheetView topLeftCell="C1" workbookViewId="0">
      <selection activeCell="J3" sqref="J3"/>
    </sheetView>
  </sheetViews>
  <sheetFormatPr defaultRowHeight="14.5" x14ac:dyDescent="0.35"/>
  <cols>
    <col min="2" max="2" width="37.36328125" bestFit="1" customWidth="1"/>
    <col min="4" max="4" width="14.6328125" bestFit="1" customWidth="1"/>
    <col min="5" max="5" width="13.81640625" bestFit="1" customWidth="1"/>
    <col min="6" max="6" width="12.1796875" bestFit="1" customWidth="1"/>
    <col min="8" max="8" width="12.36328125" customWidth="1"/>
    <col min="10" max="10" width="11.08984375" bestFit="1" customWidth="1"/>
    <col min="11" max="11" width="14.6328125" bestFit="1" customWidth="1"/>
  </cols>
  <sheetData>
    <row r="1" spans="2:11" x14ac:dyDescent="0.35">
      <c r="J1" s="20" t="s">
        <v>2</v>
      </c>
      <c r="K1" t="s">
        <v>28</v>
      </c>
    </row>
    <row r="2" spans="2:11" x14ac:dyDescent="0.35">
      <c r="B2" t="s">
        <v>2</v>
      </c>
      <c r="C2" t="s">
        <v>23</v>
      </c>
      <c r="D2" t="s">
        <v>24</v>
      </c>
      <c r="E2" t="s">
        <v>25</v>
      </c>
      <c r="F2" t="s">
        <v>5</v>
      </c>
      <c r="G2" t="s">
        <v>26</v>
      </c>
      <c r="H2" t="s">
        <v>27</v>
      </c>
    </row>
    <row r="3" spans="2:11" x14ac:dyDescent="0.35">
      <c r="B3" t="e" vm="2591">
        <v>#VALUE!</v>
      </c>
      <c r="C3" t="str" cm="1">
        <f t="array" aca="1" ref="C3" ca="1">_FV(Table3[[#This Row],[Stock]],"Exchange abbreviation",TRUE)</f>
        <v>XNYS</v>
      </c>
      <c r="D3" t="str" cm="1">
        <f t="array" aca="1" ref="D3" ca="1">_FV(Table3[[#This Row],[Stock]],"Ticker symbol",TRUE)</f>
        <v>V</v>
      </c>
      <c r="E3" s="3" cm="1">
        <f t="array" aca="1" ref="E3" ca="1">_FV(Table3[[#This Row],[Stock]],"52 week high",TRUE)</f>
        <v>375.51</v>
      </c>
      <c r="F3" s="3" cm="1">
        <f t="array" aca="1" ref="F3" ca="1">_FV(Table3[[#This Row],[Stock]],"Price")</f>
        <v>336.78</v>
      </c>
      <c r="G3" s="19" cm="1">
        <f t="array" aca="1" ref="G3" ca="1">_FV(Table3[[#This Row],[Stock]],"P/E",TRUE)</f>
        <v>32.410600000000002</v>
      </c>
      <c r="H3" s="3" cm="1">
        <f t="array" aca="1" ref="H3" ca="1">_FV(Table3[[#This Row],[Stock]],"Change")</f>
        <v>4.6900000000000004</v>
      </c>
      <c r="J3" s="20" t="s">
        <v>23</v>
      </c>
      <c r="K3" s="20" t="s">
        <v>24</v>
      </c>
    </row>
    <row r="4" spans="2:11" x14ac:dyDescent="0.35">
      <c r="B4" t="e" vm="1747">
        <v>#VALUE!</v>
      </c>
      <c r="C4" t="str" cm="1">
        <f t="array" aca="1" ref="C4" ca="1">_FV(Table3[[#This Row],[Stock]],"Exchange abbreviation",TRUE)</f>
        <v>XNYS</v>
      </c>
      <c r="D4" t="str" cm="1">
        <f t="array" aca="1" ref="D4" ca="1">_FV(Table3[[#This Row],[Stock]],"Ticker symbol",TRUE)</f>
        <v>BRK.A</v>
      </c>
      <c r="E4" s="3" cm="1">
        <f t="array" aca="1" ref="E4" ca="1">_FV(Table3[[#This Row],[Stock]],"52 week high",TRUE)</f>
        <v>812855</v>
      </c>
      <c r="F4" s="3" cm="1">
        <f t="array" aca="1" ref="F4" ca="1">_FV(Table3[[#This Row],[Stock]],"Price")</f>
        <v>698040.1</v>
      </c>
      <c r="G4" s="19" cm="1">
        <f t="array" aca="1" ref="G4" ca="1">_FV(Table3[[#This Row],[Stock]],"P/E",TRUE)</f>
        <v>15.9933</v>
      </c>
      <c r="H4" s="3" cm="1">
        <f t="array" aca="1" ref="H4" ca="1">_FV(Table3[[#This Row],[Stock]],"Change")</f>
        <v>-1959.8</v>
      </c>
      <c r="J4" t="s">
        <v>29</v>
      </c>
      <c r="K4" t="s">
        <v>31</v>
      </c>
    </row>
    <row r="5" spans="2:11" x14ac:dyDescent="0.35">
      <c r="B5" t="e" vm="2322">
        <v>#VALUE!</v>
      </c>
      <c r="C5" t="str" cm="1">
        <f t="array" aca="1" ref="C5" ca="1">_FV(Table3[[#This Row],[Stock]],"Exchange abbreviation",TRUE)</f>
        <v>XLON</v>
      </c>
      <c r="D5" t="str" cm="1">
        <f t="array" aca="1" ref="D5" ca="1">_FV(Table3[[#This Row],[Stock]],"Ticker symbol",TRUE)</f>
        <v>0R2N</v>
      </c>
      <c r="E5" s="3" cm="1">
        <f t="array" aca="1" ref="E5" ca="1">_FV(Table3[[#This Row],[Stock]],"52 week high",TRUE)</f>
        <v>78.885000000000005</v>
      </c>
      <c r="F5" s="3" cm="1">
        <f t="array" aca="1" ref="F5" ca="1">_FV(Table3[[#This Row],[Stock]],"Price")</f>
        <v>156.19999999999999</v>
      </c>
      <c r="G5" s="19" cm="1">
        <f t="array" aca="1" ref="G5" ca="1">_FV(Table3[[#This Row],[Stock]],"P/E",TRUE)</f>
        <v>44.981400000000001</v>
      </c>
      <c r="H5" s="3" cm="1">
        <f t="array" aca="1" ref="H5" ca="1">_FV(Table3[[#This Row],[Stock]],"Change")</f>
        <v>2.8</v>
      </c>
      <c r="J5" t="s">
        <v>30</v>
      </c>
      <c r="K5" t="s">
        <v>32</v>
      </c>
    </row>
    <row r="6" spans="2:11" x14ac:dyDescent="0.35">
      <c r="B6" t="e" vm="1989">
        <v>#VALUE!</v>
      </c>
      <c r="C6" t="str" cm="1">
        <f t="array" aca="1" ref="C6" ca="1">_FV(Table3[[#This Row],[Stock]],"Exchange abbreviation",TRUE)</f>
        <v>XNYS</v>
      </c>
      <c r="D6" t="str" cm="1">
        <f t="array" aca="1" ref="D6" ca="1">_FV(Table3[[#This Row],[Stock]],"Ticker symbol",TRUE)</f>
        <v>BLK</v>
      </c>
      <c r="E6" s="3" cm="1">
        <f t="array" aca="1" ref="E6" ca="1">_FV(Table3[[#This Row],[Stock]],"52 week high",TRUE)</f>
        <v>1131.93</v>
      </c>
      <c r="F6" s="3" cm="1">
        <f t="array" aca="1" ref="F6" ca="1">_FV(Table3[[#This Row],[Stock]],"Price")</f>
        <v>1124.97</v>
      </c>
      <c r="G6" s="19" cm="1">
        <f t="array" aca="1" ref="G6" ca="1">_FV(Table3[[#This Row],[Stock]],"P/E",TRUE)</f>
        <v>26.896999999999998</v>
      </c>
      <c r="H6" s="3" cm="1">
        <f t="array" aca="1" ref="H6" ca="1">_FV(Table3[[#This Row],[Stock]],"Change")</f>
        <v>12.14</v>
      </c>
      <c r="J6" t="s">
        <v>30</v>
      </c>
      <c r="K6" t="s">
        <v>33</v>
      </c>
    </row>
    <row r="7" spans="2:11" x14ac:dyDescent="0.35">
      <c r="B7" t="e" vm="2321">
        <v>#VALUE!</v>
      </c>
      <c r="C7" t="str" cm="1">
        <f t="array" aca="1" ref="C7" ca="1">_FV(Table3[[#This Row],[Stock]],"Exchange abbreviation",TRUE)</f>
        <v>XNYS</v>
      </c>
      <c r="D7" t="str" cm="1">
        <f t="array" aca="1" ref="D7" ca="1">_FV(Table3[[#This Row],[Stock]],"Ticker symbol",TRUE)</f>
        <v>JPM</v>
      </c>
      <c r="E7" s="3" cm="1">
        <f t="array" aca="1" ref="E7" ca="1">_FV(Table3[[#This Row],[Stock]],"52 week high",TRUE)</f>
        <v>301.29309999999998</v>
      </c>
      <c r="F7" s="3" cm="1">
        <f t="array" aca="1" ref="F7" ca="1">_FV(Table3[[#This Row],[Stock]],"Price")</f>
        <v>288.76</v>
      </c>
      <c r="G7" s="19" cm="1">
        <f t="array" aca="1" ref="G7" ca="1">_FV(Table3[[#This Row],[Stock]],"P/E",TRUE)</f>
        <v>14.722200000000001</v>
      </c>
      <c r="H7" s="3" cm="1">
        <f t="array" aca="1" ref="H7" ca="1">_FV(Table3[[#This Row],[Stock]],"Change")</f>
        <v>1.82</v>
      </c>
      <c r="J7" t="s">
        <v>30</v>
      </c>
      <c r="K7" t="s">
        <v>34</v>
      </c>
    </row>
    <row r="8" spans="2:11" x14ac:dyDescent="0.35">
      <c r="B8" t="e" vm="2320">
        <v>#VALUE!</v>
      </c>
      <c r="C8" t="str" cm="1">
        <f t="array" aca="1" ref="C8" ca="1">_FV(Table3[[#This Row],[Stock]],"Exchange abbreviation",TRUE)</f>
        <v>XNYS</v>
      </c>
      <c r="D8" t="str" cm="1">
        <f t="array" aca="1" ref="D8" ca="1">_FV(Table3[[#This Row],[Stock]],"Ticker symbol",TRUE)</f>
        <v>FVRR</v>
      </c>
      <c r="E8" cm="1">
        <f t="array" aca="1" ref="E8" ca="1">_FV(Table3[[#This Row],[Stock]],"52 week high",TRUE)</f>
        <v>36.11</v>
      </c>
      <c r="F8" s="3" cm="1">
        <f t="array" aca="1" ref="F8" ca="1">_FV(Table3[[#This Row],[Stock]],"Price")</f>
        <v>21.71</v>
      </c>
      <c r="G8" s="19" cm="1">
        <f t="array" aca="1" ref="G8" ca="1">_FV(Table3[[#This Row],[Stock]],"P/E",TRUE)</f>
        <v>46.498899999999999</v>
      </c>
      <c r="H8" s="3" cm="1">
        <f t="array" aca="1" ref="H8" ca="1">_FV(Table3[[#This Row],[Stock]],"Change")</f>
        <v>-1.2</v>
      </c>
      <c r="J8" t="s">
        <v>30</v>
      </c>
      <c r="K8" t="s">
        <v>35</v>
      </c>
    </row>
    <row r="9" spans="2:11" x14ac:dyDescent="0.35">
      <c r="J9" t="s">
        <v>30</v>
      </c>
      <c r="K9" t="s">
        <v>36</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Ledger</vt:lpstr>
      <vt:lpstr>Berkshire Hathaway</vt:lpstr>
      <vt:lpstr>BlackRock</vt:lpstr>
      <vt:lpstr>Fiverr</vt:lpstr>
      <vt:lpstr>JP Morgan</vt:lpstr>
      <vt:lpstr>Raytheon</vt:lpstr>
      <vt:lpstr>Visa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alven yuka</dc:creator>
  <cp:lastModifiedBy>alven yuka</cp:lastModifiedBy>
  <dcterms:created xsi:type="dcterms:W3CDTF">2025-08-04T22:46:37Z</dcterms:created>
  <dcterms:modified xsi:type="dcterms:W3CDTF">2025-08-10T00:47:01Z</dcterms:modified>
</cp:coreProperties>
</file>