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Alvid\Downloads\"/>
    </mc:Choice>
  </mc:AlternateContent>
  <xr:revisionPtr revIDLastSave="0" documentId="13_ncr:1_{B4BBCDB9-1EE3-4072-AFE0-20225808F77D}" xr6:coauthVersionLast="47" xr6:coauthVersionMax="47" xr10:uidLastSave="{00000000-0000-0000-0000-000000000000}"/>
  <bookViews>
    <workbookView xWindow="-120" yWindow="-120" windowWidth="19440" windowHeight="10440" firstSheet="3" activeTab="6" xr2:uid="{00000000-000D-0000-FFFF-FFFF00000000}"/>
  </bookViews>
  <sheets>
    <sheet name="Neraca saldo + AJP" sheetId="1" r:id="rId1"/>
    <sheet name="Worksheet " sheetId="2" r:id="rId2"/>
    <sheet name="Profit &amp; loss statement " sheetId="3" r:id="rId3"/>
    <sheet name="Equity Statement " sheetId="4" r:id="rId4"/>
    <sheet name="Balance Sheet " sheetId="5" r:id="rId5"/>
    <sheet name="Jurnal Penutup " sheetId="6" r:id="rId6"/>
    <sheet name="Neraca Saldo sesudah penutup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7" l="1"/>
  <c r="C13" i="7"/>
  <c r="F15" i="6"/>
  <c r="E15" i="6"/>
  <c r="D13" i="5"/>
  <c r="C8" i="4"/>
  <c r="D24" i="3"/>
  <c r="C23" i="3"/>
  <c r="D14" i="3"/>
  <c r="C13" i="3"/>
  <c r="L25" i="2"/>
  <c r="K25" i="2"/>
  <c r="J25" i="2"/>
  <c r="M13" i="1"/>
  <c r="L13" i="1"/>
  <c r="D16" i="1"/>
  <c r="C16" i="1"/>
  <c r="H8" i="5"/>
  <c r="I25" i="2"/>
  <c r="K24" i="2"/>
  <c r="J24" i="2"/>
  <c r="L23" i="2"/>
  <c r="K23" i="2"/>
  <c r="I23" i="2"/>
  <c r="K10" i="2"/>
  <c r="H23" i="2"/>
  <c r="G23" i="2"/>
  <c r="G10" i="2"/>
  <c r="F23" i="2"/>
  <c r="E23" i="2"/>
  <c r="D23" i="2"/>
  <c r="C23" i="2"/>
</calcChain>
</file>

<file path=xl/sharedStrings.xml><?xml version="1.0" encoding="utf-8"?>
<sst xmlns="http://schemas.openxmlformats.org/spreadsheetml/2006/main" count="186" uniqueCount="93">
  <si>
    <t xml:space="preserve">NERACA SALDO </t>
  </si>
  <si>
    <t>PT RENTAL KOMPUTER ( CS )</t>
  </si>
  <si>
    <t>NO. ACC</t>
  </si>
  <si>
    <t xml:space="preserve">ACCOUNT </t>
  </si>
  <si>
    <t>DEBIT</t>
  </si>
  <si>
    <t xml:space="preserve">KREDIT </t>
  </si>
  <si>
    <t>1 - 1100</t>
  </si>
  <si>
    <t>Kas</t>
  </si>
  <si>
    <t>1 - 1200</t>
  </si>
  <si>
    <t xml:space="preserve">piutang usaha </t>
  </si>
  <si>
    <t>1 - 1300</t>
  </si>
  <si>
    <t xml:space="preserve">Perlengkapan </t>
  </si>
  <si>
    <t xml:space="preserve">Peralatan </t>
  </si>
  <si>
    <t xml:space="preserve">Gedung </t>
  </si>
  <si>
    <t xml:space="preserve">Hutang usaha </t>
  </si>
  <si>
    <t xml:space="preserve">Modal </t>
  </si>
  <si>
    <t xml:space="preserve">Pendapatan </t>
  </si>
  <si>
    <t xml:space="preserve">B. telp,air,&amp; listrik </t>
  </si>
  <si>
    <t>B. Gaji</t>
  </si>
  <si>
    <t xml:space="preserve">Jumlah </t>
  </si>
  <si>
    <t>1 - 2100</t>
  </si>
  <si>
    <t>1 - 2200</t>
  </si>
  <si>
    <t>2 - 1100</t>
  </si>
  <si>
    <t>3 -1000</t>
  </si>
  <si>
    <t>4 - 1100</t>
  </si>
  <si>
    <t>6 - 1100</t>
  </si>
  <si>
    <t>6 - 1700</t>
  </si>
  <si>
    <t xml:space="preserve">JURNAL PENYESUAIAN </t>
  </si>
  <si>
    <t>...........................</t>
  </si>
  <si>
    <t>( IN 000 RUPIAH )</t>
  </si>
  <si>
    <t>DATE</t>
  </si>
  <si>
    <t>DOC. NO</t>
  </si>
  <si>
    <t xml:space="preserve">DESCRIPTION </t>
  </si>
  <si>
    <t>REFF</t>
  </si>
  <si>
    <t xml:space="preserve">DEBIT </t>
  </si>
  <si>
    <t xml:space="preserve">B. perlengkapan </t>
  </si>
  <si>
    <t xml:space="preserve">B. penyusutan </t>
  </si>
  <si>
    <t xml:space="preserve">Akumulasi Penyusutan Gedung </t>
  </si>
  <si>
    <t xml:space="preserve">Akumulasi Penyusutan Peralatan </t>
  </si>
  <si>
    <t xml:space="preserve">JUMLAH </t>
  </si>
  <si>
    <t>NO. ACOUNT</t>
  </si>
  <si>
    <t>ACOUNT NAME</t>
  </si>
  <si>
    <t xml:space="preserve">AYAT JURNAL PENYESUAIAN </t>
  </si>
  <si>
    <t xml:space="preserve">NERACA SALDO DI SESUAIKAN </t>
  </si>
  <si>
    <t>LABA RUGI</t>
  </si>
  <si>
    <t xml:space="preserve">NERACA </t>
  </si>
  <si>
    <t>RENTAL KOMPUTER ( CS )</t>
  </si>
  <si>
    <t xml:space="preserve">WORKSHEET </t>
  </si>
  <si>
    <t xml:space="preserve">Piutang Usaha </t>
  </si>
  <si>
    <t>1 2100</t>
  </si>
  <si>
    <t xml:space="preserve"> 1 - 2200</t>
  </si>
  <si>
    <t xml:space="preserve"> 1 - 2110</t>
  </si>
  <si>
    <t>1 - 2310</t>
  </si>
  <si>
    <t>2 - 1000</t>
  </si>
  <si>
    <t>Hutan Usaha</t>
  </si>
  <si>
    <t>3 - 1000</t>
  </si>
  <si>
    <t>Modal</t>
  </si>
  <si>
    <t xml:space="preserve">B. Telp,Air, &amp; Listrik </t>
  </si>
  <si>
    <t>6 - 1200</t>
  </si>
  <si>
    <t xml:space="preserve">B. Perlengkapan </t>
  </si>
  <si>
    <t>6 - 1400</t>
  </si>
  <si>
    <t>B. Penyusutan</t>
  </si>
  <si>
    <t>NAMA AKUN</t>
  </si>
  <si>
    <t xml:space="preserve">Metode Langsung </t>
  </si>
  <si>
    <t xml:space="preserve">B. Telp &amp; Listrik </t>
  </si>
  <si>
    <t>RUGI</t>
  </si>
  <si>
    <t xml:space="preserve">Metode Tidak Langsung </t>
  </si>
  <si>
    <t>B. gaji</t>
  </si>
  <si>
    <t xml:space="preserve">PROFIT &amp; LOSS STATEMENT </t>
  </si>
  <si>
    <t xml:space="preserve">PT RENTAL KOMPUTER </t>
  </si>
  <si>
    <t>..............................</t>
  </si>
  <si>
    <t>(IN 000 RUPIAH)</t>
  </si>
  <si>
    <t>Nama Akun</t>
  </si>
  <si>
    <t>Laba / Rugi</t>
  </si>
  <si>
    <t>Modal Akhir</t>
  </si>
  <si>
    <t>aktiva</t>
  </si>
  <si>
    <t>NO ACC</t>
  </si>
  <si>
    <t>PASIVA</t>
  </si>
  <si>
    <t xml:space="preserve">Kas </t>
  </si>
  <si>
    <t>1 - 2110</t>
  </si>
  <si>
    <t>Hutang Usaha</t>
  </si>
  <si>
    <t>NERACA ( BALANCE SHEETS )</t>
  </si>
  <si>
    <t xml:space="preserve">DATE </t>
  </si>
  <si>
    <t>EVINDENCE</t>
  </si>
  <si>
    <t>NUMBER</t>
  </si>
  <si>
    <t>POS</t>
  </si>
  <si>
    <t>JURNAL PENUTUP ( CLOSING JURNAL )</t>
  </si>
  <si>
    <t>Ikhtisar L/R</t>
  </si>
  <si>
    <t xml:space="preserve">B. Penyusutan </t>
  </si>
  <si>
    <t>ACCOUNT</t>
  </si>
  <si>
    <t>Peralatan</t>
  </si>
  <si>
    <t>NERACA SALDO SESUDAH PENUTUP ( TRIAL BALANCE AFTER CLOSING ENTRIES</t>
  </si>
  <si>
    <t>AN MODAL / LABA DI TAHAN ( EQUITY STATEMENT/ RETAIRNED 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</si>
</sst>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charset val="1"/>
      <scheme val="minor"/>
    </font>
    <font>
      <b/>
      <sz val="12"/>
      <color theme="1"/>
      <name val="Aptos Narrow"/>
      <family val="2"/>
      <charset val="1"/>
      <scheme val="minor"/>
    </font>
    <font>
      <b/>
      <sz val="12"/>
      <color theme="0"/>
      <name val="Aptos Narrow"/>
      <family val="2"/>
      <charset val="1"/>
      <scheme val="minor"/>
    </font>
    <font>
      <b/>
      <sz val="11"/>
      <color theme="0"/>
      <name val="Aptos Narrow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0" fontId="0" fillId="0" borderId="0" xfId="0" applyBorder="1"/>
    <xf numFmtId="17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1" xfId="0" quotePrefix="1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4" xfId="0" quotePrefix="1" applyNumberFormat="1" applyFont="1" applyBorder="1" applyAlignment="1">
      <alignment horizontal="center" vertical="center"/>
    </xf>
    <xf numFmtId="3" fontId="1" fillId="0" borderId="2" xfId="0" quotePrefix="1" applyNumberFormat="1" applyFont="1" applyBorder="1" applyAlignment="1">
      <alignment horizontal="center" vertical="center"/>
    </xf>
    <xf numFmtId="0" fontId="0" fillId="0" borderId="1" xfId="0" applyBorder="1" applyAlignment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3" fontId="1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3" fontId="2" fillId="5" borderId="1" xfId="0" applyNumberFormat="1" applyFont="1" applyFill="1" applyBorder="1" applyAlignment="1">
      <alignment horizontal="center" vertical="center"/>
    </xf>
    <xf numFmtId="3" fontId="2" fillId="5" borderId="2" xfId="0" applyNumberFormat="1" applyFont="1" applyFill="1" applyBorder="1" applyAlignment="1">
      <alignment horizontal="center" vertical="center"/>
    </xf>
    <xf numFmtId="0" fontId="0" fillId="6" borderId="1" xfId="0" applyFill="1" applyBorder="1"/>
    <xf numFmtId="3" fontId="2" fillId="6" borderId="1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vertical="center"/>
    </xf>
    <xf numFmtId="0" fontId="0" fillId="8" borderId="1" xfId="0" applyFill="1" applyBorder="1"/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1850-02AE-5542-87DE-3A271461CA28}">
  <dimension ref="A1:M17"/>
  <sheetViews>
    <sheetView topLeftCell="B1" zoomScaleNormal="60" zoomScaleSheetLayoutView="100" workbookViewId="0">
      <selection activeCell="L13" sqref="L13"/>
    </sheetView>
  </sheetViews>
  <sheetFormatPr defaultRowHeight="15" x14ac:dyDescent="0.25"/>
  <cols>
    <col min="1" max="1" width="14" customWidth="1"/>
    <col min="2" max="2" width="28.28515625" customWidth="1"/>
    <col min="3" max="3" width="19.42578125" customWidth="1"/>
    <col min="4" max="4" width="18.85546875" customWidth="1"/>
    <col min="8" max="8" width="10.42578125" customWidth="1"/>
    <col min="9" max="9" width="14" customWidth="1"/>
    <col min="10" max="10" width="32.28515625" customWidth="1"/>
    <col min="11" max="11" width="11.28515625" customWidth="1"/>
    <col min="12" max="12" width="16.7109375" customWidth="1"/>
    <col min="13" max="13" width="17.28515625" customWidth="1"/>
  </cols>
  <sheetData>
    <row r="1" spans="1:13" ht="15.75" x14ac:dyDescent="0.25">
      <c r="B1" s="45" t="s">
        <v>0</v>
      </c>
      <c r="C1" s="45"/>
      <c r="J1" s="45" t="s">
        <v>28</v>
      </c>
      <c r="K1" s="45"/>
    </row>
    <row r="2" spans="1:13" ht="15.75" x14ac:dyDescent="0.25">
      <c r="B2" s="45" t="s">
        <v>1</v>
      </c>
      <c r="C2" s="45"/>
      <c r="J2" s="45" t="s">
        <v>27</v>
      </c>
      <c r="K2" s="45"/>
    </row>
    <row r="3" spans="1:13" ht="15.75" x14ac:dyDescent="0.25">
      <c r="B3" s="46">
        <v>44166</v>
      </c>
      <c r="C3" s="45"/>
      <c r="J3" s="45" t="s">
        <v>69</v>
      </c>
      <c r="K3" s="45"/>
    </row>
    <row r="4" spans="1:13" ht="15.75" x14ac:dyDescent="0.25">
      <c r="J4" s="45" t="s">
        <v>70</v>
      </c>
      <c r="K4" s="45"/>
    </row>
    <row r="5" spans="1:13" ht="15.75" x14ac:dyDescent="0.25">
      <c r="A5" s="64" t="s">
        <v>2</v>
      </c>
      <c r="B5" s="64" t="s">
        <v>3</v>
      </c>
      <c r="C5" s="64" t="s">
        <v>4</v>
      </c>
      <c r="D5" s="64" t="s">
        <v>5</v>
      </c>
      <c r="J5" s="50" t="s">
        <v>71</v>
      </c>
      <c r="K5" s="50"/>
    </row>
    <row r="6" spans="1:13" ht="15.75" x14ac:dyDescent="0.25">
      <c r="A6" s="3" t="s">
        <v>6</v>
      </c>
      <c r="B6" s="3" t="s">
        <v>7</v>
      </c>
      <c r="C6" s="4">
        <v>4770000</v>
      </c>
      <c r="D6" s="1"/>
      <c r="H6" s="30" t="s">
        <v>30</v>
      </c>
      <c r="I6" s="30" t="s">
        <v>31</v>
      </c>
      <c r="J6" s="30" t="s">
        <v>32</v>
      </c>
      <c r="K6" s="30" t="s">
        <v>33</v>
      </c>
      <c r="L6" s="30" t="s">
        <v>34</v>
      </c>
      <c r="M6" s="30" t="s">
        <v>5</v>
      </c>
    </row>
    <row r="7" spans="1:13" x14ac:dyDescent="0.25">
      <c r="A7" s="3" t="s">
        <v>8</v>
      </c>
      <c r="B7" s="3" t="s">
        <v>9</v>
      </c>
      <c r="C7" s="4">
        <v>9100000</v>
      </c>
      <c r="D7" s="1"/>
      <c r="H7" s="5">
        <v>11658</v>
      </c>
      <c r="I7" s="1"/>
      <c r="J7" s="3" t="s">
        <v>35</v>
      </c>
      <c r="K7" s="1"/>
      <c r="L7" s="4">
        <v>3350000</v>
      </c>
      <c r="M7" s="1"/>
    </row>
    <row r="8" spans="1:13" x14ac:dyDescent="0.25">
      <c r="A8" s="3" t="s">
        <v>10</v>
      </c>
      <c r="B8" s="3" t="s">
        <v>11</v>
      </c>
      <c r="C8" s="4">
        <v>4000000</v>
      </c>
      <c r="D8" s="1"/>
      <c r="H8" s="1"/>
      <c r="I8" s="1"/>
      <c r="J8" s="3" t="s">
        <v>11</v>
      </c>
      <c r="K8" s="1"/>
      <c r="L8" s="1"/>
      <c r="M8" s="4">
        <v>3350000</v>
      </c>
    </row>
    <row r="9" spans="1:13" x14ac:dyDescent="0.25">
      <c r="A9" s="10" t="s">
        <v>20</v>
      </c>
      <c r="B9" s="3" t="s">
        <v>12</v>
      </c>
      <c r="C9" s="4">
        <v>21000000</v>
      </c>
      <c r="D9" s="1"/>
      <c r="H9" s="5">
        <v>11658</v>
      </c>
      <c r="I9" s="1"/>
      <c r="J9" s="3" t="s">
        <v>36</v>
      </c>
      <c r="K9" s="1"/>
      <c r="L9" s="4">
        <v>1000000</v>
      </c>
      <c r="M9" s="1"/>
    </row>
    <row r="10" spans="1:13" x14ac:dyDescent="0.25">
      <c r="A10" s="10" t="s">
        <v>21</v>
      </c>
      <c r="B10" s="3" t="s">
        <v>13</v>
      </c>
      <c r="C10" s="4">
        <v>50000000</v>
      </c>
      <c r="D10" s="1"/>
      <c r="H10" s="1"/>
      <c r="I10" s="1"/>
      <c r="J10" s="3" t="s">
        <v>37</v>
      </c>
      <c r="K10" s="1"/>
      <c r="L10" s="1"/>
      <c r="M10" s="4">
        <v>1000000</v>
      </c>
    </row>
    <row r="11" spans="1:13" x14ac:dyDescent="0.25">
      <c r="A11" s="11" t="s">
        <v>22</v>
      </c>
      <c r="B11" s="3" t="s">
        <v>14</v>
      </c>
      <c r="C11" s="1"/>
      <c r="D11" s="4">
        <v>26800000</v>
      </c>
      <c r="H11" s="5">
        <v>11658</v>
      </c>
      <c r="I11" s="1"/>
      <c r="J11" s="3" t="s">
        <v>36</v>
      </c>
      <c r="K11" s="1"/>
      <c r="L11" s="4">
        <v>500000</v>
      </c>
      <c r="M11" s="1"/>
    </row>
    <row r="12" spans="1:13" x14ac:dyDescent="0.25">
      <c r="A12" s="11" t="s">
        <v>23</v>
      </c>
      <c r="B12" s="3" t="s">
        <v>15</v>
      </c>
      <c r="C12" s="1"/>
      <c r="D12" s="4">
        <v>60000000</v>
      </c>
      <c r="H12" s="1"/>
      <c r="I12" s="1"/>
      <c r="J12" s="3" t="s">
        <v>38</v>
      </c>
      <c r="K12" s="1"/>
      <c r="L12" s="1"/>
      <c r="M12" s="4">
        <v>500000</v>
      </c>
    </row>
    <row r="13" spans="1:13" x14ac:dyDescent="0.25">
      <c r="A13" s="11" t="s">
        <v>24</v>
      </c>
      <c r="B13" s="3" t="s">
        <v>16</v>
      </c>
      <c r="C13" s="1"/>
      <c r="D13" s="4">
        <v>2700000</v>
      </c>
      <c r="H13" s="47" t="s">
        <v>39</v>
      </c>
      <c r="I13" s="48"/>
      <c r="J13" s="49"/>
      <c r="K13" s="31"/>
      <c r="L13" s="32">
        <f>SUM(L7:L12)</f>
        <v>4850000</v>
      </c>
      <c r="M13" s="32">
        <f>SUM(M7:M12)</f>
        <v>4850000</v>
      </c>
    </row>
    <row r="14" spans="1:13" x14ac:dyDescent="0.25">
      <c r="A14" s="12" t="s">
        <v>25</v>
      </c>
      <c r="B14" s="7" t="s">
        <v>17</v>
      </c>
      <c r="C14" s="8">
        <v>330000</v>
      </c>
      <c r="D14" s="6"/>
      <c r="H14" s="9"/>
      <c r="I14" s="9"/>
      <c r="J14" s="9"/>
      <c r="K14" s="9"/>
      <c r="L14" s="9"/>
      <c r="M14" s="9"/>
    </row>
    <row r="15" spans="1:13" x14ac:dyDescent="0.25">
      <c r="A15" s="11" t="s">
        <v>26</v>
      </c>
      <c r="B15" s="3" t="s">
        <v>18</v>
      </c>
      <c r="C15" s="4">
        <v>300000</v>
      </c>
      <c r="D15" s="1"/>
      <c r="H15" s="9"/>
      <c r="I15" s="9"/>
      <c r="J15" s="9"/>
      <c r="K15" s="9"/>
      <c r="L15" s="9"/>
      <c r="M15" s="9"/>
    </row>
    <row r="16" spans="1:13" ht="15.75" x14ac:dyDescent="0.25">
      <c r="A16" s="65" t="s">
        <v>19</v>
      </c>
      <c r="B16" s="66"/>
      <c r="C16" s="67">
        <f>SUM(C6:C15)</f>
        <v>89500000</v>
      </c>
      <c r="D16" s="67">
        <f>SUM(D6:D15)</f>
        <v>89500000</v>
      </c>
      <c r="H16" s="9"/>
      <c r="I16" s="9"/>
      <c r="J16" s="9"/>
      <c r="K16" s="9"/>
      <c r="L16" s="9"/>
      <c r="M16" s="9"/>
    </row>
    <row r="17" spans="1:4" x14ac:dyDescent="0.25">
      <c r="A17" s="9"/>
      <c r="B17" s="9"/>
      <c r="C17" s="9"/>
      <c r="D17" s="9"/>
    </row>
  </sheetData>
  <mergeCells count="10">
    <mergeCell ref="B1:C1"/>
    <mergeCell ref="B2:C2"/>
    <mergeCell ref="B3:C3"/>
    <mergeCell ref="A16:B16"/>
    <mergeCell ref="J1:K1"/>
    <mergeCell ref="J2:K2"/>
    <mergeCell ref="J3:K3"/>
    <mergeCell ref="J4:K4"/>
    <mergeCell ref="H13:J13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4F80-E962-244D-A77D-4C8832B03F66}">
  <dimension ref="A1:L41"/>
  <sheetViews>
    <sheetView topLeftCell="F7" zoomScaleNormal="60" zoomScaleSheetLayoutView="100" workbookViewId="0">
      <selection activeCell="L26" sqref="L26"/>
    </sheetView>
  </sheetViews>
  <sheetFormatPr defaultRowHeight="15" x14ac:dyDescent="0.25"/>
  <cols>
    <col min="1" max="1" width="15.85546875" customWidth="1"/>
    <col min="2" max="2" width="31.140625" customWidth="1"/>
    <col min="3" max="3" width="18.85546875" customWidth="1"/>
    <col min="4" max="5" width="19.85546875" customWidth="1"/>
    <col min="6" max="7" width="21" customWidth="1"/>
    <col min="8" max="8" width="21.5703125" customWidth="1"/>
    <col min="9" max="9" width="19.85546875" customWidth="1"/>
    <col min="10" max="10" width="21.5703125" customWidth="1"/>
    <col min="11" max="11" width="22" customWidth="1"/>
    <col min="12" max="12" width="20.7109375" customWidth="1"/>
  </cols>
  <sheetData>
    <row r="1" spans="1:12" ht="15.75" x14ac:dyDescent="0.25">
      <c r="F1" s="45" t="s">
        <v>46</v>
      </c>
      <c r="G1" s="45"/>
    </row>
    <row r="2" spans="1:12" ht="15.75" x14ac:dyDescent="0.25">
      <c r="F2" s="45" t="s">
        <v>47</v>
      </c>
      <c r="G2" s="45"/>
    </row>
    <row r="3" spans="1:12" ht="15.75" x14ac:dyDescent="0.25">
      <c r="F3" s="52">
        <v>44166</v>
      </c>
      <c r="G3" s="45"/>
    </row>
    <row r="4" spans="1:12" ht="15.75" x14ac:dyDescent="0.25">
      <c r="F4" s="45" t="s">
        <v>29</v>
      </c>
      <c r="G4" s="45"/>
    </row>
    <row r="6" spans="1:12" ht="16.5" customHeight="1" x14ac:dyDescent="0.25">
      <c r="A6" s="51" t="s">
        <v>40</v>
      </c>
      <c r="B6" s="51" t="s">
        <v>41</v>
      </c>
      <c r="C6" s="51" t="s">
        <v>0</v>
      </c>
      <c r="D6" s="51"/>
      <c r="E6" s="51" t="s">
        <v>42</v>
      </c>
      <c r="F6" s="51"/>
      <c r="G6" s="51" t="s">
        <v>43</v>
      </c>
      <c r="H6" s="51"/>
      <c r="I6" s="51" t="s">
        <v>44</v>
      </c>
      <c r="J6" s="51"/>
      <c r="K6" s="51" t="s">
        <v>45</v>
      </c>
      <c r="L6" s="51"/>
    </row>
    <row r="7" spans="1:12" ht="16.5" customHeight="1" x14ac:dyDescent="0.25">
      <c r="A7" s="51"/>
      <c r="B7" s="51"/>
      <c r="C7" s="34" t="s">
        <v>34</v>
      </c>
      <c r="D7" s="34" t="s">
        <v>5</v>
      </c>
      <c r="E7" s="34" t="s">
        <v>4</v>
      </c>
      <c r="F7" s="34" t="s">
        <v>5</v>
      </c>
      <c r="G7" s="34" t="s">
        <v>4</v>
      </c>
      <c r="H7" s="34" t="s">
        <v>5</v>
      </c>
      <c r="I7" s="34" t="s">
        <v>4</v>
      </c>
      <c r="J7" s="34" t="s">
        <v>5</v>
      </c>
      <c r="K7" s="34" t="s">
        <v>4</v>
      </c>
      <c r="L7" s="34" t="s">
        <v>5</v>
      </c>
    </row>
    <row r="8" spans="1:12" x14ac:dyDescent="0.25">
      <c r="A8" s="11" t="s">
        <v>6</v>
      </c>
      <c r="B8" s="3" t="s">
        <v>7</v>
      </c>
      <c r="C8" s="4">
        <v>4770000</v>
      </c>
      <c r="D8" s="1"/>
      <c r="E8" s="1"/>
      <c r="F8" s="1"/>
      <c r="G8" s="4">
        <v>4770000</v>
      </c>
      <c r="H8" s="1"/>
      <c r="I8" s="1"/>
      <c r="J8" s="1"/>
      <c r="K8" s="4">
        <v>4770000</v>
      </c>
      <c r="L8" s="1"/>
    </row>
    <row r="9" spans="1:12" x14ac:dyDescent="0.25">
      <c r="A9" s="11" t="s">
        <v>8</v>
      </c>
      <c r="B9" s="3" t="s">
        <v>48</v>
      </c>
      <c r="C9" s="4">
        <v>9100000</v>
      </c>
      <c r="D9" s="1"/>
      <c r="E9" s="1"/>
      <c r="F9" s="1"/>
      <c r="G9" s="4">
        <v>9100000</v>
      </c>
      <c r="H9" s="1"/>
      <c r="I9" s="1"/>
      <c r="J9" s="1"/>
      <c r="K9" s="4">
        <v>9100000</v>
      </c>
      <c r="L9" s="1"/>
    </row>
    <row r="10" spans="1:12" ht="15.75" x14ac:dyDescent="0.25">
      <c r="A10" s="13" t="s">
        <v>10</v>
      </c>
      <c r="B10" s="3" t="s">
        <v>11</v>
      </c>
      <c r="C10" s="4">
        <v>4000000</v>
      </c>
      <c r="D10" s="1"/>
      <c r="E10" s="1"/>
      <c r="F10" s="4">
        <v>650000</v>
      </c>
      <c r="G10" s="4">
        <f>C10-F10</f>
        <v>3350000</v>
      </c>
      <c r="H10" s="1"/>
      <c r="I10" s="1"/>
      <c r="J10" s="1"/>
      <c r="K10" s="4">
        <f>G10-J10</f>
        <v>3350000</v>
      </c>
      <c r="L10" s="1"/>
    </row>
    <row r="11" spans="1:12" ht="15.75" x14ac:dyDescent="0.25">
      <c r="A11" s="11" t="s">
        <v>49</v>
      </c>
      <c r="B11" s="3" t="s">
        <v>12</v>
      </c>
      <c r="C11" s="14">
        <v>21000000</v>
      </c>
      <c r="D11" s="1"/>
      <c r="E11" s="1"/>
      <c r="F11" s="1"/>
      <c r="G11" s="4">
        <v>21000000</v>
      </c>
      <c r="H11" s="1"/>
      <c r="I11" s="1"/>
      <c r="J11" s="1"/>
      <c r="K11" s="4">
        <v>21000000</v>
      </c>
      <c r="L11" s="1"/>
    </row>
    <row r="12" spans="1:12" x14ac:dyDescent="0.25">
      <c r="A12" s="11" t="s">
        <v>50</v>
      </c>
      <c r="B12" s="3" t="s">
        <v>13</v>
      </c>
      <c r="C12" s="4">
        <v>50000000</v>
      </c>
      <c r="D12" s="1"/>
      <c r="E12" s="1"/>
      <c r="F12" s="1"/>
      <c r="G12" s="4">
        <v>50000000</v>
      </c>
      <c r="H12" s="1"/>
      <c r="I12" s="1"/>
      <c r="J12" s="1"/>
      <c r="K12" s="4">
        <v>50000000</v>
      </c>
      <c r="L12" s="1"/>
    </row>
    <row r="13" spans="1:12" ht="15.75" x14ac:dyDescent="0.25">
      <c r="A13" s="10" t="s">
        <v>51</v>
      </c>
      <c r="B13" s="2" t="s">
        <v>38</v>
      </c>
      <c r="C13" s="1"/>
      <c r="D13" s="1"/>
      <c r="E13" s="1"/>
      <c r="F13" s="4">
        <v>500000</v>
      </c>
      <c r="G13" s="1"/>
      <c r="H13" s="4">
        <v>500000</v>
      </c>
      <c r="I13" s="1"/>
      <c r="J13" s="1"/>
      <c r="K13" s="1"/>
      <c r="L13" s="4">
        <v>500000</v>
      </c>
    </row>
    <row r="14" spans="1:12" x14ac:dyDescent="0.25">
      <c r="A14" s="11" t="s">
        <v>52</v>
      </c>
      <c r="B14" s="3" t="s">
        <v>37</v>
      </c>
      <c r="C14" s="1"/>
      <c r="D14" s="1"/>
      <c r="E14" s="1"/>
      <c r="F14" s="4">
        <v>1000000</v>
      </c>
      <c r="G14" s="1"/>
      <c r="H14" s="4">
        <v>1000000</v>
      </c>
      <c r="I14" s="1"/>
      <c r="J14" s="1"/>
      <c r="K14" s="1"/>
      <c r="L14" s="4">
        <v>1000000</v>
      </c>
    </row>
    <row r="15" spans="1:12" x14ac:dyDescent="0.25">
      <c r="A15" s="11" t="s">
        <v>53</v>
      </c>
      <c r="B15" s="3" t="s">
        <v>54</v>
      </c>
      <c r="C15" s="3"/>
      <c r="D15" s="4">
        <v>26800000</v>
      </c>
      <c r="E15" s="1"/>
      <c r="F15" s="1"/>
      <c r="G15" s="1"/>
      <c r="H15" s="4">
        <v>26800000</v>
      </c>
      <c r="I15" s="1"/>
      <c r="J15" s="1"/>
      <c r="K15" s="1"/>
      <c r="L15" s="4">
        <v>26800000</v>
      </c>
    </row>
    <row r="16" spans="1:12" x14ac:dyDescent="0.25">
      <c r="A16" s="11" t="s">
        <v>55</v>
      </c>
      <c r="B16" s="3" t="s">
        <v>56</v>
      </c>
      <c r="C16" s="1"/>
      <c r="D16" s="4">
        <v>60000000</v>
      </c>
      <c r="E16" s="1"/>
      <c r="F16" s="1"/>
      <c r="G16" s="1"/>
      <c r="H16" s="4">
        <v>60000000</v>
      </c>
      <c r="I16" s="1"/>
      <c r="J16" s="1"/>
      <c r="K16" s="1"/>
      <c r="L16" s="4">
        <v>60000000</v>
      </c>
    </row>
    <row r="17" spans="1:12" x14ac:dyDescent="0.25">
      <c r="A17" s="11" t="s">
        <v>24</v>
      </c>
      <c r="B17" s="3" t="s">
        <v>16</v>
      </c>
      <c r="C17" s="1"/>
      <c r="D17" s="4">
        <v>2700000</v>
      </c>
      <c r="E17" s="1"/>
      <c r="F17" s="1"/>
      <c r="G17" s="1"/>
      <c r="H17" s="4">
        <v>2700000</v>
      </c>
      <c r="I17" s="1"/>
      <c r="J17" s="4">
        <v>2700000</v>
      </c>
      <c r="K17" s="1"/>
      <c r="L17" s="1"/>
    </row>
    <row r="18" spans="1:12" x14ac:dyDescent="0.25">
      <c r="A18" s="11" t="s">
        <v>25</v>
      </c>
      <c r="B18" s="3" t="s">
        <v>57</v>
      </c>
      <c r="C18" s="4">
        <v>330000</v>
      </c>
      <c r="D18" s="1"/>
      <c r="E18" s="1"/>
      <c r="F18" s="4"/>
      <c r="G18" s="4">
        <v>330000</v>
      </c>
      <c r="H18" s="1"/>
      <c r="I18" s="4">
        <v>330000</v>
      </c>
      <c r="J18" s="1"/>
      <c r="K18" s="1"/>
      <c r="L18" s="1"/>
    </row>
    <row r="19" spans="1:12" x14ac:dyDescent="0.25">
      <c r="A19" s="11" t="s">
        <v>58</v>
      </c>
      <c r="B19" s="3" t="s">
        <v>59</v>
      </c>
      <c r="C19" s="1"/>
      <c r="D19" s="1"/>
      <c r="E19" s="4">
        <v>650000</v>
      </c>
      <c r="F19" s="4"/>
      <c r="G19" s="4">
        <v>650000</v>
      </c>
      <c r="H19" s="1"/>
      <c r="I19" s="4">
        <v>650000</v>
      </c>
      <c r="J19" s="1"/>
      <c r="K19" s="1"/>
      <c r="L19" s="1"/>
    </row>
    <row r="20" spans="1:12" x14ac:dyDescent="0.25">
      <c r="A20" s="11" t="s">
        <v>60</v>
      </c>
      <c r="B20" s="3" t="s">
        <v>61</v>
      </c>
      <c r="C20" s="1"/>
      <c r="D20" s="1"/>
      <c r="E20" s="4">
        <v>1500000</v>
      </c>
      <c r="F20" s="4"/>
      <c r="G20" s="4">
        <v>1500000</v>
      </c>
      <c r="H20" s="1"/>
      <c r="I20" s="4">
        <v>1500000</v>
      </c>
      <c r="J20" s="1"/>
      <c r="K20" s="1"/>
      <c r="L20" s="1"/>
    </row>
    <row r="21" spans="1:12" x14ac:dyDescent="0.25">
      <c r="A21" s="11" t="s">
        <v>26</v>
      </c>
      <c r="B21" s="3" t="s">
        <v>18</v>
      </c>
      <c r="C21" s="4">
        <v>300000</v>
      </c>
      <c r="D21" s="1"/>
      <c r="E21" s="1"/>
      <c r="F21" s="4"/>
      <c r="G21" s="4">
        <v>300000</v>
      </c>
      <c r="H21" s="1"/>
      <c r="I21" s="4">
        <v>300000</v>
      </c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.75" x14ac:dyDescent="0.25">
      <c r="A23" s="35"/>
      <c r="B23" s="35"/>
      <c r="C23" s="36">
        <f>SUM(C8:C21)</f>
        <v>89500000</v>
      </c>
      <c r="D23" s="36">
        <f>SUM(D15:D22)</f>
        <v>89500000</v>
      </c>
      <c r="E23" s="36">
        <f>SUM(E19:E20)</f>
        <v>2150000</v>
      </c>
      <c r="F23" s="36">
        <f>SUM(F10:F15)</f>
        <v>2150000</v>
      </c>
      <c r="G23" s="36">
        <f>SUM(G8:G21)</f>
        <v>91000000</v>
      </c>
      <c r="H23" s="36">
        <f>SUM(H13:H17)</f>
        <v>91000000</v>
      </c>
      <c r="I23" s="37">
        <f>SUM(I18:I21)</f>
        <v>2780000</v>
      </c>
      <c r="J23" s="37">
        <v>2700000</v>
      </c>
      <c r="K23" s="37">
        <f>SUM(K8:K12)</f>
        <v>88220000</v>
      </c>
      <c r="L23" s="37">
        <f>SUM(L13:L16)</f>
        <v>88300000</v>
      </c>
    </row>
    <row r="24" spans="1:12" ht="15.75" x14ac:dyDescent="0.25">
      <c r="A24" s="9"/>
      <c r="B24" s="9"/>
      <c r="C24" s="9"/>
      <c r="D24" s="9"/>
      <c r="E24" s="9"/>
      <c r="F24" s="9"/>
      <c r="G24" s="9"/>
      <c r="H24" s="9"/>
      <c r="I24" s="38"/>
      <c r="J24" s="39">
        <f>I23-J23</f>
        <v>80000</v>
      </c>
      <c r="K24" s="39">
        <f>L23-K23</f>
        <v>80000</v>
      </c>
      <c r="L24" s="38"/>
    </row>
    <row r="25" spans="1:12" ht="15.75" x14ac:dyDescent="0.25">
      <c r="A25" s="9"/>
      <c r="B25" s="9"/>
      <c r="C25" s="9"/>
      <c r="D25" s="9"/>
      <c r="E25" s="9"/>
      <c r="F25" s="9"/>
      <c r="G25" s="9"/>
      <c r="H25" s="9"/>
      <c r="I25" s="39">
        <f>I23+I24</f>
        <v>2780000</v>
      </c>
      <c r="J25" s="39">
        <f>SUM(J23:J24)</f>
        <v>2780000</v>
      </c>
      <c r="K25" s="39">
        <f>SUM($K$23:$K$24)</f>
        <v>88300000</v>
      </c>
      <c r="L25" s="39">
        <f>SUM(L23)</f>
        <v>88300000</v>
      </c>
    </row>
    <row r="26" spans="1:1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41" spans="9:9" x14ac:dyDescent="0.25">
      <c r="I41" s="16"/>
    </row>
  </sheetData>
  <mergeCells count="11">
    <mergeCell ref="A6:A7"/>
    <mergeCell ref="B6:B7"/>
    <mergeCell ref="C6:D6"/>
    <mergeCell ref="E6:F6"/>
    <mergeCell ref="G6:H6"/>
    <mergeCell ref="K6:L6"/>
    <mergeCell ref="F1:G1"/>
    <mergeCell ref="F2:G2"/>
    <mergeCell ref="F3:G3"/>
    <mergeCell ref="F4:G4"/>
    <mergeCell ref="I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1A9D-5559-5C41-A47C-E2A26FBCF3FF}">
  <dimension ref="A1:E24"/>
  <sheetViews>
    <sheetView topLeftCell="A6" zoomScaleNormal="60" zoomScaleSheetLayoutView="100" workbookViewId="0">
      <selection activeCell="D25" sqref="D25"/>
    </sheetView>
  </sheetViews>
  <sheetFormatPr defaultRowHeight="15" x14ac:dyDescent="0.25"/>
  <cols>
    <col min="1" max="1" width="28.28515625" customWidth="1"/>
    <col min="2" max="2" width="17.140625" customWidth="1"/>
    <col min="3" max="3" width="17.42578125" customWidth="1"/>
    <col min="4" max="4" width="17.85546875" customWidth="1"/>
    <col min="5" max="5" width="18.5703125" customWidth="1"/>
  </cols>
  <sheetData>
    <row r="1" spans="1:5" ht="15.75" x14ac:dyDescent="0.25">
      <c r="B1" s="45"/>
      <c r="C1" s="45"/>
    </row>
    <row r="2" spans="1:5" ht="15.75" x14ac:dyDescent="0.25">
      <c r="B2" s="45" t="s">
        <v>68</v>
      </c>
      <c r="C2" s="45"/>
    </row>
    <row r="3" spans="1:5" ht="15.75" x14ac:dyDescent="0.25">
      <c r="B3" s="45"/>
      <c r="C3" s="45"/>
    </row>
    <row r="5" spans="1:5" ht="15.75" x14ac:dyDescent="0.25">
      <c r="A5" s="40" t="s">
        <v>62</v>
      </c>
      <c r="B5" s="53"/>
      <c r="C5" s="54"/>
      <c r="D5" s="41" t="s">
        <v>19</v>
      </c>
      <c r="E5" s="19"/>
    </row>
    <row r="6" spans="1:5" ht="15.75" x14ac:dyDescent="0.25">
      <c r="A6" s="53" t="s">
        <v>63</v>
      </c>
      <c r="B6" s="54"/>
      <c r="C6" s="55"/>
      <c r="D6" s="42"/>
      <c r="E6" s="20"/>
    </row>
    <row r="7" spans="1:5" x14ac:dyDescent="0.25">
      <c r="A7" s="3" t="s">
        <v>16</v>
      </c>
      <c r="B7" s="4">
        <v>2700000</v>
      </c>
      <c r="C7" s="4"/>
      <c r="D7" s="1"/>
      <c r="E7" s="9"/>
    </row>
    <row r="8" spans="1:5" x14ac:dyDescent="0.25">
      <c r="A8" s="3"/>
      <c r="B8" s="18"/>
      <c r="C8" s="4">
        <v>2700000</v>
      </c>
      <c r="D8" s="1"/>
      <c r="E8" s="9"/>
    </row>
    <row r="9" spans="1:5" x14ac:dyDescent="0.25">
      <c r="A9" s="3" t="s">
        <v>64</v>
      </c>
      <c r="B9" s="4">
        <v>330000</v>
      </c>
      <c r="C9" s="1"/>
      <c r="D9" s="1"/>
      <c r="E9" s="9"/>
    </row>
    <row r="10" spans="1:5" x14ac:dyDescent="0.25">
      <c r="A10" s="3" t="s">
        <v>59</v>
      </c>
      <c r="B10" s="4">
        <v>650000</v>
      </c>
      <c r="C10" s="1"/>
      <c r="D10" s="1"/>
      <c r="E10" s="9"/>
    </row>
    <row r="11" spans="1:5" x14ac:dyDescent="0.25">
      <c r="A11" s="3" t="s">
        <v>61</v>
      </c>
      <c r="B11" s="4">
        <v>1500000</v>
      </c>
      <c r="C11" s="1"/>
      <c r="D11" s="1"/>
      <c r="E11" s="9"/>
    </row>
    <row r="12" spans="1:5" x14ac:dyDescent="0.25">
      <c r="A12" s="3" t="s">
        <v>18</v>
      </c>
      <c r="B12" s="4">
        <v>300000</v>
      </c>
      <c r="C12" s="1"/>
      <c r="D12" s="1"/>
      <c r="E12" s="9"/>
    </row>
    <row r="13" spans="1:5" x14ac:dyDescent="0.25">
      <c r="A13" s="3"/>
      <c r="B13" s="4"/>
      <c r="C13" s="17" t="str">
        <f>"-"&amp; SUM($B$9:$B$12)</f>
        <v>-2780000</v>
      </c>
      <c r="D13" s="1"/>
      <c r="E13" s="9"/>
    </row>
    <row r="14" spans="1:5" ht="15.75" x14ac:dyDescent="0.25">
      <c r="A14" s="15" t="s">
        <v>65</v>
      </c>
      <c r="B14" s="4"/>
      <c r="C14" s="1"/>
      <c r="D14" s="14">
        <f>C8+C13</f>
        <v>-80000</v>
      </c>
      <c r="E14" s="9"/>
    </row>
    <row r="15" spans="1:5" x14ac:dyDescent="0.25">
      <c r="A15" s="7"/>
      <c r="B15" s="8"/>
      <c r="C15" s="6"/>
      <c r="D15" s="6"/>
      <c r="E15" s="9"/>
    </row>
    <row r="16" spans="1:5" ht="15.75" x14ac:dyDescent="0.25">
      <c r="A16" s="56" t="s">
        <v>66</v>
      </c>
      <c r="B16" s="57"/>
      <c r="C16" s="58"/>
      <c r="D16" s="43"/>
      <c r="E16" s="9"/>
    </row>
    <row r="17" spans="1:5" x14ac:dyDescent="0.25">
      <c r="A17" s="3" t="s">
        <v>16</v>
      </c>
      <c r="B17" s="4">
        <v>2700000</v>
      </c>
      <c r="C17" s="1"/>
      <c r="D17" s="1"/>
      <c r="E17" s="9"/>
    </row>
    <row r="18" spans="1:5" x14ac:dyDescent="0.25">
      <c r="A18" s="3"/>
      <c r="B18" s="4"/>
      <c r="C18" s="4">
        <v>2700000</v>
      </c>
      <c r="D18" s="1"/>
      <c r="E18" s="9"/>
    </row>
    <row r="19" spans="1:5" x14ac:dyDescent="0.25">
      <c r="A19" s="3" t="s">
        <v>64</v>
      </c>
      <c r="B19" s="17">
        <v>-330000</v>
      </c>
      <c r="C19" s="1"/>
      <c r="D19" s="1"/>
      <c r="E19" s="9"/>
    </row>
    <row r="20" spans="1:5" x14ac:dyDescent="0.25">
      <c r="A20" s="3" t="s">
        <v>59</v>
      </c>
      <c r="B20" s="27">
        <v>-650000</v>
      </c>
      <c r="C20" s="4"/>
      <c r="D20" s="4"/>
      <c r="E20" s="9"/>
    </row>
    <row r="21" spans="1:5" x14ac:dyDescent="0.25">
      <c r="A21" s="3" t="s">
        <v>61</v>
      </c>
      <c r="B21" s="17">
        <v>-1500000</v>
      </c>
      <c r="C21" s="1"/>
      <c r="D21" s="17"/>
      <c r="E21" s="9"/>
    </row>
    <row r="22" spans="1:5" x14ac:dyDescent="0.25">
      <c r="A22" s="7" t="s">
        <v>67</v>
      </c>
      <c r="B22" s="28">
        <v>-300000</v>
      </c>
      <c r="C22" s="8"/>
      <c r="D22" s="6"/>
      <c r="E22" s="21"/>
    </row>
    <row r="23" spans="1:5" x14ac:dyDescent="0.25">
      <c r="A23" s="6"/>
      <c r="B23" s="6"/>
      <c r="C23" s="8">
        <f>C18 + SUM(B19:B22)</f>
        <v>-80000</v>
      </c>
      <c r="D23" s="6"/>
    </row>
    <row r="24" spans="1:5" x14ac:dyDescent="0.25">
      <c r="A24" s="29"/>
      <c r="B24" s="29"/>
      <c r="C24" s="29"/>
      <c r="D24" s="4">
        <f>SUM(C18,C23)</f>
        <v>2620000</v>
      </c>
    </row>
  </sheetData>
  <mergeCells count="6">
    <mergeCell ref="A6:C6"/>
    <mergeCell ref="B5:C5"/>
    <mergeCell ref="A16:C16"/>
    <mergeCell ref="B1:C1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F9FD-DADB-434C-8791-947B5D4BBB12}">
  <dimension ref="A1:C18"/>
  <sheetViews>
    <sheetView zoomScaleNormal="60" zoomScaleSheetLayoutView="100" workbookViewId="0">
      <selection activeCell="C7" sqref="C7"/>
    </sheetView>
  </sheetViews>
  <sheetFormatPr defaultRowHeight="15" x14ac:dyDescent="0.25"/>
  <cols>
    <col min="1" max="1" width="24.42578125" customWidth="1"/>
    <col min="2" max="2" width="18.85546875" customWidth="1"/>
    <col min="3" max="3" width="20.140625" customWidth="1"/>
  </cols>
  <sheetData>
    <row r="1" spans="1:3" ht="15.75" x14ac:dyDescent="0.25">
      <c r="A1" s="45" t="s">
        <v>92</v>
      </c>
      <c r="B1" s="45"/>
      <c r="C1" s="45"/>
    </row>
    <row r="4" spans="1:3" ht="15.75" x14ac:dyDescent="0.25">
      <c r="A4" s="59" t="s">
        <v>72</v>
      </c>
      <c r="B4" s="59"/>
      <c r="C4" s="34" t="s">
        <v>19</v>
      </c>
    </row>
    <row r="5" spans="1:3" x14ac:dyDescent="0.25">
      <c r="A5" s="3" t="s">
        <v>56</v>
      </c>
      <c r="B5" s="1"/>
      <c r="C5" s="4">
        <v>60000000</v>
      </c>
    </row>
    <row r="6" spans="1:3" x14ac:dyDescent="0.25">
      <c r="A6" s="3" t="s">
        <v>73</v>
      </c>
      <c r="B6" s="4">
        <v>80000</v>
      </c>
      <c r="C6" s="1"/>
    </row>
    <row r="7" spans="1:3" x14ac:dyDescent="0.25">
      <c r="A7" s="1"/>
      <c r="B7" s="1"/>
      <c r="C7" s="4"/>
    </row>
    <row r="8" spans="1:3" x14ac:dyDescent="0.25">
      <c r="A8" s="3" t="s">
        <v>74</v>
      </c>
      <c r="B8" s="1"/>
      <c r="C8" s="4">
        <f>C5-B6</f>
        <v>59920000</v>
      </c>
    </row>
    <row r="9" spans="1:3" x14ac:dyDescent="0.25">
      <c r="A9" s="1"/>
      <c r="B9" s="1"/>
      <c r="C9" s="1"/>
    </row>
    <row r="18" spans="3:3" x14ac:dyDescent="0.25">
      <c r="C18" s="26"/>
    </row>
  </sheetData>
  <mergeCells count="2">
    <mergeCell ref="A4:B4"/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7908-3A83-C64A-9F63-7E695D27948D}">
  <dimension ref="A1:H17"/>
  <sheetViews>
    <sheetView topLeftCell="B1" zoomScaleNormal="60" zoomScaleSheetLayoutView="100" workbookViewId="0">
      <selection activeCell="H8" sqref="H8"/>
    </sheetView>
  </sheetViews>
  <sheetFormatPr defaultRowHeight="15" x14ac:dyDescent="0.25"/>
  <cols>
    <col min="1" max="1" width="13" customWidth="1"/>
    <col min="2" max="2" width="27.42578125" customWidth="1"/>
    <col min="3" max="3" width="15.42578125" customWidth="1"/>
    <col min="4" max="4" width="15.140625" customWidth="1"/>
    <col min="5" max="5" width="12.7109375" customWidth="1"/>
    <col min="6" max="6" width="29.28515625" customWidth="1"/>
    <col min="7" max="7" width="22.140625" customWidth="1"/>
    <col min="8" max="8" width="19.140625" customWidth="1"/>
    <col min="9" max="9" width="8.5703125" customWidth="1"/>
  </cols>
  <sheetData>
    <row r="1" spans="1:8" ht="15.75" x14ac:dyDescent="0.25">
      <c r="D1" s="45" t="s">
        <v>81</v>
      </c>
      <c r="E1" s="45"/>
      <c r="F1" s="45"/>
    </row>
    <row r="2" spans="1:8" ht="15.75" x14ac:dyDescent="0.25">
      <c r="D2" s="45" t="s">
        <v>1</v>
      </c>
      <c r="E2" s="45"/>
      <c r="F2" s="45"/>
    </row>
    <row r="4" spans="1:8" ht="15.75" x14ac:dyDescent="0.25">
      <c r="A4" s="22" t="s">
        <v>75</v>
      </c>
      <c r="H4" s="23" t="s">
        <v>77</v>
      </c>
    </row>
    <row r="5" spans="1:8" ht="15.75" x14ac:dyDescent="0.25">
      <c r="A5" s="30" t="s">
        <v>2</v>
      </c>
      <c r="B5" s="60" t="s">
        <v>62</v>
      </c>
      <c r="C5" s="60"/>
      <c r="D5" s="30" t="s">
        <v>39</v>
      </c>
      <c r="E5" s="30" t="s">
        <v>76</v>
      </c>
      <c r="F5" s="60" t="s">
        <v>62</v>
      </c>
      <c r="G5" s="60"/>
      <c r="H5" s="30" t="s">
        <v>39</v>
      </c>
    </row>
    <row r="6" spans="1:8" x14ac:dyDescent="0.25">
      <c r="A6" s="11" t="s">
        <v>6</v>
      </c>
      <c r="B6" s="3" t="s">
        <v>78</v>
      </c>
      <c r="C6" s="4">
        <v>4770000</v>
      </c>
      <c r="D6" s="1"/>
      <c r="E6" s="11" t="s">
        <v>53</v>
      </c>
      <c r="F6" s="3" t="s">
        <v>80</v>
      </c>
      <c r="G6" s="4">
        <v>26800000</v>
      </c>
      <c r="H6" s="1"/>
    </row>
    <row r="7" spans="1:8" x14ac:dyDescent="0.25">
      <c r="A7" s="11" t="s">
        <v>8</v>
      </c>
      <c r="B7" s="3" t="s">
        <v>48</v>
      </c>
      <c r="C7" s="4">
        <v>9100000</v>
      </c>
      <c r="D7" s="1"/>
      <c r="E7" s="11" t="s">
        <v>55</v>
      </c>
      <c r="F7" s="3" t="s">
        <v>56</v>
      </c>
      <c r="G7" s="4">
        <v>59920000</v>
      </c>
      <c r="H7" s="1"/>
    </row>
    <row r="8" spans="1:8" x14ac:dyDescent="0.25">
      <c r="A8" s="11" t="s">
        <v>10</v>
      </c>
      <c r="B8" s="3" t="s">
        <v>11</v>
      </c>
      <c r="C8" s="4">
        <v>3350000</v>
      </c>
      <c r="D8" s="1"/>
      <c r="E8" s="1"/>
      <c r="F8" s="1"/>
      <c r="G8" s="1"/>
      <c r="H8" s="4">
        <f>G6+G7</f>
        <v>86720000</v>
      </c>
    </row>
    <row r="9" spans="1:8" x14ac:dyDescent="0.25">
      <c r="A9" s="11" t="s">
        <v>20</v>
      </c>
      <c r="B9" s="3" t="s">
        <v>12</v>
      </c>
      <c r="C9" s="4">
        <v>21000000</v>
      </c>
      <c r="D9" s="1"/>
      <c r="E9" s="1"/>
      <c r="F9" s="1"/>
      <c r="G9" s="1"/>
      <c r="H9" s="1"/>
    </row>
    <row r="10" spans="1:8" x14ac:dyDescent="0.25">
      <c r="A10" s="11" t="s">
        <v>21</v>
      </c>
      <c r="B10" s="3" t="s">
        <v>13</v>
      </c>
      <c r="C10" s="4">
        <v>50000000</v>
      </c>
      <c r="D10" s="1"/>
      <c r="E10" s="1"/>
      <c r="F10" s="1"/>
      <c r="G10" s="1"/>
      <c r="H10" s="1"/>
    </row>
    <row r="11" spans="1:8" x14ac:dyDescent="0.25">
      <c r="A11" s="11" t="s">
        <v>79</v>
      </c>
      <c r="B11" s="3" t="s">
        <v>38</v>
      </c>
      <c r="C11" s="17">
        <v>-500000</v>
      </c>
      <c r="D11" s="1"/>
      <c r="E11" s="1"/>
      <c r="F11" s="1"/>
      <c r="G11" s="1"/>
      <c r="H11" s="1"/>
    </row>
    <row r="12" spans="1:8" x14ac:dyDescent="0.25">
      <c r="A12" s="11" t="s">
        <v>52</v>
      </c>
      <c r="B12" s="3" t="s">
        <v>37</v>
      </c>
      <c r="C12" s="17">
        <v>-1000000</v>
      </c>
      <c r="D12" s="4"/>
      <c r="E12" s="1"/>
      <c r="F12" s="1"/>
      <c r="G12" s="1"/>
      <c r="H12" s="1"/>
    </row>
    <row r="13" spans="1:8" x14ac:dyDescent="0.25">
      <c r="A13" s="1"/>
      <c r="B13" s="1"/>
      <c r="C13" s="1"/>
      <c r="D13" s="4">
        <f>SUM($C$6:$C$12)</f>
        <v>86720000</v>
      </c>
      <c r="E13" s="1"/>
      <c r="F13" s="1"/>
      <c r="G13" s="1"/>
      <c r="H13" s="1"/>
    </row>
    <row r="14" spans="1:8" x14ac:dyDescent="0.25">
      <c r="A14" s="9"/>
      <c r="B14" s="9"/>
      <c r="C14" s="9"/>
      <c r="D14" s="9"/>
      <c r="E14" s="9"/>
      <c r="F14" s="9"/>
      <c r="G14" s="9"/>
      <c r="H14" s="9"/>
    </row>
    <row r="15" spans="1:8" x14ac:dyDescent="0.25">
      <c r="A15" s="9"/>
      <c r="B15" s="9"/>
      <c r="C15" s="9"/>
      <c r="D15" s="9"/>
      <c r="E15" s="9"/>
      <c r="F15" s="9"/>
      <c r="G15" s="9"/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</sheetData>
  <mergeCells count="4">
    <mergeCell ref="B5:C5"/>
    <mergeCell ref="F5:G5"/>
    <mergeCell ref="D1:F1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B000-902D-2E47-922B-1C87383799AE}">
  <dimension ref="A1:F16"/>
  <sheetViews>
    <sheetView zoomScaleNormal="60" zoomScaleSheetLayoutView="100" workbookViewId="0">
      <selection activeCell="H14" sqref="H14"/>
    </sheetView>
  </sheetViews>
  <sheetFormatPr defaultRowHeight="15" x14ac:dyDescent="0.25"/>
  <cols>
    <col min="1" max="1" width="13.85546875" customWidth="1"/>
    <col min="2" max="2" width="14.5703125" customWidth="1"/>
    <col min="3" max="3" width="24" customWidth="1"/>
    <col min="4" max="4" width="11.85546875" customWidth="1"/>
    <col min="5" max="6" width="16.5703125" customWidth="1"/>
  </cols>
  <sheetData>
    <row r="1" spans="1:6" ht="15.75" x14ac:dyDescent="0.25">
      <c r="B1" s="45" t="s">
        <v>86</v>
      </c>
      <c r="C1" s="45"/>
      <c r="D1" s="45"/>
    </row>
    <row r="2" spans="1:6" ht="15.75" x14ac:dyDescent="0.25">
      <c r="B2" s="45" t="s">
        <v>46</v>
      </c>
      <c r="C2" s="45"/>
      <c r="D2" s="45"/>
    </row>
    <row r="4" spans="1:6" ht="16.5" customHeight="1" x14ac:dyDescent="0.25">
      <c r="A4" s="61" t="s">
        <v>82</v>
      </c>
      <c r="B4" s="33" t="s">
        <v>83</v>
      </c>
      <c r="C4" s="61" t="s">
        <v>32</v>
      </c>
      <c r="D4" s="33" t="s">
        <v>85</v>
      </c>
      <c r="E4" s="61" t="s">
        <v>4</v>
      </c>
      <c r="F4" s="61" t="s">
        <v>5</v>
      </c>
    </row>
    <row r="5" spans="1:6" ht="16.5" customHeight="1" x14ac:dyDescent="0.25">
      <c r="A5" s="61"/>
      <c r="B5" s="33" t="s">
        <v>84</v>
      </c>
      <c r="C5" s="61"/>
      <c r="D5" s="33" t="s">
        <v>33</v>
      </c>
      <c r="E5" s="61"/>
      <c r="F5" s="61"/>
    </row>
    <row r="6" spans="1:6" x14ac:dyDescent="0.25">
      <c r="A6" s="1"/>
      <c r="B6" s="1"/>
      <c r="C6" s="3" t="s">
        <v>16</v>
      </c>
      <c r="D6" s="1"/>
      <c r="E6" s="4">
        <v>2700000</v>
      </c>
      <c r="F6" s="1"/>
    </row>
    <row r="7" spans="1:6" x14ac:dyDescent="0.25">
      <c r="A7" s="1"/>
      <c r="B7" s="1"/>
      <c r="C7" s="3" t="s">
        <v>87</v>
      </c>
      <c r="D7" s="1"/>
      <c r="E7" s="1"/>
      <c r="F7" s="4">
        <v>2700000</v>
      </c>
    </row>
    <row r="8" spans="1:6" x14ac:dyDescent="0.25">
      <c r="A8" s="1"/>
      <c r="B8" s="1"/>
      <c r="C8" s="3" t="s">
        <v>87</v>
      </c>
      <c r="D8" s="1"/>
      <c r="E8" s="4">
        <v>2780000</v>
      </c>
      <c r="F8" s="1"/>
    </row>
    <row r="9" spans="1:6" x14ac:dyDescent="0.25">
      <c r="A9" s="1"/>
      <c r="B9" s="1"/>
      <c r="C9" s="3" t="s">
        <v>64</v>
      </c>
      <c r="D9" s="1"/>
      <c r="E9" s="1"/>
      <c r="F9" s="4">
        <v>330000</v>
      </c>
    </row>
    <row r="10" spans="1:6" x14ac:dyDescent="0.25">
      <c r="A10" s="1"/>
      <c r="B10" s="1"/>
      <c r="C10" s="3" t="s">
        <v>59</v>
      </c>
      <c r="D10" s="1"/>
      <c r="E10" s="1"/>
      <c r="F10" s="4">
        <v>650000</v>
      </c>
    </row>
    <row r="11" spans="1:6" x14ac:dyDescent="0.25">
      <c r="A11" s="1"/>
      <c r="B11" s="1"/>
      <c r="C11" s="3" t="s">
        <v>88</v>
      </c>
      <c r="D11" s="1"/>
      <c r="E11" s="1"/>
      <c r="F11" s="4">
        <v>1500000</v>
      </c>
    </row>
    <row r="12" spans="1:6" x14ac:dyDescent="0.25">
      <c r="A12" s="1"/>
      <c r="B12" s="1"/>
      <c r="C12" s="3" t="s">
        <v>18</v>
      </c>
      <c r="D12" s="1"/>
      <c r="E12" s="1"/>
      <c r="F12" s="4">
        <v>300000</v>
      </c>
    </row>
    <row r="13" spans="1:6" x14ac:dyDescent="0.25">
      <c r="A13" s="1"/>
      <c r="B13" s="1"/>
      <c r="C13" s="3" t="s">
        <v>56</v>
      </c>
      <c r="D13" s="1"/>
      <c r="E13" s="4">
        <v>80000</v>
      </c>
      <c r="F13" s="1"/>
    </row>
    <row r="14" spans="1:6" x14ac:dyDescent="0.25">
      <c r="A14" s="1"/>
      <c r="B14" s="1"/>
      <c r="C14" s="3" t="s">
        <v>87</v>
      </c>
      <c r="D14" s="1"/>
      <c r="E14" s="1"/>
      <c r="F14" s="4">
        <v>80000</v>
      </c>
    </row>
    <row r="15" spans="1:6" x14ac:dyDescent="0.25">
      <c r="A15" s="1"/>
      <c r="B15" s="1"/>
      <c r="C15" s="1"/>
      <c r="D15" s="1"/>
      <c r="E15" s="4">
        <f>SUM(E6,E8,E13)</f>
        <v>5560000</v>
      </c>
      <c r="F15" s="4">
        <f>SUM($F$6:$F$14)</f>
        <v>5560000</v>
      </c>
    </row>
    <row r="16" spans="1:6" x14ac:dyDescent="0.25">
      <c r="A16" s="1"/>
      <c r="B16" s="1"/>
      <c r="C16" s="1"/>
      <c r="D16" s="1"/>
      <c r="E16" s="1"/>
      <c r="F16" s="1"/>
    </row>
  </sheetData>
  <mergeCells count="6">
    <mergeCell ref="A4:A5"/>
    <mergeCell ref="C4:C5"/>
    <mergeCell ref="E4:E5"/>
    <mergeCell ref="F4:F5"/>
    <mergeCell ref="B1:D1"/>
    <mergeCell ref="B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0AEA-6457-054F-B66E-3108673B0E46}">
  <dimension ref="A1:D13"/>
  <sheetViews>
    <sheetView tabSelected="1" zoomScaleNormal="60" zoomScaleSheetLayoutView="100" workbookViewId="0">
      <selection activeCell="F12" sqref="F12"/>
    </sheetView>
  </sheetViews>
  <sheetFormatPr defaultRowHeight="15" x14ac:dyDescent="0.25"/>
  <cols>
    <col min="1" max="1" width="13.85546875" customWidth="1"/>
    <col min="2" max="2" width="31.28515625" bestFit="1" customWidth="1"/>
    <col min="3" max="3" width="15.7109375" customWidth="1"/>
    <col min="4" max="4" width="17.140625" customWidth="1"/>
  </cols>
  <sheetData>
    <row r="1" spans="1:4" ht="15.75" x14ac:dyDescent="0.25">
      <c r="A1" s="62" t="s">
        <v>91</v>
      </c>
      <c r="B1" s="62"/>
      <c r="C1" s="62"/>
      <c r="D1" s="62"/>
    </row>
    <row r="2" spans="1:4" x14ac:dyDescent="0.25">
      <c r="B2" s="63" t="s">
        <v>1</v>
      </c>
      <c r="C2" s="63"/>
    </row>
    <row r="3" spans="1:4" ht="15.75" x14ac:dyDescent="0.25">
      <c r="A3" s="34" t="s">
        <v>2</v>
      </c>
      <c r="B3" s="44" t="s">
        <v>89</v>
      </c>
      <c r="C3" s="34" t="s">
        <v>4</v>
      </c>
      <c r="D3" s="34" t="s">
        <v>5</v>
      </c>
    </row>
    <row r="4" spans="1:4" x14ac:dyDescent="0.25">
      <c r="A4" s="11" t="s">
        <v>6</v>
      </c>
      <c r="B4" s="24" t="s">
        <v>7</v>
      </c>
      <c r="C4" s="4">
        <v>4770000</v>
      </c>
      <c r="D4" s="1"/>
    </row>
    <row r="5" spans="1:4" x14ac:dyDescent="0.25">
      <c r="A5" s="3" t="s">
        <v>8</v>
      </c>
      <c r="B5" s="24" t="s">
        <v>48</v>
      </c>
      <c r="C5" s="4">
        <v>9100000</v>
      </c>
      <c r="D5" s="1"/>
    </row>
    <row r="6" spans="1:4" x14ac:dyDescent="0.25">
      <c r="A6" s="3" t="s">
        <v>10</v>
      </c>
      <c r="B6" s="24" t="s">
        <v>11</v>
      </c>
      <c r="C6" s="4">
        <v>3350000</v>
      </c>
      <c r="D6" s="1"/>
    </row>
    <row r="7" spans="1:4" x14ac:dyDescent="0.25">
      <c r="A7" s="10" t="s">
        <v>20</v>
      </c>
      <c r="B7" s="24" t="s">
        <v>90</v>
      </c>
      <c r="C7" s="4">
        <v>21000000</v>
      </c>
      <c r="D7" s="1"/>
    </row>
    <row r="8" spans="1:4" x14ac:dyDescent="0.25">
      <c r="A8" s="11" t="s">
        <v>21</v>
      </c>
      <c r="B8" s="24" t="s">
        <v>13</v>
      </c>
      <c r="C8" s="4">
        <v>50000000</v>
      </c>
      <c r="D8" s="1"/>
    </row>
    <row r="9" spans="1:4" x14ac:dyDescent="0.25">
      <c r="A9" s="11" t="s">
        <v>79</v>
      </c>
      <c r="B9" s="69" t="s">
        <v>38</v>
      </c>
      <c r="C9" s="1"/>
      <c r="D9" s="4">
        <v>500000</v>
      </c>
    </row>
    <row r="10" spans="1:4" x14ac:dyDescent="0.25">
      <c r="A10" s="11" t="s">
        <v>52</v>
      </c>
      <c r="B10" s="68" t="s">
        <v>37</v>
      </c>
      <c r="C10" s="1"/>
      <c r="D10" s="4">
        <v>1800000</v>
      </c>
    </row>
    <row r="11" spans="1:4" x14ac:dyDescent="0.25">
      <c r="A11" s="11" t="s">
        <v>53</v>
      </c>
      <c r="B11" s="24" t="s">
        <v>80</v>
      </c>
      <c r="C11" s="1"/>
      <c r="D11" s="4">
        <v>26000000</v>
      </c>
    </row>
    <row r="12" spans="1:4" x14ac:dyDescent="0.25">
      <c r="A12" s="12" t="s">
        <v>55</v>
      </c>
      <c r="B12" s="25" t="s">
        <v>56</v>
      </c>
      <c r="C12" s="6"/>
      <c r="D12" s="8">
        <v>59920000</v>
      </c>
    </row>
    <row r="13" spans="1:4" x14ac:dyDescent="0.25">
      <c r="A13" s="1"/>
      <c r="B13" s="1"/>
      <c r="C13" s="4">
        <f>SUM($C$4:$C$12)</f>
        <v>88220000</v>
      </c>
      <c r="D13" s="4">
        <f>SUM($D$4:$D$12)</f>
        <v>88220000</v>
      </c>
    </row>
  </sheetData>
  <mergeCells count="2">
    <mergeCell ref="A1:D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Neraca saldo + AJP</vt:lpstr>
      <vt:lpstr>Worksheet </vt:lpstr>
      <vt:lpstr>Profit &amp; loss statement </vt:lpstr>
      <vt:lpstr>Equity Statement </vt:lpstr>
      <vt:lpstr>Balance Sheet </vt:lpstr>
      <vt:lpstr>Jurnal Penutup </vt:lpstr>
      <vt:lpstr>Neraca Saldo sesudah penutup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natasyaajimaya@gmail.com</dc:creator>
  <cp:lastModifiedBy>Alvid</cp:lastModifiedBy>
  <dcterms:created xsi:type="dcterms:W3CDTF">2024-02-01T17:14:34Z</dcterms:created>
  <dcterms:modified xsi:type="dcterms:W3CDTF">2024-02-02T13:10:51Z</dcterms:modified>
</cp:coreProperties>
</file>