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'Лист1'!$B$3:$R$114</definedName>
    <definedName hidden="1" localSheetId="0" name="Z_FECAB6CE_4A2B_4CA7_9604_CB893AF54C18_.wvu.FilterData">'Лист1'!$D$4:$D$39</definedName>
    <definedName hidden="1" localSheetId="0" name="Z_88A5A5FE_A6BA_4716_A768_208554F50CA9_.wvu.FilterData">'Лист1'!$B$3:$R$114</definedName>
  </definedNames>
  <calcPr/>
  <customWorkbookViews>
    <customWorkbookView activeSheetId="0" maximized="1" windowHeight="0" windowWidth="0" guid="{88A5A5FE-A6BA-4716-A768-208554F50CA9}" name="Сортировка эффектов"/>
    <customWorkbookView activeSheetId="0" maximized="1" windowHeight="0" windowWidth="0" guid="{FECAB6CE-4A2B-4CA7-9604-CB893AF54C18}" name="Filter 1"/>
  </customWorkbookViews>
  <extLst>
    <ext uri="GoogleSheetsCustomDataVersion1">
      <go:sheetsCustomData xmlns:go="http://customooxmlschemas.google.com/" r:id="rId5" roundtripDataSignature="AMtx7mgRpa8xADM7a+xQUFoeHXulBq9JtQ=="/>
    </ext>
  </extLst>
</workbook>
</file>

<file path=xl/sharedStrings.xml><?xml version="1.0" encoding="utf-8"?>
<sst xmlns="http://schemas.openxmlformats.org/spreadsheetml/2006/main" count="756" uniqueCount="589">
  <si>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</si>
  <si>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</si>
  <si>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</si>
  <si>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Основна мова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</si>
  <si>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</si>
  <si>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</si>
  <si>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</si>
  <si>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</si>
  <si>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</si>
  <si>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</si>
  <si>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</si>
  <si>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</si>
  <si>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</si>
  <si>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</si>
  <si>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cycle.ua.json</t>
  </si>
  <si>
    <t>sound.ua.json</t>
  </si>
  <si>
    <t>effect.ua.json</t>
  </si>
  <si>
    <t>correct.ua.json</t>
  </si>
  <si>
    <t>efflist1ua.ini</t>
  </si>
  <si>
    <t>cycle.en.json</t>
  </si>
  <si>
    <t>sound.en.json</t>
  </si>
  <si>
    <t>effect.en.json</t>
  </si>
  <si>
    <t>correct.en.json</t>
  </si>
  <si>
    <t>efflist1en.ini</t>
  </si>
  <si>
    <t>cycle.ru.json</t>
  </si>
  <si>
    <t>sound.ru.json</t>
  </si>
  <si>
    <t>effect.ru.json</t>
  </si>
  <si>
    <r>
      <rPr>
        <rFont val="Arimo"/>
        <b/>
        <color rgb="FF000000"/>
        <sz val="10.0"/>
      </rPr>
      <t>correct.ru</t>
    </r>
    <r>
      <rPr>
        <rFont val="Arimo"/>
        <b/>
        <color theme="1"/>
        <sz val="10.0"/>
      </rPr>
      <t>.json</t>
    </r>
  </si>
  <si>
    <t>efflist1ru.ini</t>
  </si>
  <si>
    <t>№</t>
  </si>
  <si>
    <t>Имя константы</t>
  </si>
  <si>
    <t>Назва UA</t>
  </si>
  <si>
    <t>Title EN</t>
  </si>
  <si>
    <t>Название RU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</si>
  <si>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</si>
  <si>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</si>
  <si>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</si>
  <si>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</si>
  <si>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</si>
  <si>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</si>
  <si>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</si>
  <si>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</si>
  <si>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</si>
  <si>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</si>
  <si>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</si>
  <si>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Абсолютний № ефекту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</si>
  <si>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</si>
  <si>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</si>
  <si>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</si>
  <si>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</si>
  <si>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можео использовать строку внизу</t>
  </si>
  <si>
    <t>LIST1;</t>
  </si>
  <si>
    <t>NEXUS</t>
  </si>
  <si>
    <t>Nexus</t>
  </si>
  <si>
    <t xml:space="preserve">LOW_DELAY_TICK    </t>
  </si>
  <si>
    <t>nexusRoutine();</t>
  </si>
  <si>
    <t>WATERCOLOR</t>
  </si>
  <si>
    <t>Акварель</t>
  </si>
  <si>
    <t>Water Color</t>
  </si>
  <si>
    <t>DYNAMIC_DELAY_TICK</t>
  </si>
  <si>
    <t>Watercolor();</t>
  </si>
  <si>
    <t>POOL</t>
  </si>
  <si>
    <t>Басейн</t>
  </si>
  <si>
    <t>Pool</t>
  </si>
  <si>
    <t>poolRoutine();</t>
  </si>
  <si>
    <t>WHITE_COLOR</t>
  </si>
  <si>
    <t>Біле світло</t>
  </si>
  <si>
    <t>White Light</t>
  </si>
  <si>
    <t>Бeлый cвeт</t>
  </si>
  <si>
    <t xml:space="preserve">HIGH_DELAY_TICK   </t>
  </si>
  <si>
    <t>whiteColorStripeRoutine();</t>
  </si>
  <si>
    <t>RAINBOW_VER</t>
  </si>
  <si>
    <t>Веселка</t>
  </si>
  <si>
    <t>Rainbow</t>
  </si>
  <si>
    <t>Радуга</t>
  </si>
  <si>
    <t>rainbowRoutine();</t>
  </si>
  <si>
    <t>RAINBOW</t>
  </si>
  <si>
    <t>Веселка 3D</t>
  </si>
  <si>
    <t>Rainbow 3D</t>
  </si>
  <si>
    <t>Радуга 3D</t>
  </si>
  <si>
    <t>rainbowNoiseRoutine();</t>
  </si>
  <si>
    <t>WINE</t>
  </si>
  <si>
    <t>Вино</t>
  </si>
  <si>
    <t>Wine</t>
  </si>
  <si>
    <t>colorsWine();</t>
  </si>
  <si>
    <t>WHIRL</t>
  </si>
  <si>
    <t>Вихори полум'я</t>
  </si>
  <si>
    <t>Whirls</t>
  </si>
  <si>
    <t>Вихри пламени</t>
  </si>
  <si>
    <t>whirlRoutine(true);</t>
  </si>
  <si>
    <t>WHIRL_MULTI</t>
  </si>
  <si>
    <t>Вихори різнокольорові</t>
  </si>
  <si>
    <t>Whirls Multi</t>
  </si>
  <si>
    <t>Вихри мультицвет</t>
  </si>
  <si>
    <t>whirlRoutine(false);</t>
  </si>
  <si>
    <t>FIRE</t>
  </si>
  <si>
    <t>Вогонь</t>
  </si>
  <si>
    <t>Fire</t>
  </si>
  <si>
    <t>Огонь</t>
  </si>
  <si>
    <t>fireRoutine(true);</t>
  </si>
  <si>
    <t>FIRE_2012</t>
  </si>
  <si>
    <t>Вогонь 2012</t>
  </si>
  <si>
    <t>Fire 2012</t>
  </si>
  <si>
    <t>Огонь 2012</t>
  </si>
  <si>
    <t>fire2012again();</t>
  </si>
  <si>
    <t>FIRE_2018</t>
  </si>
  <si>
    <t>Вогонь 2018</t>
  </si>
  <si>
    <t>Fire 2018</t>
  </si>
  <si>
    <t>Огонь 2018</t>
  </si>
  <si>
    <t>Fire2018_2();</t>
  </si>
  <si>
    <t>FIRE_2020</t>
  </si>
  <si>
    <t>Вогонь 2020</t>
  </si>
  <si>
    <t>Fire 2020</t>
  </si>
  <si>
    <t>Огонь 2020</t>
  </si>
  <si>
    <t>fire2020Routine2();</t>
  </si>
  <si>
    <t>FIRE_2021</t>
  </si>
  <si>
    <t>Вогонь 2021</t>
  </si>
  <si>
    <t>Fire 2021</t>
  </si>
  <si>
    <t>Огонь 2021</t>
  </si>
  <si>
    <t>Fire2021Routine();</t>
  </si>
  <si>
    <t>FIREFLY_TOP</t>
  </si>
  <si>
    <t>Вогонь верховий</t>
  </si>
  <si>
    <t>Fire Fly Top</t>
  </si>
  <si>
    <t>Верховой огонь</t>
  </si>
  <si>
    <t>MultipleStream5();</t>
  </si>
  <si>
    <t>FIREFLY</t>
  </si>
  <si>
    <t>Вогонь що літає</t>
  </si>
  <si>
    <t>Fire Fly</t>
  </si>
  <si>
    <t>Парящий огонь</t>
  </si>
  <si>
    <t>MultipleStream3();</t>
  </si>
  <si>
    <t>WATERFALL</t>
  </si>
  <si>
    <t>Водоспад</t>
  </si>
  <si>
    <t>Waterfall</t>
  </si>
  <si>
    <t>Водопад</t>
  </si>
  <si>
    <t>fire2012WithPalette();</t>
  </si>
  <si>
    <t>WATERFALL_4IN1</t>
  </si>
  <si>
    <t>Водоспад 4 в 1</t>
  </si>
  <si>
    <t>Waterfall 4 in 1</t>
  </si>
  <si>
    <t>Водопад 4 в 1</t>
  </si>
  <si>
    <t>fire2012WithPalette4in1();</t>
  </si>
  <si>
    <t>CLOCK</t>
  </si>
  <si>
    <t>Годинник</t>
  </si>
  <si>
    <t>Clock</t>
  </si>
  <si>
    <t>Часы</t>
  </si>
  <si>
    <t>clockRoutine();</t>
  </si>
  <si>
    <t>STORMY_RAIN</t>
  </si>
  <si>
    <t>Гроза в банці</t>
  </si>
  <si>
    <t>Stormy Rain</t>
  </si>
  <si>
    <t>Гроза в банке</t>
  </si>
  <si>
    <t>stormyRain();</t>
  </si>
  <si>
    <t>FOUNTAIN</t>
  </si>
  <si>
    <t>Джерело</t>
  </si>
  <si>
    <t>Fountain</t>
  </si>
  <si>
    <t>Источник</t>
  </si>
  <si>
    <t>starfield2Routine();</t>
  </si>
  <si>
    <t>SMOKE</t>
  </si>
  <si>
    <t>Дим</t>
  </si>
  <si>
    <t>Smoke</t>
  </si>
  <si>
    <t>Дым</t>
  </si>
  <si>
    <t>MultipleStreamSmoke(false);</t>
  </si>
  <si>
    <t>SMOKE_COLOR</t>
  </si>
  <si>
    <t>Дим різнокольоровий</t>
  </si>
  <si>
    <t>Smoke Colors</t>
  </si>
  <si>
    <t>Дым разноцветный</t>
  </si>
  <si>
    <t>MultipleStreamSmoke(true);</t>
  </si>
  <si>
    <t>SMOKEBALLS</t>
  </si>
  <si>
    <t>Димові шашки</t>
  </si>
  <si>
    <t>Smoke Balls</t>
  </si>
  <si>
    <t>Дымовые шашки</t>
  </si>
  <si>
    <t>smokeballsRoutine();</t>
  </si>
  <si>
    <t>DNA</t>
  </si>
  <si>
    <t>ДНК</t>
  </si>
  <si>
    <t>DNARoutine();</t>
  </si>
  <si>
    <t>SWIRL</t>
  </si>
  <si>
    <t>Завиток</t>
  </si>
  <si>
    <t>Swirl</t>
  </si>
  <si>
    <t>Вихрь</t>
  </si>
  <si>
    <t>Swirl();</t>
  </si>
  <si>
    <t>STARFALL</t>
  </si>
  <si>
    <t>Завірюха</t>
  </si>
  <si>
    <t>Starfall</t>
  </si>
  <si>
    <t>Завирюха</t>
  </si>
  <si>
    <t>stormRoutine2();</t>
  </si>
  <si>
    <t>FLOCK</t>
  </si>
  <si>
    <t>Зграя</t>
  </si>
  <si>
    <t>Flock</t>
  </si>
  <si>
    <t>Стая</t>
  </si>
  <si>
    <t>flockRoutine(false);</t>
  </si>
  <si>
    <t>FLOCK_N_PR</t>
  </si>
  <si>
    <t>Зграя та хижак</t>
  </si>
  <si>
    <t>Flock &amp; Predator</t>
  </si>
  <si>
    <t>Стая и хищник</t>
  </si>
  <si>
    <t>flockRoutine(true);</t>
  </si>
  <si>
    <t>ZEBRA</t>
  </si>
  <si>
    <t>Зебра</t>
  </si>
  <si>
    <t>Zebra</t>
  </si>
  <si>
    <t>zebraNoiseRoutine();</t>
  </si>
  <si>
    <t>SNAKES</t>
  </si>
  <si>
    <t>Змійка</t>
  </si>
  <si>
    <t>Sakess</t>
  </si>
  <si>
    <t>Змейка</t>
  </si>
  <si>
    <t>snakesRoutine();</t>
  </si>
  <si>
    <t>COLORS</t>
  </si>
  <si>
    <t>Зміна кольору</t>
  </si>
  <si>
    <t>Color Shift</t>
  </si>
  <si>
    <t>Смена цвета</t>
  </si>
  <si>
    <t>colorsRoutine2();</t>
  </si>
  <si>
    <t>LOTUS</t>
  </si>
  <si>
    <t>Квітка лотоса</t>
  </si>
  <si>
    <t>Lotos</t>
  </si>
  <si>
    <t>Цветок лотоса</t>
  </si>
  <si>
    <t>LotusFlower();</t>
  </si>
  <si>
    <t>LLAND</t>
  </si>
  <si>
    <t>Кипіння</t>
  </si>
  <si>
    <t>Boiling</t>
  </si>
  <si>
    <t>Кипение</t>
  </si>
  <si>
    <t>LLandRoutine();</t>
  </si>
  <si>
    <t>RINGS</t>
  </si>
  <si>
    <t>Кодовий замок</t>
  </si>
  <si>
    <t>Rings</t>
  </si>
  <si>
    <t>Кодовый замок</t>
  </si>
  <si>
    <t>ringsRoutine();</t>
  </si>
  <si>
    <t>COLOR</t>
  </si>
  <si>
    <t>Колір</t>
  </si>
  <si>
    <t>Color</t>
  </si>
  <si>
    <t>Цвет</t>
  </si>
  <si>
    <t>colorRoutine();</t>
  </si>
  <si>
    <t>String("\n");</t>
  </si>
  <si>
    <t>efflist2ua.ini</t>
  </si>
  <si>
    <t>efflist2en.ini</t>
  </si>
  <si>
    <t>efflist2ru.ini</t>
  </si>
  <si>
    <t>const String efList_2 = String("LIST2;") + // ======== ВТОРАЯ СТРОКА ========</t>
  </si>
  <si>
    <t>LIST2;</t>
  </si>
  <si>
    <t>SAND</t>
  </si>
  <si>
    <t>Кольорові драже</t>
  </si>
  <si>
    <t>Sand</t>
  </si>
  <si>
    <t>Цветное драже</t>
  </si>
  <si>
    <t>sandRoutine();</t>
  </si>
  <si>
    <t>COLOR_FRIZZLES</t>
  </si>
  <si>
    <t>Кольорові кучері</t>
  </si>
  <si>
    <t>Color Frizzless</t>
  </si>
  <si>
    <t>Цветные кучери</t>
  </si>
  <si>
    <t xml:space="preserve">SOFT_DELAY_TICK   </t>
  </si>
  <si>
    <t>ColorFrizzles();</t>
  </si>
  <si>
    <t>COMET</t>
  </si>
  <si>
    <t>Комета</t>
  </si>
  <si>
    <t>Comet</t>
  </si>
  <si>
    <t>RainbowCometRoutine();</t>
  </si>
  <si>
    <t>COMET_COLOR</t>
  </si>
  <si>
    <t>Комета однокольорова</t>
  </si>
  <si>
    <t>Comet Colored</t>
  </si>
  <si>
    <t>Комета одноцветная</t>
  </si>
  <si>
    <t>ColorCometRoutine();</t>
  </si>
  <si>
    <t>COMET_TWO</t>
  </si>
  <si>
    <t>Комета подвійна</t>
  </si>
  <si>
    <t>Comet x 2</t>
  </si>
  <si>
    <t>Комета двойная</t>
  </si>
  <si>
    <t>MultipleStream();</t>
  </si>
  <si>
    <t>COMET_THREE</t>
  </si>
  <si>
    <t>Комета потрійна</t>
  </si>
  <si>
    <t>Comet x 3</t>
  </si>
  <si>
    <t>Комета тройная</t>
  </si>
  <si>
    <t>MultipleStream2();</t>
  </si>
  <si>
    <t>SPARKLES</t>
  </si>
  <si>
    <t>Конфетті</t>
  </si>
  <si>
    <t>Sparkles</t>
  </si>
  <si>
    <t>Конфетти</t>
  </si>
  <si>
    <t>sparklesRoutine();</t>
  </si>
  <si>
    <t>DROPS</t>
  </si>
  <si>
    <t>Краплі на склі</t>
  </si>
  <si>
    <t>Drops</t>
  </si>
  <si>
    <t>Капля на стекле</t>
  </si>
  <si>
    <t>newMatrixRoutine();</t>
  </si>
  <si>
    <t>CUBE2D</t>
  </si>
  <si>
    <t>Кубик Рубика</t>
  </si>
  <si>
    <t>Cube 2D</t>
  </si>
  <si>
    <t>cube2dRoutine();</t>
  </si>
  <si>
    <t>SPHERES</t>
  </si>
  <si>
    <t>Кулі</t>
  </si>
  <si>
    <t>Spheres</t>
  </si>
  <si>
    <t>Шары</t>
  </si>
  <si>
    <t>spheresRoutine();</t>
  </si>
  <si>
    <t>LAVA</t>
  </si>
  <si>
    <t>Лава</t>
  </si>
  <si>
    <t>Lava</t>
  </si>
  <si>
    <t>lavaNoiseRoutine();</t>
  </si>
  <si>
    <t>LAVALAMP</t>
  </si>
  <si>
    <t>Лавова лампа</t>
  </si>
  <si>
    <t>Lava Lamp</t>
  </si>
  <si>
    <t>Лава лампа</t>
  </si>
  <si>
    <t>LavaLampRoutine();</t>
  </si>
  <si>
    <t>BUTTERFLYS_LAMP</t>
  </si>
  <si>
    <t>Лампа з метеликами</t>
  </si>
  <si>
    <t>Butterflys Lamp</t>
  </si>
  <si>
    <t>Лампа с мотыльками</t>
  </si>
  <si>
    <t>butterflysRoutine(false);</t>
  </si>
  <si>
    <t>FOREST</t>
  </si>
  <si>
    <t>Ліс</t>
  </si>
  <si>
    <t>Forest</t>
  </si>
  <si>
    <t>Лес</t>
  </si>
  <si>
    <t>forestNoiseRoutine();</t>
  </si>
  <si>
    <t>LUMENJER</t>
  </si>
  <si>
    <t>Люменьєр</t>
  </si>
  <si>
    <t>Lemenjer</t>
  </si>
  <si>
    <t>Люменьер</t>
  </si>
  <si>
    <t xml:space="preserve">lumenjerRoutine(); </t>
  </si>
  <si>
    <t>BBALLS</t>
  </si>
  <si>
    <t>М'ячики</t>
  </si>
  <si>
    <t>Balls</t>
  </si>
  <si>
    <t>Мячики</t>
  </si>
  <si>
    <t>BBallsRoutine();</t>
  </si>
  <si>
    <t>BALLS_BOUNCE</t>
  </si>
  <si>
    <t>М'ячики без кордонів</t>
  </si>
  <si>
    <t>Balls Bounce</t>
  </si>
  <si>
    <t>Мячики без границ</t>
  </si>
  <si>
    <t>bounceRoutine();</t>
  </si>
  <si>
    <t>MAGMA</t>
  </si>
  <si>
    <t>Магма</t>
  </si>
  <si>
    <t>Magma</t>
  </si>
  <si>
    <t>magmaRoutine();</t>
  </si>
  <si>
    <t>MATRIX</t>
  </si>
  <si>
    <t>Матриця</t>
  </si>
  <si>
    <t>Matrix</t>
  </si>
  <si>
    <t>Матрица</t>
  </si>
  <si>
    <t>matrixRoutine();</t>
  </si>
  <si>
    <t>TWINKLES</t>
  </si>
  <si>
    <t>Мерехтіння</t>
  </si>
  <si>
    <t>Twinkles</t>
  </si>
  <si>
    <t>Мерцание</t>
  </si>
  <si>
    <t>twinklesRoutine();</t>
  </si>
  <si>
    <t>METABALLS</t>
  </si>
  <si>
    <t>Метаболз</t>
  </si>
  <si>
    <t>Metaballs</t>
  </si>
  <si>
    <t>Матаболз</t>
  </si>
  <si>
    <t>MetaBallsRoutine();</t>
  </si>
  <si>
    <t>BUTTERFLYS</t>
  </si>
  <si>
    <t>Метелики</t>
  </si>
  <si>
    <t>Butterflys</t>
  </si>
  <si>
    <t>Мотыльки</t>
  </si>
  <si>
    <t>butterflysRoutine(true);</t>
  </si>
  <si>
    <t>WEB_TOOLS</t>
  </si>
  <si>
    <t>Мрія дизайнера</t>
  </si>
  <si>
    <t>Designer's Dream</t>
  </si>
  <si>
    <t>Мечта дизайнера</t>
  </si>
  <si>
    <t>WebTools();</t>
  </si>
  <si>
    <t>CHRISTMAS_TREE</t>
  </si>
  <si>
    <t>Новорічна ялинка</t>
  </si>
  <si>
    <t>Christmas Tree</t>
  </si>
  <si>
    <t>Новогодняя елка</t>
  </si>
  <si>
    <t>ChristmasTree();</t>
  </si>
  <si>
    <t>OCEAN</t>
  </si>
  <si>
    <t>Океан</t>
  </si>
  <si>
    <t>Ocean</t>
  </si>
  <si>
    <t>oceanNoiseRoutine();</t>
  </si>
  <si>
    <t>PAINTS</t>
  </si>
  <si>
    <t>Олійні фарби</t>
  </si>
  <si>
    <t>Paints</t>
  </si>
  <si>
    <t>Масляные краски</t>
  </si>
  <si>
    <t>OilPaints();</t>
  </si>
  <si>
    <t>COLOR_RAIN</t>
  </si>
  <si>
    <t>Опади</t>
  </si>
  <si>
    <t>Rain Colored</t>
  </si>
  <si>
    <t>Осадки</t>
  </si>
  <si>
    <t>coloredRain();</t>
  </si>
  <si>
    <t>OSCILLATING</t>
  </si>
  <si>
    <t>Осцилятор</t>
  </si>
  <si>
    <t>Ocscillating</t>
  </si>
  <si>
    <t>oscillatingRoutine();</t>
  </si>
  <si>
    <t>RAINBOW_STRIPE</t>
  </si>
  <si>
    <t>Павич</t>
  </si>
  <si>
    <t>Peacock</t>
  </si>
  <si>
    <t>Павлин</t>
  </si>
  <si>
    <t>rainbowStripeNoiseRoutine();</t>
  </si>
  <si>
    <t>PAINTBALL</t>
  </si>
  <si>
    <t>Пейнтбол</t>
  </si>
  <si>
    <t>Paintball</t>
  </si>
  <si>
    <t>lightBallsRoutine();</t>
  </si>
  <si>
    <t>AURORA</t>
  </si>
  <si>
    <t>Північне сяйво</t>
  </si>
  <si>
    <t>Aurora</t>
  </si>
  <si>
    <t>Северное сияние</t>
  </si>
  <si>
    <t>polarRoutine();</t>
  </si>
  <si>
    <t>PICASSO</t>
  </si>
  <si>
    <t>Пікассо</t>
  </si>
  <si>
    <t>Picasso</t>
  </si>
  <si>
    <t>Пикассо</t>
  </si>
  <si>
    <t>picassoSelector();</t>
  </si>
  <si>
    <t>HOURGLASS</t>
  </si>
  <si>
    <t>Пісочний годинник</t>
  </si>
  <si>
    <t>Hourglass</t>
  </si>
  <si>
    <t>Песочные часы</t>
  </si>
  <si>
    <t>Hourglass();</t>
  </si>
  <si>
    <t>PLASMA</t>
  </si>
  <si>
    <t>Плазма</t>
  </si>
  <si>
    <t>Plasma</t>
  </si>
  <si>
    <t>plasmaNoiseRoutine();</t>
  </si>
  <si>
    <t>efflist3ua.ini</t>
  </si>
  <si>
    <t>efflist3en.ini</t>
  </si>
  <si>
    <t>efflist3ru.ini</t>
  </si>
  <si>
    <t>const String efList_3 = String("LIST3;") + // ======== ТРЕТЬЯ СТРОКА ========</t>
  </si>
  <si>
    <t>LIST3;</t>
  </si>
  <si>
    <t>SPIDER</t>
  </si>
  <si>
    <t>Плазмова лампа</t>
  </si>
  <si>
    <t>Plasma Lamp</t>
  </si>
  <si>
    <t>Плазма лампа</t>
  </si>
  <si>
    <t>spiderRoutine();</t>
  </si>
  <si>
    <t>BY_EFFECT</t>
  </si>
  <si>
    <t>Побічний ефект</t>
  </si>
  <si>
    <t>Side Effect</t>
  </si>
  <si>
    <t>Побочный эффект</t>
  </si>
  <si>
    <t>ByEffect();</t>
  </si>
  <si>
    <t>FLAME</t>
  </si>
  <si>
    <t>Полум'я</t>
  </si>
  <si>
    <t>Пламя</t>
  </si>
  <si>
    <t>execStringsFlame();</t>
  </si>
  <si>
    <t>POPCORN</t>
  </si>
  <si>
    <t>Попкорн</t>
  </si>
  <si>
    <t>popcornRoutine();</t>
  </si>
  <si>
    <t>PRISMATA</t>
  </si>
  <si>
    <t>Призмата</t>
  </si>
  <si>
    <t>PrismataRoutine();</t>
  </si>
  <si>
    <t>ATTRACT</t>
  </si>
  <si>
    <t>Притягнення</t>
  </si>
  <si>
    <t>Притяжение</t>
  </si>
  <si>
    <t>attractRoutine();</t>
  </si>
  <si>
    <t>PULSE</t>
  </si>
  <si>
    <t>Пульс</t>
  </si>
  <si>
    <t>Pulse</t>
  </si>
  <si>
    <t>pulseRoutine(2U);</t>
  </si>
  <si>
    <t>PULSE_WHITE</t>
  </si>
  <si>
    <t>Пульс білий</t>
  </si>
  <si>
    <t>Pulse White</t>
  </si>
  <si>
    <t>Пульс белый</t>
  </si>
  <si>
    <t>pulseRoutine(8U);</t>
  </si>
  <si>
    <t>PULSE_RAINBOW</t>
  </si>
  <si>
    <t>Пульс райдужний</t>
  </si>
  <si>
    <t>Pulse Rainbow</t>
  </si>
  <si>
    <t>Пульс радужный</t>
  </si>
  <si>
    <t>pulseRoutine(4U);</t>
  </si>
  <si>
    <t>SNAKE</t>
  </si>
  <si>
    <t>Райдужний змій</t>
  </si>
  <si>
    <t>Snake</t>
  </si>
  <si>
    <t>Радужный змей</t>
  </si>
  <si>
    <t>MultipleStream8();</t>
  </si>
  <si>
    <t>LIQUIDLAMP</t>
  </si>
  <si>
    <t>Рідка лампа</t>
  </si>
  <si>
    <t>Liquid Lamp</t>
  </si>
  <si>
    <t>Жидкая лампа</t>
  </si>
  <si>
    <t>LiquidLampRoutine(true);</t>
  </si>
  <si>
    <t>LIQUIDLAMP_AUTO</t>
  </si>
  <si>
    <t>Рідка лампа авто</t>
  </si>
  <si>
    <t>Liquid Lamp Auto</t>
  </si>
  <si>
    <t>Жидкая лампа авто</t>
  </si>
  <si>
    <t>LiquidLampRoutine(false);</t>
  </si>
  <si>
    <t>RAIN</t>
  </si>
  <si>
    <t>Різнобарвний дощ</t>
  </si>
  <si>
    <t>Rain</t>
  </si>
  <si>
    <t>Разноцветный дождь</t>
  </si>
  <si>
    <t>RainRoutine();</t>
  </si>
  <si>
    <t>RIVERS</t>
  </si>
  <si>
    <t>Річки Ботсвани</t>
  </si>
  <si>
    <t>Rivers of Botswana</t>
  </si>
  <si>
    <t>Реки Ботсваны</t>
  </si>
  <si>
    <t>BotswanaRivers();</t>
  </si>
  <si>
    <t>TEXT</t>
  </si>
  <si>
    <t>Рядок що біжить</t>
  </si>
  <si>
    <t>Running text</t>
  </si>
  <si>
    <t>Бегущая строка</t>
  </si>
  <si>
    <t>text_running();</t>
  </si>
  <si>
    <t>LIGHTERS</t>
  </si>
  <si>
    <t>Світлячки</t>
  </si>
  <si>
    <t>Lighters</t>
  </si>
  <si>
    <t>Светлячки</t>
  </si>
  <si>
    <t>lightersRoutine();</t>
  </si>
  <si>
    <t>LIGHTER_TRACES</t>
  </si>
  <si>
    <t>Світлячки зі шлейфом</t>
  </si>
  <si>
    <t>Lighter Traces</t>
  </si>
  <si>
    <t>Светлячки со шлейфом</t>
  </si>
  <si>
    <t>ballsRoutine();</t>
  </si>
  <si>
    <t>FEATHER_CANDLE</t>
  </si>
  <si>
    <t>Свічка</t>
  </si>
  <si>
    <t>Feather Candle</t>
  </si>
  <si>
    <t>Свеча</t>
  </si>
  <si>
    <t>FeatherCandleRoutine();</t>
  </si>
  <si>
    <t>SINUSOID3</t>
  </si>
  <si>
    <t>Синусоїд</t>
  </si>
  <si>
    <t>Sinusoid</t>
  </si>
  <si>
    <t>Синусоид</t>
  </si>
  <si>
    <t>Sinusoid3Routine();</t>
  </si>
  <si>
    <t>SNOW</t>
  </si>
  <si>
    <t>Снігопад</t>
  </si>
  <si>
    <t>Snow</t>
  </si>
  <si>
    <t>Снегопад</t>
  </si>
  <si>
    <t>snowRoutine();</t>
  </si>
  <si>
    <t>SPECTRUM</t>
  </si>
  <si>
    <t>Спектрум</t>
  </si>
  <si>
    <t>Spectrum</t>
  </si>
  <si>
    <t>Spectrum();</t>
  </si>
  <si>
    <t>SPIRO</t>
  </si>
  <si>
    <t>Спірали</t>
  </si>
  <si>
    <t>Spiro</t>
  </si>
  <si>
    <t>Спирали</t>
  </si>
  <si>
    <t>spiroRoutine();</t>
  </si>
  <si>
    <t>LEAPERS</t>
  </si>
  <si>
    <t>Стрибуни</t>
  </si>
  <si>
    <t>Leapers</t>
  </si>
  <si>
    <t>Прыгуны</t>
  </si>
  <si>
    <t>LeapersRoutine();</t>
  </si>
  <si>
    <t>STROBE</t>
  </si>
  <si>
    <t>Строб.Хаос.Дифузія</t>
  </si>
  <si>
    <t>Strobe</t>
  </si>
  <si>
    <t>Строб.Хаос.Диффузия</t>
  </si>
  <si>
    <t>StrobeAndDiffusion();</t>
  </si>
  <si>
    <t>PACIFIC</t>
  </si>
  <si>
    <t>Тихий океан</t>
  </si>
  <si>
    <t>Pacific</t>
  </si>
  <si>
    <t>pacificRoutine();</t>
  </si>
  <si>
    <t>SHADOWS</t>
  </si>
  <si>
    <t>Тіні</t>
  </si>
  <si>
    <t>Shadows</t>
  </si>
  <si>
    <t>Тени</t>
  </si>
  <si>
    <t>shadowsRoutine();</t>
  </si>
  <si>
    <t>UKRAINE</t>
  </si>
  <si>
    <t>Україна</t>
  </si>
  <si>
    <t>Ukraine</t>
  </si>
  <si>
    <t>Ukraine();</t>
  </si>
  <si>
    <t>FIREWORK</t>
  </si>
  <si>
    <t>Феєрверк</t>
  </si>
  <si>
    <t>Firework</t>
  </si>
  <si>
    <t>Фейерверк</t>
  </si>
  <si>
    <t>Firework();</t>
  </si>
  <si>
    <t>FAIRY</t>
  </si>
  <si>
    <t>Фея</t>
  </si>
  <si>
    <t>Fairy</t>
  </si>
  <si>
    <t>fairyRoutine();</t>
  </si>
  <si>
    <t>WAVES</t>
  </si>
  <si>
    <t>Хвилі</t>
  </si>
  <si>
    <t>Waves</t>
  </si>
  <si>
    <t>Волны</t>
  </si>
  <si>
    <t>WaveRoutine();</t>
  </si>
  <si>
    <t>CLOUDS</t>
  </si>
  <si>
    <t>Хмари</t>
  </si>
  <si>
    <t>Clouds</t>
  </si>
  <si>
    <t>Тучи</t>
  </si>
  <si>
    <t>cloudsNoiseRoutine();</t>
  </si>
  <si>
    <t>SIMPLE_RAIN</t>
  </si>
  <si>
    <t>Хмарка в банці</t>
  </si>
  <si>
    <t>Simple Rain</t>
  </si>
  <si>
    <t>Тучка в банке</t>
  </si>
  <si>
    <t>simpleRain();</t>
  </si>
  <si>
    <t>MADNESS</t>
  </si>
  <si>
    <t>Шаленство</t>
  </si>
  <si>
    <t>Madness</t>
  </si>
  <si>
    <t>Безумие</t>
  </si>
  <si>
    <t>madnessNoiseRoutine();</t>
  </si>
  <si>
    <t>CONTACTS</t>
  </si>
  <si>
    <t>Контакти</t>
  </si>
  <si>
    <t>Contacts</t>
  </si>
  <si>
    <t>Контакты</t>
  </si>
  <si>
    <t>Contacts();</t>
  </si>
  <si>
    <t>RADIAL_WAWE</t>
  </si>
  <si>
    <t>Радіальна хвиля</t>
  </si>
  <si>
    <t>RadialWave</t>
  </si>
  <si>
    <t>Радиальня волна</t>
  </si>
  <si>
    <t>RadialWave();</t>
  </si>
  <si>
    <t>MOSAIC</t>
  </si>
  <si>
    <t>Мозайка</t>
  </si>
  <si>
    <t>Mosaic</t>
  </si>
  <si>
    <t>squaresNdotsRoutine();</t>
  </si>
  <si>
    <t>FIREWORK_2</t>
  </si>
  <si>
    <t>Феєрверк 2</t>
  </si>
  <si>
    <t>Firework 2</t>
  </si>
  <si>
    <t>Фейерверк 2</t>
  </si>
  <si>
    <t>fireworksRoutine();</t>
  </si>
  <si>
    <t>}; //             ^-- проверьте, чтобы у предыдущей строки не было запятой после скобки</t>
  </si>
  <si>
    <t>]}</t>
  </si>
  <si>
    <t>}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</si>
  <si>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</si>
  <si>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</si>
  <si>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</si>
  <si>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rFont val="Arial"/>
        <color theme="1"/>
        <sz val="10.0"/>
      </rPr>
      <t xml:space="preserve">и заменить ей такие же  </t>
    </r>
    <r>
      <rPr>
        <rFont val="Arial"/>
        <b/>
        <color theme="1"/>
        <sz val="10.0"/>
        <u/>
      </rPr>
      <t>две</t>
    </r>
    <r>
      <rPr>
        <rFont val="Arial"/>
        <b/>
        <color theme="1"/>
        <sz val="10.0"/>
      </rPr>
      <t xml:space="preserve"> </t>
    </r>
    <r>
      <rPr>
        <rFont val="Arial"/>
        <b/>
        <color theme="1"/>
        <sz val="10.0"/>
        <u/>
      </rPr>
      <t xml:space="preserve"> строки</t>
    </r>
    <r>
      <rPr>
        <rFont val="Arial"/>
        <color theme="1"/>
        <sz val="10.0"/>
      </rPr>
      <t xml:space="preserve"> ( </t>
    </r>
    <r>
      <rPr>
        <rFont val="Arial"/>
        <b/>
        <color theme="1"/>
        <sz val="10.0"/>
        <u/>
      </rPr>
      <t xml:space="preserve">37 и 16х </t>
    </r>
    <r>
      <rPr>
        <rFont val="Arial"/>
        <color theme="1"/>
        <sz val="10.0"/>
      </rPr>
      <t>) в файле cycle.json</t>
    </r>
  </si>
  <si>
    <r>
      <rPr>
        <rFont val="Arimo"/>
        <color theme="1"/>
        <sz val="10.0"/>
      </rPr>
      <t>А строкой ниже заменить такую же (</t>
    </r>
    <r>
      <rPr>
        <rFont val="Arimo"/>
        <b/>
        <color theme="1"/>
        <sz val="10.0"/>
      </rPr>
      <t xml:space="preserve">15х) </t>
    </r>
    <r>
      <rPr>
        <rFont val="Arimo"/>
        <color theme="1"/>
        <sz val="10.0"/>
      </rPr>
      <t xml:space="preserve"> в файле sound.json (jотличается от предыдущей только началом до "</t>
    </r>
    <r>
      <rPr>
        <rFont val="Arimo"/>
        <b/>
        <color theme="1"/>
        <sz val="10.0"/>
      </rPr>
      <t>?</t>
    </r>
    <r>
      <rPr>
        <rFont val="Arimo"/>
        <color theme="1"/>
        <sz val="10.0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</si>
  <si>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</si>
  <si>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Умовні позначення:</t>
  </si>
  <si>
    <t>Назва стовпця</t>
  </si>
  <si>
    <t xml:space="preserve">Кожен стовпець копіюється у свій файл на своє місце після сортування лише по одній (основній) мові. </t>
  </si>
  <si>
    <r>
      <rPr>
        <rFont val="Arimo, Arial"/>
        <color theme="1"/>
        <sz val="10.0"/>
      </rPr>
      <t xml:space="preserve">Кожен стовпець копіюється у свій файл на своє місце після сортування </t>
    </r>
    <r>
      <rPr>
        <rFont val="Arimo, Arial"/>
        <b/>
        <color theme="1"/>
        <sz val="10.0"/>
      </rPr>
      <t>по кожній мові.</t>
    </r>
    <r>
      <rPr>
        <rFont val="Arimo, Arial"/>
        <color theme="1"/>
        <sz val="10.0"/>
      </rPr>
      <t xml:space="preserve"> Дивіться відповідність кольору фону та назви файлу.</t>
    </r>
  </si>
  <si>
    <r>
      <rPr>
        <rFont val="Arimo, Arial"/>
        <color theme="1"/>
        <sz val="10.0"/>
      </rPr>
      <t xml:space="preserve">Кожен стовпець копіюється у свій файл на своє місце після сортування по кожній мові. </t>
    </r>
    <r>
      <rPr>
        <rFont val="Arimo, Arial"/>
        <b/>
        <color theme="1"/>
        <sz val="10.0"/>
      </rPr>
      <t>Увага !!! У кожному стовпчику три файли. Слово LISTx: має бути першим у файлі.</t>
    </r>
  </si>
  <si>
    <t>Стовпець копіюється у файл constsnts.h на своє місце після сортування цього стовпця по порядку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</si>
</sst>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11">
    <font>
      <sz val="10.0"/>
      <color rgb="FF000000"/>
      <name val="Arimo"/>
      <scheme val="minor"/>
    </font>
    <font>
      <color theme="1"/>
      <name val="Arimo"/>
      <scheme val="minor"/>
    </font>
    <font>
      <sz val="10.0"/>
      <color theme="1"/>
      <name val="Arimo"/>
    </font>
    <font>
      <b/>
      <sz val="10.0"/>
      <color rgb="FFFF0000"/>
      <name val="Arimo"/>
    </font>
    <font>
      <b/>
      <color rgb="FF0000FF"/>
      <name val="Arimo"/>
      <scheme val="minor"/>
    </font>
    <font>
      <b/>
      <sz val="10.0"/>
      <color theme="1"/>
      <name val="Arimo"/>
    </font>
    <font>
      <b/>
      <sz val="10.0"/>
      <color rgb="FFFFFF00"/>
      <name val="Arimo"/>
    </font>
    <font>
      <sz val="11.0"/>
      <color rgb="FF7E3794"/>
      <name val="Arimo"/>
    </font>
    <font>
      <color theme="1"/>
      <name val="Arimo"/>
    </font>
    <font>
      <color rgb="FF000000"/>
      <name val="&quot;docs-Arimo&quot;"/>
    </font>
    <font>
      <b/>
      <sz val="12.0"/>
      <color theme="1"/>
      <name val="Arimo"/>
    </font>
  </fonts>
  <fills count="12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right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1" fillId="3" fontId="2" numFmtId="0" xfId="0" applyBorder="1" applyFill="1" applyFont="1"/>
    <xf borderId="0" fillId="0" fontId="2" numFmtId="164" xfId="0" applyAlignment="1" applyFont="1" applyNumberFormat="1">
      <alignment horizontal="right"/>
    </xf>
    <xf borderId="1" fillId="4" fontId="2" numFmtId="0" xfId="0" applyBorder="1" applyFill="1" applyFont="1"/>
    <xf borderId="0" fillId="0" fontId="3" numFmtId="0" xfId="0" applyFont="1"/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1" fillId="4" fontId="5" numFmtId="0" xfId="0" applyBorder="1" applyFont="1"/>
    <xf borderId="0" fillId="0" fontId="5" numFmtId="0" xfId="0" applyAlignment="1" applyFont="1">
      <alignment horizontal="center"/>
    </xf>
    <xf borderId="1" fillId="5" fontId="5" numFmtId="0" xfId="0" applyBorder="1" applyFill="1" applyFont="1"/>
    <xf borderId="1" fillId="6" fontId="5" numFmtId="0" xfId="0" applyBorder="1" applyFill="1" applyFont="1"/>
    <xf borderId="1" fillId="7" fontId="5" numFmtId="0" xfId="0" applyBorder="1" applyFill="1" applyFont="1"/>
    <xf borderId="0" fillId="2" fontId="6" numFmtId="0" xfId="0" applyAlignment="1" applyFont="1">
      <alignment horizontal="center" readingOrder="0"/>
    </xf>
    <xf borderId="1" fillId="5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5" numFmtId="0" xfId="0" applyAlignment="1" applyBorder="1" applyFont="1">
      <alignment horizontal="left"/>
    </xf>
    <xf borderId="1" fillId="5" fontId="3" numFmtId="0" xfId="0" applyAlignment="1" applyBorder="1" applyFont="1">
      <alignment horizontal="center"/>
    </xf>
    <xf borderId="1" fillId="8" fontId="5" numFmtId="0" xfId="0" applyAlignment="1" applyBorder="1" applyFill="1" applyFont="1">
      <alignment horizontal="center"/>
    </xf>
    <xf borderId="1" fillId="8" fontId="3" numFmtId="0" xfId="0" applyAlignment="1" applyBorder="1" applyFont="1">
      <alignment horizontal="center"/>
    </xf>
    <xf borderId="1" fillId="7" fontId="5" numFmtId="0" xfId="0" applyAlignment="1" applyBorder="1" applyFont="1">
      <alignment horizontal="center"/>
    </xf>
    <xf borderId="1" fillId="7" fontId="3" numFmtId="0" xfId="0" applyAlignment="1" applyBorder="1" applyFont="1">
      <alignment horizontal="center"/>
    </xf>
    <xf borderId="0" fillId="0" fontId="5" numFmtId="0" xfId="0" applyAlignment="1" applyFont="1">
      <alignment horizontal="right"/>
    </xf>
    <xf borderId="0" fillId="9" fontId="5" numFmtId="0" xfId="0" applyAlignment="1" applyFill="1" applyFont="1">
      <alignment horizontal="center"/>
    </xf>
    <xf borderId="0" fillId="8" fontId="5" numFmtId="0" xfId="0" applyAlignment="1" applyFont="1">
      <alignment horizontal="center"/>
    </xf>
    <xf borderId="0" fillId="7" fontId="5" numFmtId="0" xfId="0" applyAlignment="1" applyFont="1">
      <alignment horizontal="center"/>
    </xf>
    <xf borderId="0" fillId="0" fontId="5" numFmtId="0" xfId="0" applyFont="1"/>
    <xf borderId="0" fillId="0" fontId="5" numFmtId="164" xfId="0" applyAlignment="1" applyFont="1" applyNumberFormat="1">
      <alignment horizontal="left"/>
    </xf>
    <xf borderId="0" fillId="2" fontId="6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7" numFmtId="0" xfId="0" applyFont="1"/>
    <xf borderId="1" fillId="10" fontId="2" numFmtId="0" xfId="0" applyBorder="1" applyFill="1" applyFont="1"/>
    <xf borderId="1" fillId="10" fontId="2" numFmtId="164" xfId="0" applyAlignment="1" applyBorder="1" applyFont="1" applyNumberFormat="1">
      <alignment horizontal="right"/>
    </xf>
    <xf borderId="1" fillId="10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readingOrder="0" vertical="bottom"/>
    </xf>
    <xf borderId="2" fillId="0" fontId="8" numFmtId="0" xfId="0" applyAlignment="1" applyBorder="1" applyFont="1">
      <alignment horizontal="right" vertical="bottom"/>
    </xf>
    <xf borderId="3" fillId="4" fontId="8" numFmtId="0" xfId="0" applyAlignment="1" applyBorder="1" applyFont="1">
      <alignment vertical="bottom"/>
    </xf>
    <xf borderId="0" fillId="0" fontId="8" numFmtId="164" xfId="0" applyAlignment="1" applyFont="1" applyNumberFormat="1">
      <alignment horizontal="right"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2" fillId="0" fontId="8" numFmtId="0" xfId="0" applyAlignment="1" applyBorder="1" applyFont="1">
      <alignment horizontal="right" readingOrder="0" vertical="bottom"/>
    </xf>
    <xf borderId="0" fillId="0" fontId="8" numFmtId="164" xfId="0" applyAlignment="1" applyFont="1" applyNumberFormat="1">
      <alignment horizontal="right" readingOrder="0" vertical="bottom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/>
    </xf>
    <xf borderId="0" fillId="3" fontId="1" numFmtId="0" xfId="0" applyFont="1"/>
    <xf borderId="0" fillId="0" fontId="10" numFmtId="0" xfId="0" applyFont="1"/>
    <xf borderId="4" fillId="0" fontId="5" numFmtId="0" xfId="0" applyAlignment="1" applyBorder="1" applyFont="1">
      <alignment horizontal="center"/>
    </xf>
    <xf borderId="4" fillId="11" fontId="2" numFmtId="0" xfId="0" applyBorder="1" applyFill="1" applyFont="1"/>
    <xf borderId="4" fillId="5" fontId="5" numFmtId="0" xfId="0" applyAlignment="1" applyBorder="1" applyFont="1">
      <alignment horizontal="center"/>
    </xf>
    <xf borderId="4" fillId="8" fontId="5" numFmtId="0" xfId="0" applyAlignment="1" applyBorder="1" applyFont="1">
      <alignment horizontal="center"/>
    </xf>
    <xf borderId="4" fillId="7" fontId="5" numFmtId="0" xfId="0" applyAlignment="1" applyBorder="1" applyFont="1">
      <alignment horizontal="center"/>
    </xf>
    <xf borderId="4" fillId="5" fontId="3" numFmtId="0" xfId="0" applyAlignment="1" applyBorder="1" applyFont="1">
      <alignment horizontal="center"/>
    </xf>
    <xf borderId="4" fillId="8" fontId="3" numFmtId="0" xfId="0" applyAlignment="1" applyBorder="1" applyFont="1">
      <alignment horizontal="center"/>
    </xf>
    <xf borderId="4" fillId="7" fontId="3" numFmtId="0" xfId="0" applyAlignment="1" applyBorder="1" applyFont="1">
      <alignment horizontal="center"/>
    </xf>
    <xf borderId="4" fillId="2" fontId="6" numFmtId="0" xfId="0" applyAlignment="1" applyBorder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19.71"/>
    <col customWidth="1" min="3" max="3" width="21.86"/>
    <col customWidth="1" min="4" max="4" width="16.29"/>
    <col customWidth="1" min="5" max="5" width="18.29"/>
    <col customWidth="1" min="6" max="7" width="5.57"/>
    <col customWidth="1" min="8" max="8" width="6.0"/>
    <col customWidth="1" min="9" max="9" width="1.29"/>
    <col customWidth="1" min="10" max="14" width="6.57"/>
    <col customWidth="1" min="15" max="15" width="33.29"/>
    <col customWidth="1" min="16" max="16" width="26.14"/>
    <col customWidth="1" min="17" max="17" width="19.43"/>
    <col customWidth="1" min="18" max="18" width="21.14"/>
    <col customWidth="1" min="19" max="19" width="1.29"/>
    <col customWidth="1" min="20" max="20" width="74.14"/>
    <col customWidth="1" hidden="1" min="21" max="23" width="47.29"/>
    <col customWidth="1" min="24" max="24" width="60.14"/>
    <col customWidth="1" min="25" max="25" width="138.0"/>
    <col customWidth="1" hidden="1" min="26" max="26" width="78.71"/>
    <col customWidth="1" min="27" max="27" width="19.71"/>
    <col customWidth="1" min="28" max="28" width="17.29"/>
    <col customWidth="1" min="29" max="29" width="20.86"/>
    <col customWidth="1" min="30" max="30" width="63.71"/>
    <col customWidth="1" min="31" max="31" width="31.86"/>
    <col customWidth="1" min="32" max="32" width="42.57"/>
    <col customWidth="1" min="33" max="33" width="17.29"/>
    <col customWidth="1" min="34" max="34" width="46.71"/>
    <col customWidth="1" min="35" max="35" width="64.14"/>
    <col customWidth="1" min="36" max="36" width="29.43"/>
    <col customWidth="1" min="37" max="37" width="43.14"/>
    <col customWidth="1" min="38" max="38" width="16.14"/>
    <col customWidth="1" min="39" max="39" width="46.71"/>
    <col customWidth="1" min="40" max="40" width="65.0"/>
    <col customWidth="1" min="41" max="41" width="31.0"/>
    <col customWidth="1" min="42" max="42" width="42.43"/>
    <col customWidth="1" min="43" max="43" width="15.71"/>
    <col customWidth="1" min="44" max="44" width="46.71"/>
  </cols>
  <sheetData>
    <row r="1" ht="14.25" customHeight="1">
      <c r="A1" s="1"/>
      <c r="F1" s="2" t="s">
        <v>0</v>
      </c>
      <c r="I1" s="3"/>
      <c r="J1" s="2" t="s">
        <v>1</v>
      </c>
      <c r="Q1" s="4"/>
      <c r="S1" s="5"/>
      <c r="T1" s="6" t="s">
        <v>2</v>
      </c>
      <c r="AA1" s="7"/>
      <c r="AB1" s="7"/>
      <c r="AC1" s="7"/>
      <c r="AG1" s="7"/>
      <c r="AH1" s="7"/>
      <c r="AJ1" s="7"/>
      <c r="AK1" s="7"/>
      <c r="AL1" s="7"/>
      <c r="AM1" s="7"/>
      <c r="AO1" s="7"/>
      <c r="AP1" s="7"/>
      <c r="AQ1" s="7"/>
      <c r="AR1" s="7"/>
    </row>
    <row r="2" ht="14.25" customHeight="1">
      <c r="C2" s="8" t="s">
        <v>3</v>
      </c>
      <c r="S2" s="9"/>
      <c r="T2" s="10" t="s">
        <v>4</v>
      </c>
      <c r="U2" s="11" t="s">
        <v>5</v>
      </c>
      <c r="V2" s="12" t="s">
        <v>6</v>
      </c>
      <c r="W2" s="13" t="s">
        <v>7</v>
      </c>
      <c r="X2" s="14" t="s">
        <v>8</v>
      </c>
      <c r="Y2" s="10" t="s">
        <v>9</v>
      </c>
      <c r="Z2" s="15" t="s">
        <v>10</v>
      </c>
      <c r="AA2" s="16" t="s">
        <v>11</v>
      </c>
      <c r="AB2" s="10" t="s">
        <v>12</v>
      </c>
      <c r="AC2" s="17" t="s">
        <v>13</v>
      </c>
      <c r="AD2" s="15" t="s">
        <v>14</v>
      </c>
      <c r="AE2" s="15" t="s">
        <v>15</v>
      </c>
      <c r="AF2" s="15" t="s">
        <v>16</v>
      </c>
      <c r="AG2" s="15" t="s">
        <v>17</v>
      </c>
      <c r="AH2" s="18" t="s">
        <v>18</v>
      </c>
      <c r="AI2" s="19" t="s">
        <v>19</v>
      </c>
      <c r="AJ2" s="19" t="s">
        <v>20</v>
      </c>
      <c r="AK2" s="19" t="s">
        <v>21</v>
      </c>
      <c r="AL2" s="19" t="s">
        <v>22</v>
      </c>
      <c r="AM2" s="20" t="s">
        <v>23</v>
      </c>
      <c r="AN2" s="21" t="s">
        <v>24</v>
      </c>
      <c r="AO2" s="21" t="s">
        <v>25</v>
      </c>
      <c r="AP2" s="21" t="s">
        <v>26</v>
      </c>
      <c r="AQ2" s="21" t="s">
        <v>27</v>
      </c>
      <c r="AR2" s="22" t="s">
        <v>28</v>
      </c>
    </row>
    <row r="3" ht="14.25" customHeight="1">
      <c r="A3" s="23" t="s">
        <v>29</v>
      </c>
      <c r="B3" s="10" t="s">
        <v>30</v>
      </c>
      <c r="C3" s="24" t="s">
        <v>31</v>
      </c>
      <c r="D3" s="25" t="s">
        <v>32</v>
      </c>
      <c r="E3" s="26" t="s">
        <v>33</v>
      </c>
      <c r="F3" s="27" t="s">
        <v>34</v>
      </c>
      <c r="G3" s="27" t="s">
        <v>35</v>
      </c>
      <c r="H3" s="27" t="s">
        <v>36</v>
      </c>
      <c r="I3" s="9"/>
      <c r="J3" s="27" t="s">
        <v>37</v>
      </c>
      <c r="K3" s="27" t="s">
        <v>38</v>
      </c>
      <c r="L3" s="27" t="s">
        <v>39</v>
      </c>
      <c r="M3" s="27" t="s">
        <v>40</v>
      </c>
      <c r="N3" s="27" t="s">
        <v>41</v>
      </c>
      <c r="O3" s="27" t="s">
        <v>42</v>
      </c>
      <c r="P3" s="27" t="s">
        <v>43</v>
      </c>
      <c r="Q3" s="28" t="s">
        <v>44</v>
      </c>
      <c r="R3" s="29" t="s">
        <v>45</v>
      </c>
      <c r="S3" s="5"/>
      <c r="U3" s="2" t="s">
        <v>46</v>
      </c>
      <c r="V3" s="2" t="s">
        <v>46</v>
      </c>
      <c r="X3" s="2" t="s">
        <v>47</v>
      </c>
      <c r="Z3" s="2" t="s">
        <v>48</v>
      </c>
      <c r="AA3" s="7" t="s">
        <v>49</v>
      </c>
      <c r="AB3" s="30" t="s">
        <v>50</v>
      </c>
      <c r="AC3" s="7" t="s">
        <v>49</v>
      </c>
      <c r="AF3" s="7" t="s">
        <v>49</v>
      </c>
      <c r="AG3" s="7" t="s">
        <v>49</v>
      </c>
      <c r="AH3" s="10" t="s">
        <v>51</v>
      </c>
      <c r="AJ3" s="7"/>
      <c r="AK3" s="7" t="s">
        <v>49</v>
      </c>
      <c r="AL3" s="7" t="s">
        <v>49</v>
      </c>
      <c r="AM3" s="10" t="s">
        <v>51</v>
      </c>
      <c r="AO3" s="7"/>
      <c r="AP3" s="7" t="s">
        <v>49</v>
      </c>
      <c r="AQ3" s="7" t="s">
        <v>49</v>
      </c>
      <c r="AR3" s="10" t="s">
        <v>51</v>
      </c>
    </row>
    <row r="4" ht="14.25" customHeight="1">
      <c r="A4" s="2">
        <v>0.0</v>
      </c>
      <c r="B4" s="2" t="s">
        <v>52</v>
      </c>
      <c r="C4" s="2" t="s">
        <v>53</v>
      </c>
      <c r="D4" s="2" t="s">
        <v>53</v>
      </c>
      <c r="E4" s="2" t="s">
        <v>53</v>
      </c>
      <c r="F4" s="2">
        <v>19.0</v>
      </c>
      <c r="G4" s="2">
        <v>60.0</v>
      </c>
      <c r="H4" s="2">
        <v>20.0</v>
      </c>
      <c r="I4" s="5"/>
      <c r="J4" s="2">
        <v>1.0</v>
      </c>
      <c r="K4" s="2">
        <v>255.0</v>
      </c>
      <c r="L4" s="2">
        <v>1.0</v>
      </c>
      <c r="M4" s="2">
        <v>100.0</v>
      </c>
      <c r="N4" s="2">
        <v>0.0</v>
      </c>
      <c r="O4" s="2" t="s">
        <v>54</v>
      </c>
      <c r="P4" s="2" t="s">
        <v>55</v>
      </c>
      <c r="Q4" s="4">
        <v>2.0</v>
      </c>
      <c r="R4" s="2">
        <v>0.0</v>
      </c>
      <c r="S4" s="5"/>
      <c r="T4" s="2" t="str">
        <f t="shared" ref="T4:T39" si="1">CONCATENATE("#define EFF_",B4,REPT(" ",20-LEN(B4)),"(",REPT(" ",3-LEN(R4)),R4,"U)    // ",C4)</f>
        <v>#define EFF_NEXUS               (  0U)    // Nexus</v>
      </c>
      <c r="U4" s="2" t="str">
        <f t="shared" ref="U4:U39" si="2">CONCATENATE("String(""",A4,". ",C4,",",J4,",",K4,",",L4,",",M4,",",N4,";"") +")</f>
        <v>String("0. Nexus,1,255,1,100,0;") +</v>
      </c>
      <c r="V4" s="2" t="str">
        <f t="shared" ref="V4:V39" si="3">CONCATENATE("String(""",A4,". ",D4,",",J4,",",K4,",",L4,",",M4,",",N4,";"") +")</f>
        <v>String("0. Nexus,1,255,1,100,0;") +</v>
      </c>
      <c r="W4" s="2" t="str">
        <f t="shared" ref="W4:W39" si="4">CONCATENATE("String(""",A4,". ",E4,",",J4,",",K4,",",L4,",",M4,",",N4,";"") +")</f>
        <v>String("0. Nexus,1,255,1,100,0;") +</v>
      </c>
      <c r="X4" s="2" t="str">
        <f t="shared" ref="X4:X39" si="5">CONCATENATE("  {",REPT(" ",4-LEN(F4)),F4,",",REPT(" ",4-LEN(G4)),G4,",",REPT(" ",4-LEN(H4)),H4,"}, // ",C4)</f>
        <v>  {  19,  60,  20}, // Nexus</v>
      </c>
      <c r="Y4" s="2" t="str">
        <f t="shared" ref="Y4:Y39" si="6">CONCATENATE("        case EFF_",B4,":",REPT(" ",20-LEN(B4)),O4," { effTimer = millis(); ",P4,REPT(" ",30-LEN(P4)),"Eff_Tick (); }","  break;  // (",REPT(" ",3-LEN(R4)),R4,"U) ",C4)</f>
        <v>        case EFF_NEXUS:               LOW_DELAY_TICK     { effTimer = millis(); nexusRoutine();               Eff_Tick (); }  break;  // (  0U) Nexus</v>
      </c>
      <c r="Z4" s="2" t="str">
        <f>CONCATENATE("{""name"":""",A4,". ",C4,""",""spmin"":",J4,",""spmax"":",K4,",""scmin"":",L4,",""scmax"":",M4,",""type"":",N4,"},")</f>
        <v>{"name":"0. Nexus","spmin":1,"spmax":255,"scmin":1,"scmax":100,"type":0},</v>
      </c>
      <c r="AA4" s="7" t="str">
        <f t="shared" ref="AA4:AA39" si="7">CONCATENATE("""","e",R4,"""",":0,")</f>
        <v>"e0":0,</v>
      </c>
      <c r="AB4" s="7" t="str">
        <f t="shared" ref="AB4:AB39" si="8">CONCATENATE("e",R4,"=[[e",R4,"]]&amp;")</f>
        <v>e0=[[e0]]&amp;</v>
      </c>
      <c r="AC4" s="7" t="str">
        <f t="shared" ref="AC4:AC39" si="9">CONCATENATE("""","e",R4,"""",":",Q4,",")</f>
        <v>"e0":2,</v>
      </c>
      <c r="AD4" s="2" t="str">
        <f t="shared" ref="AD4:AD39" si="10">CONCATENATE("{""type"":""checkbox"",""class"":""checkbox-big"",""name"":""e",R4,""",""title"":""",A4,". ",C4,""",""style"":""font-size:20px;display:block"",""state"":""{{e",R4,"}}""},")</f>
        <v>{"type":"checkbox","class":"checkbox-big","name":"e0","title":"0. Nexus","style":"font-size:20px;display:block","state":"{{e0}}"},</v>
      </c>
      <c r="AE4" s="2" t="str">
        <f t="shared" ref="AE4:AE39" si="11">CONCATENATE("{""type"":""h4"",""title"":""",A4,". ",C4,""",""style"":""width:85%;float:left""},{""type"":""input"",""title"":""папка"",""name"":""e",R4,""",""state"":""{{e",R4,"}}"",""pattern"":""[0-9]{1,2}"",""style"":""width:15%;display:inline""},{""type"":""hr""},")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AF4" s="2" t="str">
        <f t="shared" ref="AF4:AF39" si="12">CONCATENATE("""",A4,"""",": """,A4,".",C4,""",")</f>
        <v>"0": "0.Nexus",</v>
      </c>
      <c r="AG4" s="31" t="str">
        <f t="shared" ref="AG4:AG39" si="13">CONCATENATE("""",A4,"""",":""",R4,""",")</f>
        <v>"0":"0",</v>
      </c>
      <c r="AH4" s="2" t="str">
        <f t="shared" ref="AH4:AH39" si="14">CONCATENATE(A4,". ",C4,",",J4,",",K4,",",L4,",",M4,",",N4,";")</f>
        <v>0. Nexus,1,255,1,100,0;</v>
      </c>
      <c r="AI4" s="2" t="str">
        <f t="shared" ref="AI4:AI39" si="15">CONCATENATE("{""type"":""checkbox"",""class"":""checkbox-big"",""name"":""e",R4,""",""title"":""",A4,". ",D4,""",""style"":""font-size:20px;display:block"",""state"":""{{e",R4,"}}""},")</f>
        <v>{"type":"checkbox","class":"checkbox-big","name":"e0","title":"0. Nexus","style":"font-size:20px;display:block","state":"{{e0}}"},</v>
      </c>
      <c r="AJ4" s="2" t="str">
        <f t="shared" ref="AJ4:AJ39" si="16">CONCATENATE("{""type"":""h4"",""title"":""",A4,". ",D4,""",""style"":""width:85%;float:left""},{""type"":""input"",""title"":""папка"",""name"":""e",R4,""",""state"":""{{e",R4,"}}"",""pattern"":""[0-9]{1,2}"",""style"":""width:15%;display:inline""},{""type"":""hr""},")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AK4" s="2" t="str">
        <f t="shared" ref="AK4:AK39" si="17">CONCATENATE("""",A4,"""",": """,A4,".",D4,""",")</f>
        <v>"0": "0.Nexus",</v>
      </c>
      <c r="AL4" s="31" t="str">
        <f t="shared" ref="AL4:AL39" si="18">CONCATENATE("""",A4,"""",":""",R4,""",")</f>
        <v>"0":"0",</v>
      </c>
      <c r="AM4" s="2" t="str">
        <f t="shared" ref="AM4:AM39" si="19">CONCATENATE(A4,". ",D4,",",J4,",",K4,",",L4,",",M4,",",N4,";")</f>
        <v>0. Nexus,1,255,1,100,0;</v>
      </c>
      <c r="AN4" s="2" t="str">
        <f t="shared" ref="AN4:AN39" si="20">CONCATENATE("{""type"":""checkbox"",""class"":""checkbox-big"",""name"":""e",R4,""",""title"":""",A4,". ",E4,""",""style"":""font-size:20px;display:block"",""state"":""{{e",R4,"}}""},")</f>
        <v>{"type":"checkbox","class":"checkbox-big","name":"e0","title":"0. Nexus","style":"font-size:20px;display:block","state":"{{e0}}"},</v>
      </c>
      <c r="AO4" s="2" t="str">
        <f t="shared" ref="AO4:AO39" si="21">CONCATENATE("{""type"":""h4"",""title"":""",A4,". ",E4,""",""style"":""width:85%;float:left""},{""type"":""input"",""title"":""папка"",""name"":""e",R4,""",""state"":""{{e",R4,"}}"",""pattern"":""[0-9]{1,2}"",""style"":""width:15%;display:inline""},{""type"":""hr""},")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AP4" s="2" t="str">
        <f t="shared" ref="AP4:AP39" si="22">CONCATENATE("""",A4,"""",": """,A4,".",E4,""",")</f>
        <v>"0": "0.Nexus",</v>
      </c>
      <c r="AQ4" s="31" t="str">
        <f t="shared" ref="AQ4:AQ39" si="23">CONCATENATE("""",A4,"""",":""",R4,""",")</f>
        <v>"0":"0",</v>
      </c>
      <c r="AR4" s="2" t="str">
        <f t="shared" ref="AR4:AR39" si="24">CONCATENATE(A4,". ",E4,",",J4,",",K4,",",L4,",",M4,",",N4,";")</f>
        <v>0. Nexus,1,255,1,100,0;</v>
      </c>
    </row>
    <row r="5" ht="14.25" customHeight="1">
      <c r="A5" s="2">
        <f t="shared" ref="A5:A21" si="25">MAX(OFFSET(A5,-4,0,4,1))+1</f>
        <v>1</v>
      </c>
      <c r="B5" s="2" t="s">
        <v>56</v>
      </c>
      <c r="C5" s="2" t="s">
        <v>57</v>
      </c>
      <c r="D5" s="2" t="s">
        <v>58</v>
      </c>
      <c r="E5" s="2" t="s">
        <v>57</v>
      </c>
      <c r="F5" s="2">
        <v>25.0</v>
      </c>
      <c r="G5" s="2">
        <v>240.0</v>
      </c>
      <c r="H5" s="2">
        <v>65.0</v>
      </c>
      <c r="I5" s="5"/>
      <c r="J5" s="2">
        <v>1.0</v>
      </c>
      <c r="K5" s="2">
        <v>255.0</v>
      </c>
      <c r="L5" s="2">
        <v>1.0</v>
      </c>
      <c r="M5" s="2">
        <v>100.0</v>
      </c>
      <c r="N5" s="2">
        <v>0.0</v>
      </c>
      <c r="O5" s="2" t="s">
        <v>59</v>
      </c>
      <c r="P5" s="2" t="s">
        <v>60</v>
      </c>
      <c r="Q5" s="4">
        <v>2.0</v>
      </c>
      <c r="R5" s="2">
        <v>1.0</v>
      </c>
      <c r="S5" s="5"/>
      <c r="T5" s="2" t="str">
        <f t="shared" si="1"/>
        <v>#define EFF_WATERCOLOR          (  1U)    // Акварель</v>
      </c>
      <c r="U5" s="2" t="str">
        <f t="shared" si="2"/>
        <v>String("1. Акварель,1,255,1,100,0;") +</v>
      </c>
      <c r="V5" s="2" t="str">
        <f t="shared" si="3"/>
        <v>String("1. Water Color,1,255,1,100,0;") +</v>
      </c>
      <c r="W5" s="2" t="str">
        <f t="shared" si="4"/>
        <v>String("1. Акварель,1,255,1,100,0;") +</v>
      </c>
      <c r="X5" s="2" t="str">
        <f t="shared" si="5"/>
        <v>  {  25, 240,  65}, // Акварель</v>
      </c>
      <c r="Y5" s="2" t="str">
        <f t="shared" si="6"/>
        <v>        case EFF_WATERCOLOR:          DYNAMIC_DELAY_TICK { effTimer = millis(); Watercolor();                 Eff_Tick (); }  break;  // (  1U) Акварель</v>
      </c>
      <c r="AA5" s="7" t="str">
        <f t="shared" si="7"/>
        <v>"e1":0,</v>
      </c>
      <c r="AB5" s="7" t="str">
        <f t="shared" si="8"/>
        <v>e1=[[e1]]&amp;</v>
      </c>
      <c r="AC5" s="7" t="str">
        <f t="shared" si="9"/>
        <v>"e1":2,</v>
      </c>
      <c r="AD5" s="2" t="str">
        <f t="shared" si="10"/>
        <v>{"type":"checkbox","class":"checkbox-big","name":"e1","title":"1. Акварель","style":"font-size:20px;display:block","state":"{{e1}}"},</v>
      </c>
      <c r="AE5" s="2" t="str">
        <f t="shared" si="11"/>
        <v>{"type":"h4","title":"1. Акварель","style":"width:85%;float:left"},{"type":"input","title":"папка","name":"e1","state":"{{e1}}","pattern":"[0-9]{1,2}","style":"width:15%;display:inline"},{"type":"hr"},</v>
      </c>
      <c r="AF5" s="2" t="str">
        <f t="shared" si="12"/>
        <v>"1": "1.Акварель",</v>
      </c>
      <c r="AG5" s="31" t="str">
        <f t="shared" si="13"/>
        <v>"1":"1",</v>
      </c>
      <c r="AH5" s="2" t="str">
        <f t="shared" si="14"/>
        <v>1. Акварель,1,255,1,100,0;</v>
      </c>
      <c r="AI5" s="2" t="str">
        <f t="shared" si="15"/>
        <v>{"type":"checkbox","class":"checkbox-big","name":"e1","title":"1. Water Color","style":"font-size:20px;display:block","state":"{{e1}}"},</v>
      </c>
      <c r="AJ5" s="2" t="str">
        <f t="shared" si="16"/>
        <v>{"type":"h4","title":"1. Water Color","style":"width:85%;float:left"},{"type":"input","title":"папка","name":"e1","state":"{{e1}}","pattern":"[0-9]{1,2}","style":"width:15%;display:inline"},{"type":"hr"},</v>
      </c>
      <c r="AK5" s="2" t="str">
        <f t="shared" si="17"/>
        <v>"1": "1.Water Color",</v>
      </c>
      <c r="AL5" s="31" t="str">
        <f t="shared" si="18"/>
        <v>"1":"1",</v>
      </c>
      <c r="AM5" s="2" t="str">
        <f t="shared" si="19"/>
        <v>1. Water Color,1,255,1,100,0;</v>
      </c>
      <c r="AN5" s="2" t="str">
        <f t="shared" si="20"/>
        <v>{"type":"checkbox","class":"checkbox-big","name":"e1","title":"1. Акварель","style":"font-size:20px;display:block","state":"{{e1}}"},</v>
      </c>
      <c r="AO5" s="2" t="str">
        <f t="shared" si="21"/>
        <v>{"type":"h4","title":"1. Акварель","style":"width:85%;float:left"},{"type":"input","title":"папка","name":"e1","state":"{{e1}}","pattern":"[0-9]{1,2}","style":"width:15%;display:inline"},{"type":"hr"},</v>
      </c>
      <c r="AP5" s="2" t="str">
        <f t="shared" si="22"/>
        <v>"1": "1.Акварель",</v>
      </c>
      <c r="AQ5" s="31" t="str">
        <f t="shared" si="23"/>
        <v>"1":"1",</v>
      </c>
      <c r="AR5" s="2" t="str">
        <f t="shared" si="24"/>
        <v>1. Акварель,1,255,1,100,0;</v>
      </c>
    </row>
    <row r="6" ht="14.25" customHeight="1">
      <c r="A6" s="2">
        <f t="shared" si="25"/>
        <v>2</v>
      </c>
      <c r="B6" s="2" t="s">
        <v>61</v>
      </c>
      <c r="C6" s="2" t="s">
        <v>62</v>
      </c>
      <c r="D6" s="2" t="s">
        <v>63</v>
      </c>
      <c r="E6" s="2" t="s">
        <v>62</v>
      </c>
      <c r="F6" s="2">
        <v>8.0</v>
      </c>
      <c r="G6" s="2">
        <v>222.0</v>
      </c>
      <c r="H6" s="2">
        <v>63.0</v>
      </c>
      <c r="I6" s="5"/>
      <c r="J6" s="2">
        <v>99.0</v>
      </c>
      <c r="K6" s="2">
        <v>252.0</v>
      </c>
      <c r="L6" s="2">
        <v>1.0</v>
      </c>
      <c r="M6" s="2">
        <v>100.0</v>
      </c>
      <c r="N6" s="2">
        <v>1.0</v>
      </c>
      <c r="O6" s="2" t="s">
        <v>59</v>
      </c>
      <c r="P6" s="2" t="s">
        <v>64</v>
      </c>
      <c r="Q6" s="4">
        <v>9.0</v>
      </c>
      <c r="R6" s="2">
        <v>2.0</v>
      </c>
      <c r="S6" s="5"/>
      <c r="T6" s="2" t="str">
        <f t="shared" si="1"/>
        <v>#define EFF_POOL                (  2U)    // Басейн</v>
      </c>
      <c r="U6" s="2" t="str">
        <f t="shared" si="2"/>
        <v>String("2. Басейн,99,252,1,100,1;") +</v>
      </c>
      <c r="V6" s="2" t="str">
        <f t="shared" si="3"/>
        <v>String("2. Pool,99,252,1,100,1;") +</v>
      </c>
      <c r="W6" s="2" t="str">
        <f t="shared" si="4"/>
        <v>String("2. Басейн,99,252,1,100,1;") +</v>
      </c>
      <c r="X6" s="2" t="str">
        <f t="shared" si="5"/>
        <v>  {   8, 222,  63}, // Басейн</v>
      </c>
      <c r="Y6" s="2" t="str">
        <f t="shared" si="6"/>
        <v>        case EFF_POOL:                DYNAMIC_DELAY_TICK { effTimer = millis(); poolRoutine();                Eff_Tick (); }  break;  // (  2U) Басейн</v>
      </c>
      <c r="Z6" s="2" t="str">
        <f t="shared" ref="Z6:Z8" si="26">CONCATENATE("{""name"":""",A6,". ",C6,""",""spmin"":",J6,",""spmax"":",K6,",""scmin"":",L6,",""scmax"":",M6,",""type"":",N6,"},")</f>
        <v>{"name":"2. Басейн","spmin":99,"spmax":252,"scmin":1,"scmax":100,"type":1},</v>
      </c>
      <c r="AA6" s="7" t="str">
        <f t="shared" si="7"/>
        <v>"e2":0,</v>
      </c>
      <c r="AB6" s="7" t="str">
        <f t="shared" si="8"/>
        <v>e2=[[e2]]&amp;</v>
      </c>
      <c r="AC6" s="7" t="str">
        <f t="shared" si="9"/>
        <v>"e2":9,</v>
      </c>
      <c r="AD6" s="2" t="str">
        <f t="shared" si="10"/>
        <v>{"type":"checkbox","class":"checkbox-big","name":"e2","title":"2. Басейн","style":"font-size:20px;display:block","state":"{{e2}}"},</v>
      </c>
      <c r="AE6" s="2" t="str">
        <f t="shared" si="11"/>
        <v>{"type":"h4","title":"2. Басейн","style":"width:85%;float:left"},{"type":"input","title":"папка","name":"e2","state":"{{e2}}","pattern":"[0-9]{1,2}","style":"width:15%;display:inline"},{"type":"hr"},</v>
      </c>
      <c r="AF6" s="2" t="str">
        <f t="shared" si="12"/>
        <v>"2": "2.Басейн",</v>
      </c>
      <c r="AG6" s="31" t="str">
        <f t="shared" si="13"/>
        <v>"2":"2",</v>
      </c>
      <c r="AH6" s="2" t="str">
        <f t="shared" si="14"/>
        <v>2. Басейн,99,252,1,100,1;</v>
      </c>
      <c r="AI6" s="2" t="str">
        <f t="shared" si="15"/>
        <v>{"type":"checkbox","class":"checkbox-big","name":"e2","title":"2. Pool","style":"font-size:20px;display:block","state":"{{e2}}"},</v>
      </c>
      <c r="AJ6" s="2" t="str">
        <f t="shared" si="16"/>
        <v>{"type":"h4","title":"2. Pool","style":"width:85%;float:left"},{"type":"input","title":"папка","name":"e2","state":"{{e2}}","pattern":"[0-9]{1,2}","style":"width:15%;display:inline"},{"type":"hr"},</v>
      </c>
      <c r="AK6" s="2" t="str">
        <f t="shared" si="17"/>
        <v>"2": "2.Pool",</v>
      </c>
      <c r="AL6" s="31" t="str">
        <f t="shared" si="18"/>
        <v>"2":"2",</v>
      </c>
      <c r="AM6" s="2" t="str">
        <f t="shared" si="19"/>
        <v>2. Pool,99,252,1,100,1;</v>
      </c>
      <c r="AN6" s="2" t="str">
        <f t="shared" si="20"/>
        <v>{"type":"checkbox","class":"checkbox-big","name":"e2","title":"2. Басейн","style":"font-size:20px;display:block","state":"{{e2}}"},</v>
      </c>
      <c r="AO6" s="2" t="str">
        <f t="shared" si="21"/>
        <v>{"type":"h4","title":"2. Басейн","style":"width:85%;float:left"},{"type":"input","title":"папка","name":"e2","state":"{{e2}}","pattern":"[0-9]{1,2}","style":"width:15%;display:inline"},{"type":"hr"},</v>
      </c>
      <c r="AP6" s="2" t="str">
        <f t="shared" si="22"/>
        <v>"2": "2.Басейн",</v>
      </c>
      <c r="AQ6" s="31" t="str">
        <f t="shared" si="23"/>
        <v>"2":"2",</v>
      </c>
      <c r="AR6" s="2" t="str">
        <f t="shared" si="24"/>
        <v>2. Басейн,99,252,1,100,1;</v>
      </c>
    </row>
    <row r="7" ht="14.25" customHeight="1">
      <c r="A7" s="2">
        <f t="shared" si="25"/>
        <v>3</v>
      </c>
      <c r="B7" s="2" t="s">
        <v>65</v>
      </c>
      <c r="C7" s="2" t="s">
        <v>66</v>
      </c>
      <c r="D7" s="2" t="s">
        <v>67</v>
      </c>
      <c r="E7" s="2" t="s">
        <v>68</v>
      </c>
      <c r="F7" s="2">
        <v>9.0</v>
      </c>
      <c r="G7" s="2">
        <v>207.0</v>
      </c>
      <c r="H7" s="2">
        <v>26.0</v>
      </c>
      <c r="I7" s="5"/>
      <c r="J7" s="2">
        <v>1.0</v>
      </c>
      <c r="K7" s="2">
        <v>255.0</v>
      </c>
      <c r="L7" s="2">
        <v>1.0</v>
      </c>
      <c r="M7" s="2">
        <v>100.0</v>
      </c>
      <c r="N7" s="2">
        <v>0.0</v>
      </c>
      <c r="O7" s="2" t="s">
        <v>69</v>
      </c>
      <c r="P7" s="2" t="s">
        <v>70</v>
      </c>
      <c r="Q7" s="4">
        <v>0.0</v>
      </c>
      <c r="R7" s="2">
        <v>3.0</v>
      </c>
      <c r="S7" s="5"/>
      <c r="T7" s="2" t="str">
        <f t="shared" si="1"/>
        <v>#define EFF_WHITE_COLOR         (  3U)    // Біле світло</v>
      </c>
      <c r="U7" s="2" t="str">
        <f t="shared" si="2"/>
        <v>String("3. Біле світло,1,255,1,100,0;") +</v>
      </c>
      <c r="V7" s="2" t="str">
        <f t="shared" si="3"/>
        <v>String("3. White Light,1,255,1,100,0;") +</v>
      </c>
      <c r="W7" s="2" t="str">
        <f t="shared" si="4"/>
        <v>String("3. Бeлый cвeт,1,255,1,100,0;") +</v>
      </c>
      <c r="X7" s="2" t="str">
        <f t="shared" si="5"/>
        <v>  {   9, 207,  26}, // Біле світло</v>
      </c>
      <c r="Y7" s="2" t="str">
        <f t="shared" si="6"/>
        <v>        case EFF_WHITE_COLOR:         HIGH_DELAY_TICK    { effTimer = millis(); whiteColorStripeRoutine();    Eff_Tick (); }  break;  // (  3U) Біле світло</v>
      </c>
      <c r="Z7" s="2" t="str">
        <f t="shared" si="26"/>
        <v>{"name":"3. Біле світло","spmin":1,"spmax":255,"scmin":1,"scmax":100,"type":0},</v>
      </c>
      <c r="AA7" s="7" t="str">
        <f t="shared" si="7"/>
        <v>"e3":0,</v>
      </c>
      <c r="AB7" s="7" t="str">
        <f t="shared" si="8"/>
        <v>e3=[[e3]]&amp;</v>
      </c>
      <c r="AC7" s="7" t="str">
        <f t="shared" si="9"/>
        <v>"e3":0,</v>
      </c>
      <c r="AD7" s="2" t="str">
        <f t="shared" si="10"/>
        <v>{"type":"checkbox","class":"checkbox-big","name":"e3","title":"3. Біле світло","style":"font-size:20px;display:block","state":"{{e3}}"},</v>
      </c>
      <c r="AE7" s="2" t="str">
        <f t="shared" si="11"/>
        <v>{"type":"h4","title":"3. Біле світло","style":"width:85%;float:left"},{"type":"input","title":"папка","name":"e3","state":"{{e3}}","pattern":"[0-9]{1,2}","style":"width:15%;display:inline"},{"type":"hr"},</v>
      </c>
      <c r="AF7" s="2" t="str">
        <f t="shared" si="12"/>
        <v>"3": "3.Біле світло",</v>
      </c>
      <c r="AG7" s="31" t="str">
        <f t="shared" si="13"/>
        <v>"3":"3",</v>
      </c>
      <c r="AH7" s="2" t="str">
        <f t="shared" si="14"/>
        <v>3. Біле світло,1,255,1,100,0;</v>
      </c>
      <c r="AI7" s="2" t="str">
        <f t="shared" si="15"/>
        <v>{"type":"checkbox","class":"checkbox-big","name":"e3","title":"3. White Light","style":"font-size:20px;display:block","state":"{{e3}}"},</v>
      </c>
      <c r="AJ7" s="2" t="str">
        <f t="shared" si="16"/>
        <v>{"type":"h4","title":"3. White Light","style":"width:85%;float:left"},{"type":"input","title":"папка","name":"e3","state":"{{e3}}","pattern":"[0-9]{1,2}","style":"width:15%;display:inline"},{"type":"hr"},</v>
      </c>
      <c r="AK7" s="2" t="str">
        <f t="shared" si="17"/>
        <v>"3": "3.White Light",</v>
      </c>
      <c r="AL7" s="31" t="str">
        <f t="shared" si="18"/>
        <v>"3":"3",</v>
      </c>
      <c r="AM7" s="2" t="str">
        <f t="shared" si="19"/>
        <v>3. White Light,1,255,1,100,0;</v>
      </c>
      <c r="AN7" s="2" t="str">
        <f t="shared" si="20"/>
        <v>{"type":"checkbox","class":"checkbox-big","name":"e3","title":"3. Бeлый cвeт","style":"font-size:20px;display:block","state":"{{e3}}"},</v>
      </c>
      <c r="AO7" s="2" t="str">
        <f t="shared" si="21"/>
        <v>{"type":"h4","title":"3. Бeлый cвeт","style":"width:85%;float:left"},{"type":"input","title":"папка","name":"e3","state":"{{e3}}","pattern":"[0-9]{1,2}","style":"width:15%;display:inline"},{"type":"hr"},</v>
      </c>
      <c r="AP7" s="2" t="str">
        <f t="shared" si="22"/>
        <v>"3": "3.Бeлый cвeт",</v>
      </c>
      <c r="AQ7" s="31" t="str">
        <f t="shared" si="23"/>
        <v>"3":"3",</v>
      </c>
      <c r="AR7" s="2" t="str">
        <f t="shared" si="24"/>
        <v>3. Бeлый cвeт,1,255,1,100,0;</v>
      </c>
    </row>
    <row r="8" ht="14.25" customHeight="1">
      <c r="A8" s="2">
        <f t="shared" si="25"/>
        <v>4</v>
      </c>
      <c r="B8" s="2" t="s">
        <v>71</v>
      </c>
      <c r="C8" s="2" t="s">
        <v>72</v>
      </c>
      <c r="D8" s="2" t="s">
        <v>73</v>
      </c>
      <c r="E8" s="2" t="s">
        <v>74</v>
      </c>
      <c r="F8" s="2">
        <v>10.0</v>
      </c>
      <c r="G8" s="2">
        <v>196.0</v>
      </c>
      <c r="H8" s="2">
        <v>56.0</v>
      </c>
      <c r="I8" s="5"/>
      <c r="J8" s="2">
        <v>50.0</v>
      </c>
      <c r="K8" s="2">
        <v>252.0</v>
      </c>
      <c r="L8" s="2">
        <v>1.0</v>
      </c>
      <c r="M8" s="2">
        <v>100.0</v>
      </c>
      <c r="N8" s="2">
        <v>0.0</v>
      </c>
      <c r="O8" s="2" t="s">
        <v>59</v>
      </c>
      <c r="P8" s="2" t="s">
        <v>75</v>
      </c>
      <c r="Q8" s="4">
        <v>2.0</v>
      </c>
      <c r="R8" s="2">
        <v>4.0</v>
      </c>
      <c r="S8" s="5"/>
      <c r="T8" s="2" t="str">
        <f t="shared" si="1"/>
        <v>#define EFF_RAINBOW_VER         (  4U)    // Веселка</v>
      </c>
      <c r="U8" s="2" t="str">
        <f t="shared" si="2"/>
        <v>String("4. Веселка,50,252,1,100,0;") +</v>
      </c>
      <c r="V8" s="2" t="str">
        <f t="shared" si="3"/>
        <v>String("4. Rainbow,50,252,1,100,0;") +</v>
      </c>
      <c r="W8" s="2" t="str">
        <f t="shared" si="4"/>
        <v>String("4. Радуга,50,252,1,100,0;") +</v>
      </c>
      <c r="X8" s="2" t="str">
        <f t="shared" si="5"/>
        <v>  {  10, 196,  56}, // Веселка</v>
      </c>
      <c r="Y8" s="2" t="str">
        <f t="shared" si="6"/>
        <v>        case EFF_RAINBOW_VER:         DYNAMIC_DELAY_TICK { effTimer = millis(); rainbowRoutine();             Eff_Tick (); }  break;  // (  4U) Веселка</v>
      </c>
      <c r="Z8" s="2" t="str">
        <f t="shared" si="26"/>
        <v>{"name":"4. Веселка","spmin":50,"spmax":252,"scmin":1,"scmax":100,"type":0},</v>
      </c>
      <c r="AA8" s="7" t="str">
        <f t="shared" si="7"/>
        <v>"e4":0,</v>
      </c>
      <c r="AB8" s="7" t="str">
        <f t="shared" si="8"/>
        <v>e4=[[e4]]&amp;</v>
      </c>
      <c r="AC8" s="7" t="str">
        <f t="shared" si="9"/>
        <v>"e4":2,</v>
      </c>
      <c r="AD8" s="2" t="str">
        <f t="shared" si="10"/>
        <v>{"type":"checkbox","class":"checkbox-big","name":"e4","title":"4. Веселка","style":"font-size:20px;display:block","state":"{{e4}}"},</v>
      </c>
      <c r="AE8" s="2" t="str">
        <f t="shared" si="11"/>
        <v>{"type":"h4","title":"4. Веселка","style":"width:85%;float:left"},{"type":"input","title":"папка","name":"e4","state":"{{e4}}","pattern":"[0-9]{1,2}","style":"width:15%;display:inline"},{"type":"hr"},</v>
      </c>
      <c r="AF8" s="2" t="str">
        <f t="shared" si="12"/>
        <v>"4": "4.Веселка",</v>
      </c>
      <c r="AG8" s="31" t="str">
        <f t="shared" si="13"/>
        <v>"4":"4",</v>
      </c>
      <c r="AH8" s="2" t="str">
        <f t="shared" si="14"/>
        <v>4. Веселка,50,252,1,100,0;</v>
      </c>
      <c r="AI8" s="2" t="str">
        <f t="shared" si="15"/>
        <v>{"type":"checkbox","class":"checkbox-big","name":"e4","title":"4. Rainbow","style":"font-size:20px;display:block","state":"{{e4}}"},</v>
      </c>
      <c r="AJ8" s="2" t="str">
        <f t="shared" si="16"/>
        <v>{"type":"h4","title":"4. Rainbow","style":"width:85%;float:left"},{"type":"input","title":"папка","name":"e4","state":"{{e4}}","pattern":"[0-9]{1,2}","style":"width:15%;display:inline"},{"type":"hr"},</v>
      </c>
      <c r="AK8" s="2" t="str">
        <f t="shared" si="17"/>
        <v>"4": "4.Rainbow",</v>
      </c>
      <c r="AL8" s="31" t="str">
        <f t="shared" si="18"/>
        <v>"4":"4",</v>
      </c>
      <c r="AM8" s="2" t="str">
        <f t="shared" si="19"/>
        <v>4. Rainbow,50,252,1,100,0;</v>
      </c>
      <c r="AN8" s="2" t="str">
        <f t="shared" si="20"/>
        <v>{"type":"checkbox","class":"checkbox-big","name":"e4","title":"4. Радуга","style":"font-size:20px;display:block","state":"{{e4}}"},</v>
      </c>
      <c r="AO8" s="2" t="str">
        <f t="shared" si="21"/>
        <v>{"type":"h4","title":"4. Радуга","style":"width:85%;float:left"},{"type":"input","title":"папка","name":"e4","state":"{{e4}}","pattern":"[0-9]{1,2}","style":"width:15%;display:inline"},{"type":"hr"},</v>
      </c>
      <c r="AP8" s="2" t="str">
        <f t="shared" si="22"/>
        <v>"4": "4.Радуга",</v>
      </c>
      <c r="AQ8" s="31" t="str">
        <f t="shared" si="23"/>
        <v>"4":"4",</v>
      </c>
      <c r="AR8" s="2" t="str">
        <f t="shared" si="24"/>
        <v>4. Радуга,50,252,1,100,0;</v>
      </c>
    </row>
    <row r="9" ht="14.25" customHeight="1">
      <c r="A9" s="2">
        <f t="shared" si="25"/>
        <v>5</v>
      </c>
      <c r="B9" s="2" t="s">
        <v>76</v>
      </c>
      <c r="C9" s="2" t="s">
        <v>77</v>
      </c>
      <c r="D9" s="2" t="s">
        <v>78</v>
      </c>
      <c r="E9" s="2" t="s">
        <v>79</v>
      </c>
      <c r="F9" s="2">
        <v>11.0</v>
      </c>
      <c r="G9" s="2">
        <v>13.0</v>
      </c>
      <c r="H9" s="2">
        <v>60.0</v>
      </c>
      <c r="I9" s="5"/>
      <c r="J9" s="2">
        <v>1.0</v>
      </c>
      <c r="K9" s="2">
        <v>70.0</v>
      </c>
      <c r="L9" s="2">
        <v>1.0</v>
      </c>
      <c r="M9" s="2">
        <v>100.0</v>
      </c>
      <c r="N9" s="2">
        <v>0.0</v>
      </c>
      <c r="O9" s="2" t="s">
        <v>69</v>
      </c>
      <c r="P9" s="2" t="s">
        <v>80</v>
      </c>
      <c r="Q9" s="4">
        <v>2.0</v>
      </c>
      <c r="R9" s="2">
        <v>5.0</v>
      </c>
      <c r="S9" s="5"/>
      <c r="T9" s="2" t="str">
        <f t="shared" si="1"/>
        <v>#define EFF_RAINBOW             (  5U)    // Веселка 3D</v>
      </c>
      <c r="U9" s="2" t="str">
        <f t="shared" si="2"/>
        <v>String("5. Веселка 3D,1,70,1,100,0;") +</v>
      </c>
      <c r="V9" s="2" t="str">
        <f t="shared" si="3"/>
        <v>String("5. Rainbow 3D,1,70,1,100,0;") +</v>
      </c>
      <c r="W9" s="2" t="str">
        <f t="shared" si="4"/>
        <v>String("5. Радуга 3D,1,70,1,100,0;") +</v>
      </c>
      <c r="X9" s="2" t="str">
        <f t="shared" si="5"/>
        <v>  {  11,  13,  60}, // Веселка 3D</v>
      </c>
      <c r="Y9" s="2" t="str">
        <f t="shared" si="6"/>
        <v>        case EFF_RAINBOW:             HIGH_DELAY_TICK    { effTimer = millis(); rainbowNoiseRoutine();        Eff_Tick (); }  break;  // (  5U) Веселка 3D</v>
      </c>
      <c r="AA9" s="7" t="str">
        <f t="shared" si="7"/>
        <v>"e5":0,</v>
      </c>
      <c r="AB9" s="7" t="str">
        <f t="shared" si="8"/>
        <v>e5=[[e5]]&amp;</v>
      </c>
      <c r="AC9" s="7" t="str">
        <f t="shared" si="9"/>
        <v>"e5":2,</v>
      </c>
      <c r="AD9" s="2" t="str">
        <f t="shared" si="10"/>
        <v>{"type":"checkbox","class":"checkbox-big","name":"e5","title":"5. Веселка 3D","style":"font-size:20px;display:block","state":"{{e5}}"},</v>
      </c>
      <c r="AE9" s="2" t="str">
        <f t="shared" si="11"/>
        <v>{"type":"h4","title":"5. Веселка 3D","style":"width:85%;float:left"},{"type":"input","title":"папка","name":"e5","state":"{{e5}}","pattern":"[0-9]{1,2}","style":"width:15%;display:inline"},{"type":"hr"},</v>
      </c>
      <c r="AF9" s="2" t="str">
        <f t="shared" si="12"/>
        <v>"5": "5.Веселка 3D",</v>
      </c>
      <c r="AG9" s="31" t="str">
        <f t="shared" si="13"/>
        <v>"5":"5",</v>
      </c>
      <c r="AH9" s="2" t="str">
        <f t="shared" si="14"/>
        <v>5. Веселка 3D,1,70,1,100,0;</v>
      </c>
      <c r="AI9" s="2" t="str">
        <f t="shared" si="15"/>
        <v>{"type":"checkbox","class":"checkbox-big","name":"e5","title":"5. Rainbow 3D","style":"font-size:20px;display:block","state":"{{e5}}"},</v>
      </c>
      <c r="AJ9" s="2" t="str">
        <f t="shared" si="16"/>
        <v>{"type":"h4","title":"5. Rainbow 3D","style":"width:85%;float:left"},{"type":"input","title":"папка","name":"e5","state":"{{e5}}","pattern":"[0-9]{1,2}","style":"width:15%;display:inline"},{"type":"hr"},</v>
      </c>
      <c r="AK9" s="2" t="str">
        <f t="shared" si="17"/>
        <v>"5": "5.Rainbow 3D",</v>
      </c>
      <c r="AL9" s="31" t="str">
        <f t="shared" si="18"/>
        <v>"5":"5",</v>
      </c>
      <c r="AM9" s="2" t="str">
        <f t="shared" si="19"/>
        <v>5. Rainbow 3D,1,70,1,100,0;</v>
      </c>
      <c r="AN9" s="2" t="str">
        <f t="shared" si="20"/>
        <v>{"type":"checkbox","class":"checkbox-big","name":"e5","title":"5. Радуга 3D","style":"font-size:20px;display:block","state":"{{e5}}"},</v>
      </c>
      <c r="AO9" s="2" t="str">
        <f t="shared" si="21"/>
        <v>{"type":"h4","title":"5. Радуга 3D","style":"width:85%;float:left"},{"type":"input","title":"папка","name":"e5","state":"{{e5}}","pattern":"[0-9]{1,2}","style":"width:15%;display:inline"},{"type":"hr"},</v>
      </c>
      <c r="AP9" s="2" t="str">
        <f t="shared" si="22"/>
        <v>"5": "5.Радуга 3D",</v>
      </c>
      <c r="AQ9" s="31" t="str">
        <f t="shared" si="23"/>
        <v>"5":"5",</v>
      </c>
      <c r="AR9" s="2" t="str">
        <f t="shared" si="24"/>
        <v>5. Радуга 3D,1,70,1,100,0;</v>
      </c>
    </row>
    <row r="10" ht="14.25" customHeight="1">
      <c r="A10" s="2">
        <f t="shared" si="25"/>
        <v>6</v>
      </c>
      <c r="B10" s="2" t="s">
        <v>81</v>
      </c>
      <c r="C10" s="2" t="s">
        <v>82</v>
      </c>
      <c r="D10" s="2" t="s">
        <v>83</v>
      </c>
      <c r="E10" s="2" t="s">
        <v>82</v>
      </c>
      <c r="F10" s="2">
        <v>50.0</v>
      </c>
      <c r="G10" s="2">
        <v>230.0</v>
      </c>
      <c r="H10" s="2">
        <v>63.0</v>
      </c>
      <c r="I10" s="5"/>
      <c r="J10" s="2">
        <v>200.0</v>
      </c>
      <c r="K10" s="2">
        <v>255.0</v>
      </c>
      <c r="L10" s="2">
        <v>40.0</v>
      </c>
      <c r="M10" s="2">
        <v>75.0</v>
      </c>
      <c r="N10" s="2">
        <v>0.0</v>
      </c>
      <c r="O10" s="2" t="s">
        <v>59</v>
      </c>
      <c r="P10" s="2" t="s">
        <v>84</v>
      </c>
      <c r="Q10" s="4">
        <v>2.0</v>
      </c>
      <c r="R10" s="2">
        <v>6.0</v>
      </c>
      <c r="S10" s="5"/>
      <c r="T10" s="2" t="str">
        <f t="shared" si="1"/>
        <v>#define EFF_WINE                (  6U)    // Вино</v>
      </c>
      <c r="U10" s="2" t="str">
        <f t="shared" si="2"/>
        <v>String("6. Вино,200,255,40,75,0;") +</v>
      </c>
      <c r="V10" s="2" t="str">
        <f t="shared" si="3"/>
        <v>String("6. Wine,200,255,40,75,0;") +</v>
      </c>
      <c r="W10" s="2" t="str">
        <f t="shared" si="4"/>
        <v>String("6. Вино,200,255,40,75,0;") +</v>
      </c>
      <c r="X10" s="2" t="str">
        <f t="shared" si="5"/>
        <v>  {  50, 230,  63}, // Вино</v>
      </c>
      <c r="Y10" s="2" t="str">
        <f t="shared" si="6"/>
        <v>        case EFF_WINE:                DYNAMIC_DELAY_TICK { effTimer = millis(); colorsWine();                 Eff_Tick (); }  break;  // (  6U) Вино</v>
      </c>
      <c r="Z10" s="2" t="str">
        <f t="shared" ref="Z10:Z15" si="27">CONCATENATE("{""name"":""",A10,". ",C10,""",""spmin"":",J10,",""spmax"":",K10,",""scmin"":",L10,",""scmax"":",M10,",""type"":",N10,"},")</f>
        <v>{"name":"6. Вино","spmin":200,"spmax":255,"scmin":40,"scmax":75,"type":0},</v>
      </c>
      <c r="AA10" s="7" t="str">
        <f t="shared" si="7"/>
        <v>"e6":0,</v>
      </c>
      <c r="AB10" s="7" t="str">
        <f t="shared" si="8"/>
        <v>e6=[[e6]]&amp;</v>
      </c>
      <c r="AC10" s="7" t="str">
        <f t="shared" si="9"/>
        <v>"e6":2,</v>
      </c>
      <c r="AD10" s="2" t="str">
        <f t="shared" si="10"/>
        <v>{"type":"checkbox","class":"checkbox-big","name":"e6","title":"6. Вино","style":"font-size:20px;display:block","state":"{{e6}}"},</v>
      </c>
      <c r="AE10" s="2" t="str">
        <f t="shared" si="11"/>
        <v>{"type":"h4","title":"6. Вино","style":"width:85%;float:left"},{"type":"input","title":"папка","name":"e6","state":"{{e6}}","pattern":"[0-9]{1,2}","style":"width:15%;display:inline"},{"type":"hr"},</v>
      </c>
      <c r="AF10" s="2" t="str">
        <f t="shared" si="12"/>
        <v>"6": "6.Вино",</v>
      </c>
      <c r="AG10" s="31" t="str">
        <f t="shared" si="13"/>
        <v>"6":"6",</v>
      </c>
      <c r="AH10" s="2" t="str">
        <f t="shared" si="14"/>
        <v>6. Вино,200,255,40,75,0;</v>
      </c>
      <c r="AI10" s="2" t="str">
        <f t="shared" si="15"/>
        <v>{"type":"checkbox","class":"checkbox-big","name":"e6","title":"6. Wine","style":"font-size:20px;display:block","state":"{{e6}}"},</v>
      </c>
      <c r="AJ10" s="2" t="str">
        <f t="shared" si="16"/>
        <v>{"type":"h4","title":"6. Wine","style":"width:85%;float:left"},{"type":"input","title":"папка","name":"e6","state":"{{e6}}","pattern":"[0-9]{1,2}","style":"width:15%;display:inline"},{"type":"hr"},</v>
      </c>
      <c r="AK10" s="2" t="str">
        <f t="shared" si="17"/>
        <v>"6": "6.Wine",</v>
      </c>
      <c r="AL10" s="31" t="str">
        <f t="shared" si="18"/>
        <v>"6":"6",</v>
      </c>
      <c r="AM10" s="2" t="str">
        <f t="shared" si="19"/>
        <v>6. Wine,200,255,40,75,0;</v>
      </c>
      <c r="AN10" s="2" t="str">
        <f t="shared" si="20"/>
        <v>{"type":"checkbox","class":"checkbox-big","name":"e6","title":"6. Вино","style":"font-size:20px;display:block","state":"{{e6}}"},</v>
      </c>
      <c r="AO10" s="2" t="str">
        <f t="shared" si="21"/>
        <v>{"type":"h4","title":"6. Вино","style":"width:85%;float:left"},{"type":"input","title":"папка","name":"e6","state":"{{e6}}","pattern":"[0-9]{1,2}","style":"width:15%;display:inline"},{"type":"hr"},</v>
      </c>
      <c r="AP10" s="2" t="str">
        <f t="shared" si="22"/>
        <v>"6": "6.Вино",</v>
      </c>
      <c r="AQ10" s="31" t="str">
        <f t="shared" si="23"/>
        <v>"6":"6",</v>
      </c>
      <c r="AR10" s="2" t="str">
        <f t="shared" si="24"/>
        <v>6. Вино,200,255,40,75,0;</v>
      </c>
    </row>
    <row r="11" ht="14.25" customHeight="1">
      <c r="A11" s="2">
        <f t="shared" si="25"/>
        <v>7</v>
      </c>
      <c r="B11" s="2" t="s">
        <v>85</v>
      </c>
      <c r="C11" s="2" t="s">
        <v>86</v>
      </c>
      <c r="D11" s="2" t="s">
        <v>87</v>
      </c>
      <c r="E11" s="2" t="s">
        <v>88</v>
      </c>
      <c r="F11" s="2">
        <v>9.0</v>
      </c>
      <c r="G11" s="2">
        <v>240.0</v>
      </c>
      <c r="H11" s="2">
        <v>1.0</v>
      </c>
      <c r="I11" s="5"/>
      <c r="J11" s="2">
        <v>99.0</v>
      </c>
      <c r="K11" s="2">
        <v>252.0</v>
      </c>
      <c r="L11" s="2">
        <v>1.0</v>
      </c>
      <c r="M11" s="2">
        <v>100.0</v>
      </c>
      <c r="N11" s="2">
        <v>1.0</v>
      </c>
      <c r="O11" s="2" t="s">
        <v>59</v>
      </c>
      <c r="P11" s="2" t="s">
        <v>89</v>
      </c>
      <c r="Q11" s="4">
        <v>3.0</v>
      </c>
      <c r="R11" s="2">
        <v>7.0</v>
      </c>
      <c r="S11" s="5"/>
      <c r="T11" s="2" t="str">
        <f t="shared" si="1"/>
        <v>#define EFF_WHIRL               (  7U)    // Вихори полум'я</v>
      </c>
      <c r="U11" s="2" t="str">
        <f t="shared" si="2"/>
        <v>String("7. Вихори полум'я,99,252,1,100,1;") +</v>
      </c>
      <c r="V11" s="2" t="str">
        <f t="shared" si="3"/>
        <v>String("7. Whirls,99,252,1,100,1;") +</v>
      </c>
      <c r="W11" s="2" t="str">
        <f t="shared" si="4"/>
        <v>String("7. Вихри пламени,99,252,1,100,1;") +</v>
      </c>
      <c r="X11" s="2" t="str">
        <f t="shared" si="5"/>
        <v>  {   9, 240,   1}, // Вихори полум'я</v>
      </c>
      <c r="Y11" s="2" t="str">
        <f t="shared" si="6"/>
        <v>        case EFF_WHIRL:               DYNAMIC_DELAY_TICK { effTimer = millis(); whirlRoutine(true);           Eff_Tick (); }  break;  // (  7U) Вихори полум'я</v>
      </c>
      <c r="Z11" s="2" t="str">
        <f t="shared" si="27"/>
        <v>{"name":"7. Вихори полум'я","spmin":99,"spmax":252,"scmin":1,"scmax":100,"type":1},</v>
      </c>
      <c r="AA11" s="7" t="str">
        <f t="shared" si="7"/>
        <v>"e7":0,</v>
      </c>
      <c r="AB11" s="7" t="str">
        <f t="shared" si="8"/>
        <v>e7=[[e7]]&amp;</v>
      </c>
      <c r="AC11" s="7" t="str">
        <f t="shared" si="9"/>
        <v>"e7":3,</v>
      </c>
      <c r="AD11" s="2" t="str">
        <f t="shared" si="10"/>
        <v>{"type":"checkbox","class":"checkbox-big","name":"e7","title":"7. Вихори полум'я","style":"font-size:20px;display:block","state":"{{e7}}"},</v>
      </c>
      <c r="AE11" s="2" t="str">
        <f t="shared" si="11"/>
        <v>{"type":"h4","title":"7. Вихори полум'я","style":"width:85%;float:left"},{"type":"input","title":"папка","name":"e7","state":"{{e7}}","pattern":"[0-9]{1,2}","style":"width:15%;display:inline"},{"type":"hr"},</v>
      </c>
      <c r="AF11" s="2" t="str">
        <f t="shared" si="12"/>
        <v>"7": "7.Вихори полум'я",</v>
      </c>
      <c r="AG11" s="31" t="str">
        <f t="shared" si="13"/>
        <v>"7":"7",</v>
      </c>
      <c r="AH11" s="2" t="str">
        <f t="shared" si="14"/>
        <v>7. Вихори полум'я,99,252,1,100,1;</v>
      </c>
      <c r="AI11" s="2" t="str">
        <f t="shared" si="15"/>
        <v>{"type":"checkbox","class":"checkbox-big","name":"e7","title":"7. Whirls","style":"font-size:20px;display:block","state":"{{e7}}"},</v>
      </c>
      <c r="AJ11" s="2" t="str">
        <f t="shared" si="16"/>
        <v>{"type":"h4","title":"7. Whirls","style":"width:85%;float:left"},{"type":"input","title":"папка","name":"e7","state":"{{e7}}","pattern":"[0-9]{1,2}","style":"width:15%;display:inline"},{"type":"hr"},</v>
      </c>
      <c r="AK11" s="2" t="str">
        <f t="shared" si="17"/>
        <v>"7": "7.Whirls",</v>
      </c>
      <c r="AL11" s="31" t="str">
        <f t="shared" si="18"/>
        <v>"7":"7",</v>
      </c>
      <c r="AM11" s="2" t="str">
        <f t="shared" si="19"/>
        <v>7. Whirls,99,252,1,100,1;</v>
      </c>
      <c r="AN11" s="2" t="str">
        <f t="shared" si="20"/>
        <v>{"type":"checkbox","class":"checkbox-big","name":"e7","title":"7. Вихри пламени","style":"font-size:20px;display:block","state":"{{e7}}"},</v>
      </c>
      <c r="AO11" s="2" t="str">
        <f t="shared" si="21"/>
        <v>{"type":"h4","title":"7. Вихри пламени","style":"width:85%;float:left"},{"type":"input","title":"папка","name":"e7","state":"{{e7}}","pattern":"[0-9]{1,2}","style":"width:15%;display:inline"},{"type":"hr"},</v>
      </c>
      <c r="AP11" s="2" t="str">
        <f t="shared" si="22"/>
        <v>"7": "7.Вихри пламени",</v>
      </c>
      <c r="AQ11" s="31" t="str">
        <f t="shared" si="23"/>
        <v>"7":"7",</v>
      </c>
      <c r="AR11" s="2" t="str">
        <f t="shared" si="24"/>
        <v>7. Вихри пламени,99,252,1,100,1;</v>
      </c>
    </row>
    <row r="12" ht="14.25" customHeight="1">
      <c r="A12" s="2">
        <f t="shared" si="25"/>
        <v>8</v>
      </c>
      <c r="B12" s="2" t="s">
        <v>90</v>
      </c>
      <c r="C12" s="2" t="s">
        <v>91</v>
      </c>
      <c r="D12" s="2" t="s">
        <v>92</v>
      </c>
      <c r="E12" s="2" t="s">
        <v>93</v>
      </c>
      <c r="F12" s="2">
        <v>9.0</v>
      </c>
      <c r="G12" s="2">
        <v>240.0</v>
      </c>
      <c r="H12" s="2">
        <v>86.0</v>
      </c>
      <c r="I12" s="5"/>
      <c r="J12" s="2">
        <v>99.0</v>
      </c>
      <c r="K12" s="2">
        <v>252.0</v>
      </c>
      <c r="L12" s="2">
        <v>1.0</v>
      </c>
      <c r="M12" s="2">
        <v>100.0</v>
      </c>
      <c r="N12" s="2">
        <v>0.0</v>
      </c>
      <c r="O12" s="2" t="s">
        <v>59</v>
      </c>
      <c r="P12" s="2" t="s">
        <v>94</v>
      </c>
      <c r="Q12" s="4">
        <v>3.0</v>
      </c>
      <c r="R12" s="2">
        <v>8.0</v>
      </c>
      <c r="S12" s="5"/>
      <c r="T12" s="2" t="str">
        <f t="shared" si="1"/>
        <v>#define EFF_WHIRL_MULTI         (  8U)    // Вихори різнокольорові</v>
      </c>
      <c r="U12" s="2" t="str">
        <f t="shared" si="2"/>
        <v>String("8. Вихори різнокольорові,99,252,1,100,0;") +</v>
      </c>
      <c r="V12" s="2" t="str">
        <f t="shared" si="3"/>
        <v>String("8. Whirls Multi,99,252,1,100,0;") +</v>
      </c>
      <c r="W12" s="2" t="str">
        <f t="shared" si="4"/>
        <v>String("8. Вихри мультицвет,99,252,1,100,0;") +</v>
      </c>
      <c r="X12" s="2" t="str">
        <f t="shared" si="5"/>
        <v>  {   9, 240,  86}, // Вихори різнокольорові</v>
      </c>
      <c r="Y12" s="2" t="str">
        <f t="shared" si="6"/>
        <v>        case EFF_WHIRL_MULTI:         DYNAMIC_DELAY_TICK { effTimer = millis(); whirlRoutine(false);          Eff_Tick (); }  break;  // (  8U) Вихори різнокольорові</v>
      </c>
      <c r="Z12" s="2" t="str">
        <f t="shared" si="27"/>
        <v>{"name":"8. Вихори різнокольорові","spmin":99,"spmax":252,"scmin":1,"scmax":100,"type":0},</v>
      </c>
      <c r="AA12" s="7" t="str">
        <f t="shared" si="7"/>
        <v>"e8":0,</v>
      </c>
      <c r="AB12" s="7" t="str">
        <f t="shared" si="8"/>
        <v>e8=[[e8]]&amp;</v>
      </c>
      <c r="AC12" s="7" t="str">
        <f t="shared" si="9"/>
        <v>"e8":3,</v>
      </c>
      <c r="AD12" s="2" t="str">
        <f t="shared" si="10"/>
        <v>{"type":"checkbox","class":"checkbox-big","name":"e8","title":"8. Вихори різнокольорові","style":"font-size:20px;display:block","state":"{{e8}}"},</v>
      </c>
      <c r="AE12" s="2" t="str">
        <f t="shared" si="11"/>
        <v>{"type":"h4","title":"8. Вихори різнокольорові","style":"width:85%;float:left"},{"type":"input","title":"папка","name":"e8","state":"{{e8}}","pattern":"[0-9]{1,2}","style":"width:15%;display:inline"},{"type":"hr"},</v>
      </c>
      <c r="AF12" s="2" t="str">
        <f t="shared" si="12"/>
        <v>"8": "8.Вихори різнокольорові",</v>
      </c>
      <c r="AG12" s="31" t="str">
        <f t="shared" si="13"/>
        <v>"8":"8",</v>
      </c>
      <c r="AH12" s="2" t="str">
        <f t="shared" si="14"/>
        <v>8. Вихори різнокольорові,99,252,1,100,0;</v>
      </c>
      <c r="AI12" s="2" t="str">
        <f t="shared" si="15"/>
        <v>{"type":"checkbox","class":"checkbox-big","name":"e8","title":"8. Whirls Multi","style":"font-size:20px;display:block","state":"{{e8}}"},</v>
      </c>
      <c r="AJ12" s="2" t="str">
        <f t="shared" si="16"/>
        <v>{"type":"h4","title":"8. Whirls Multi","style":"width:85%;float:left"},{"type":"input","title":"папка","name":"e8","state":"{{e8}}","pattern":"[0-9]{1,2}","style":"width:15%;display:inline"},{"type":"hr"},</v>
      </c>
      <c r="AK12" s="2" t="str">
        <f t="shared" si="17"/>
        <v>"8": "8.Whirls Multi",</v>
      </c>
      <c r="AL12" s="31" t="str">
        <f t="shared" si="18"/>
        <v>"8":"8",</v>
      </c>
      <c r="AM12" s="2" t="str">
        <f t="shared" si="19"/>
        <v>8. Whirls Multi,99,252,1,100,0;</v>
      </c>
      <c r="AN12" s="2" t="str">
        <f t="shared" si="20"/>
        <v>{"type":"checkbox","class":"checkbox-big","name":"e8","title":"8. Вихри мультицвет","style":"font-size:20px;display:block","state":"{{e8}}"},</v>
      </c>
      <c r="AO12" s="2" t="str">
        <f t="shared" si="21"/>
        <v>{"type":"h4","title":"8. Вихри мультицвет","style":"width:85%;float:left"},{"type":"input","title":"папка","name":"e8","state":"{{e8}}","pattern":"[0-9]{1,2}","style":"width:15%;display:inline"},{"type":"hr"},</v>
      </c>
      <c r="AP12" s="2" t="str">
        <f t="shared" si="22"/>
        <v>"8": "8.Вихри мультицвет",</v>
      </c>
      <c r="AQ12" s="31" t="str">
        <f t="shared" si="23"/>
        <v>"8":"8",</v>
      </c>
      <c r="AR12" s="2" t="str">
        <f t="shared" si="24"/>
        <v>8. Вихри мультицвет,99,252,1,100,0;</v>
      </c>
    </row>
    <row r="13" ht="14.25" customHeight="1">
      <c r="A13" s="2">
        <f t="shared" si="25"/>
        <v>9</v>
      </c>
      <c r="B13" s="2" t="s">
        <v>95</v>
      </c>
      <c r="C13" s="2" t="s">
        <v>96</v>
      </c>
      <c r="D13" s="2" t="s">
        <v>97</v>
      </c>
      <c r="E13" s="2" t="s">
        <v>98</v>
      </c>
      <c r="F13" s="2">
        <v>22.0</v>
      </c>
      <c r="G13" s="2">
        <v>230.0</v>
      </c>
      <c r="H13" s="2">
        <v>1.0</v>
      </c>
      <c r="I13" s="5"/>
      <c r="J13" s="2">
        <v>99.0</v>
      </c>
      <c r="K13" s="2">
        <v>252.0</v>
      </c>
      <c r="L13" s="2">
        <v>1.0</v>
      </c>
      <c r="M13" s="2">
        <v>100.0</v>
      </c>
      <c r="N13" s="2">
        <v>1.0</v>
      </c>
      <c r="O13" s="2" t="s">
        <v>59</v>
      </c>
      <c r="P13" s="2" t="s">
        <v>99</v>
      </c>
      <c r="Q13" s="4">
        <v>3.0</v>
      </c>
      <c r="R13" s="2">
        <v>9.0</v>
      </c>
      <c r="S13" s="5"/>
      <c r="T13" s="2" t="str">
        <f t="shared" si="1"/>
        <v>#define EFF_FIRE                (  9U)    // Вогонь</v>
      </c>
      <c r="U13" s="2" t="str">
        <f t="shared" si="2"/>
        <v>String("9. Вогонь,99,252,1,100,1;") +</v>
      </c>
      <c r="V13" s="2" t="str">
        <f t="shared" si="3"/>
        <v>String("9. Fire,99,252,1,100,1;") +</v>
      </c>
      <c r="W13" s="2" t="str">
        <f t="shared" si="4"/>
        <v>String("9. Огонь,99,252,1,100,1;") +</v>
      </c>
      <c r="X13" s="2" t="str">
        <f t="shared" si="5"/>
        <v>  {  22, 230,   1}, // Вогонь</v>
      </c>
      <c r="Y13" s="2" t="str">
        <f t="shared" si="6"/>
        <v>        case EFF_FIRE:                DYNAMIC_DELAY_TICK { effTimer = millis(); fireRoutine(true);            Eff_Tick (); }  break;  // (  9U) Вогонь</v>
      </c>
      <c r="Z13" s="2" t="str">
        <f t="shared" si="27"/>
        <v>{"name":"9. Вогонь","spmin":99,"spmax":252,"scmin":1,"scmax":100,"type":1},</v>
      </c>
      <c r="AA13" s="7" t="str">
        <f t="shared" si="7"/>
        <v>"e9":0,</v>
      </c>
      <c r="AB13" s="7" t="str">
        <f t="shared" si="8"/>
        <v>e9=[[e9]]&amp;</v>
      </c>
      <c r="AC13" s="7" t="str">
        <f t="shared" si="9"/>
        <v>"e9":3,</v>
      </c>
      <c r="AD13" s="2" t="str">
        <f t="shared" si="10"/>
        <v>{"type":"checkbox","class":"checkbox-big","name":"e9","title":"9. Вогонь","style":"font-size:20px;display:block","state":"{{e9}}"},</v>
      </c>
      <c r="AE13" s="2" t="str">
        <f t="shared" si="11"/>
        <v>{"type":"h4","title":"9. Вогонь","style":"width:85%;float:left"},{"type":"input","title":"папка","name":"e9","state":"{{e9}}","pattern":"[0-9]{1,2}","style":"width:15%;display:inline"},{"type":"hr"},</v>
      </c>
      <c r="AF13" s="2" t="str">
        <f t="shared" si="12"/>
        <v>"9": "9.Вогонь",</v>
      </c>
      <c r="AG13" s="31" t="str">
        <f t="shared" si="13"/>
        <v>"9":"9",</v>
      </c>
      <c r="AH13" s="2" t="str">
        <f t="shared" si="14"/>
        <v>9. Вогонь,99,252,1,100,1;</v>
      </c>
      <c r="AI13" s="2" t="str">
        <f t="shared" si="15"/>
        <v>{"type":"checkbox","class":"checkbox-big","name":"e9","title":"9. Fire","style":"font-size:20px;display:block","state":"{{e9}}"},</v>
      </c>
      <c r="AJ13" s="2" t="str">
        <f t="shared" si="16"/>
        <v>{"type":"h4","title":"9. Fire","style":"width:85%;float:left"},{"type":"input","title":"папка","name":"e9","state":"{{e9}}","pattern":"[0-9]{1,2}","style":"width:15%;display:inline"},{"type":"hr"},</v>
      </c>
      <c r="AK13" s="2" t="str">
        <f t="shared" si="17"/>
        <v>"9": "9.Fire",</v>
      </c>
      <c r="AL13" s="31" t="str">
        <f t="shared" si="18"/>
        <v>"9":"9",</v>
      </c>
      <c r="AM13" s="2" t="str">
        <f t="shared" si="19"/>
        <v>9. Fire,99,252,1,100,1;</v>
      </c>
      <c r="AN13" s="2" t="str">
        <f t="shared" si="20"/>
        <v>{"type":"checkbox","class":"checkbox-big","name":"e9","title":"9. Огонь","style":"font-size:20px;display:block","state":"{{e9}}"},</v>
      </c>
      <c r="AO13" s="2" t="str">
        <f t="shared" si="21"/>
        <v>{"type":"h4","title":"9. Огонь","style":"width:85%;float:left"},{"type":"input","title":"папка","name":"e9","state":"{{e9}}","pattern":"[0-9]{1,2}","style":"width:15%;display:inline"},{"type":"hr"},</v>
      </c>
      <c r="AP13" s="2" t="str">
        <f t="shared" si="22"/>
        <v>"9": "9.Огонь",</v>
      </c>
      <c r="AQ13" s="31" t="str">
        <f t="shared" si="23"/>
        <v>"9":"9",</v>
      </c>
      <c r="AR13" s="2" t="str">
        <f t="shared" si="24"/>
        <v>9. Огонь,99,252,1,100,1;</v>
      </c>
    </row>
    <row r="14" ht="14.25" customHeight="1">
      <c r="A14" s="2">
        <f t="shared" si="25"/>
        <v>10</v>
      </c>
      <c r="B14" s="2" t="s">
        <v>100</v>
      </c>
      <c r="C14" s="2" t="s">
        <v>101</v>
      </c>
      <c r="D14" s="2" t="s">
        <v>102</v>
      </c>
      <c r="E14" s="2" t="s">
        <v>103</v>
      </c>
      <c r="F14" s="2">
        <v>10.0</v>
      </c>
      <c r="G14" s="2">
        <v>220.0</v>
      </c>
      <c r="H14" s="2">
        <v>63.0</v>
      </c>
      <c r="I14" s="5"/>
      <c r="J14" s="2">
        <v>99.0</v>
      </c>
      <c r="K14" s="2">
        <v>252.0</v>
      </c>
      <c r="L14" s="2">
        <v>1.0</v>
      </c>
      <c r="M14" s="2">
        <v>100.0</v>
      </c>
      <c r="N14" s="2">
        <v>0.0</v>
      </c>
      <c r="O14" s="2" t="s">
        <v>59</v>
      </c>
      <c r="P14" s="2" t="s">
        <v>104</v>
      </c>
      <c r="Q14" s="4">
        <v>3.0</v>
      </c>
      <c r="R14" s="2">
        <v>10.0</v>
      </c>
      <c r="S14" s="5"/>
      <c r="T14" s="2" t="str">
        <f t="shared" si="1"/>
        <v>#define EFF_FIRE_2012           ( 10U)    // Вогонь 2012</v>
      </c>
      <c r="U14" s="2" t="str">
        <f t="shared" si="2"/>
        <v>String("10. Вогонь 2012,99,252,1,100,0;") +</v>
      </c>
      <c r="V14" s="2" t="str">
        <f t="shared" si="3"/>
        <v>String("10. Fire 2012,99,252,1,100,0;") +</v>
      </c>
      <c r="W14" s="2" t="str">
        <f t="shared" si="4"/>
        <v>String("10. Огонь 2012,99,252,1,100,0;") +</v>
      </c>
      <c r="X14" s="2" t="str">
        <f t="shared" si="5"/>
        <v>  {  10, 220,  63}, // Вогонь 2012</v>
      </c>
      <c r="Y14" s="2" t="str">
        <f t="shared" si="6"/>
        <v>        case EFF_FIRE_2012:           DYNAMIC_DELAY_TICK { effTimer = millis(); fire2012again();              Eff_Tick (); }  break;  // ( 10U) Вогонь 2012</v>
      </c>
      <c r="Z14" s="2" t="str">
        <f t="shared" si="27"/>
        <v>{"name":"10. Вогонь 2012","spmin":99,"spmax":252,"scmin":1,"scmax":100,"type":0},</v>
      </c>
      <c r="AA14" s="7" t="str">
        <f t="shared" si="7"/>
        <v>"e10":0,</v>
      </c>
      <c r="AB14" s="7" t="str">
        <f t="shared" si="8"/>
        <v>e10=[[e10]]&amp;</v>
      </c>
      <c r="AC14" s="7" t="str">
        <f t="shared" si="9"/>
        <v>"e10":3,</v>
      </c>
      <c r="AD14" s="2" t="str">
        <f t="shared" si="10"/>
        <v>{"type":"checkbox","class":"checkbox-big","name":"e10","title":"10. Вогонь 2012","style":"font-size:20px;display:block","state":"{{e10}}"},</v>
      </c>
      <c r="AE14" s="2" t="str">
        <f t="shared" si="11"/>
        <v>{"type":"h4","title":"10. Вогонь 2012","style":"width:85%;float:left"},{"type":"input","title":"папка","name":"e10","state":"{{e10}}","pattern":"[0-9]{1,2}","style":"width:15%;display:inline"},{"type":"hr"},</v>
      </c>
      <c r="AF14" s="2" t="str">
        <f t="shared" si="12"/>
        <v>"10": "10.Вогонь 2012",</v>
      </c>
      <c r="AG14" s="31" t="str">
        <f t="shared" si="13"/>
        <v>"10":"10",</v>
      </c>
      <c r="AH14" s="2" t="str">
        <f t="shared" si="14"/>
        <v>10. Вогонь 2012,99,252,1,100,0;</v>
      </c>
      <c r="AI14" s="2" t="str">
        <f t="shared" si="15"/>
        <v>{"type":"checkbox","class":"checkbox-big","name":"e10","title":"10. Fire 2012","style":"font-size:20px;display:block","state":"{{e10}}"},</v>
      </c>
      <c r="AJ14" s="2" t="str">
        <f t="shared" si="16"/>
        <v>{"type":"h4","title":"10. Fire 2012","style":"width:85%;float:left"},{"type":"input","title":"папка","name":"e10","state":"{{e10}}","pattern":"[0-9]{1,2}","style":"width:15%;display:inline"},{"type":"hr"},</v>
      </c>
      <c r="AK14" s="2" t="str">
        <f t="shared" si="17"/>
        <v>"10": "10.Fire 2012",</v>
      </c>
      <c r="AL14" s="31" t="str">
        <f t="shared" si="18"/>
        <v>"10":"10",</v>
      </c>
      <c r="AM14" s="2" t="str">
        <f t="shared" si="19"/>
        <v>10. Fire 2012,99,252,1,100,0;</v>
      </c>
      <c r="AN14" s="2" t="str">
        <f t="shared" si="20"/>
        <v>{"type":"checkbox","class":"checkbox-big","name":"e10","title":"10. Огонь 2012","style":"font-size:20px;display:block","state":"{{e10}}"},</v>
      </c>
      <c r="AO14" s="2" t="str">
        <f t="shared" si="21"/>
        <v>{"type":"h4","title":"10. Огонь 2012","style":"width:85%;float:left"},{"type":"input","title":"папка","name":"e10","state":"{{e10}}","pattern":"[0-9]{1,2}","style":"width:15%;display:inline"},{"type":"hr"},</v>
      </c>
      <c r="AP14" s="2" t="str">
        <f t="shared" si="22"/>
        <v>"10": "10.Огонь 2012",</v>
      </c>
      <c r="AQ14" s="31" t="str">
        <f t="shared" si="23"/>
        <v>"10":"10",</v>
      </c>
      <c r="AR14" s="2" t="str">
        <f t="shared" si="24"/>
        <v>10. Огонь 2012,99,252,1,100,0;</v>
      </c>
    </row>
    <row r="15" ht="14.25" customHeight="1">
      <c r="A15" s="2">
        <f t="shared" si="25"/>
        <v>11</v>
      </c>
      <c r="B15" s="2" t="s">
        <v>105</v>
      </c>
      <c r="C15" s="2" t="s">
        <v>106</v>
      </c>
      <c r="D15" s="2" t="s">
        <v>107</v>
      </c>
      <c r="E15" s="2" t="s">
        <v>108</v>
      </c>
      <c r="F15" s="2">
        <v>57.0</v>
      </c>
      <c r="G15" s="2">
        <v>220.0</v>
      </c>
      <c r="H15" s="2">
        <v>15.0</v>
      </c>
      <c r="I15" s="5"/>
      <c r="J15" s="2">
        <v>99.0</v>
      </c>
      <c r="K15" s="2">
        <v>252.0</v>
      </c>
      <c r="L15" s="2">
        <v>1.0</v>
      </c>
      <c r="M15" s="2">
        <v>100.0</v>
      </c>
      <c r="N15" s="2">
        <v>0.0</v>
      </c>
      <c r="O15" s="2" t="s">
        <v>59</v>
      </c>
      <c r="P15" s="2" t="s">
        <v>109</v>
      </c>
      <c r="Q15" s="4">
        <v>3.0</v>
      </c>
      <c r="R15" s="2">
        <v>11.0</v>
      </c>
      <c r="S15" s="5"/>
      <c r="T15" s="2" t="str">
        <f t="shared" si="1"/>
        <v>#define EFF_FIRE_2018           ( 11U)    // Вогонь 2018</v>
      </c>
      <c r="U15" s="2" t="str">
        <f t="shared" si="2"/>
        <v>String("11. Вогонь 2018,99,252,1,100,0;") +</v>
      </c>
      <c r="V15" s="2" t="str">
        <f t="shared" si="3"/>
        <v>String("11. Fire 2018,99,252,1,100,0;") +</v>
      </c>
      <c r="W15" s="2" t="str">
        <f t="shared" si="4"/>
        <v>String("11. Огонь 2018,99,252,1,100,0;") +</v>
      </c>
      <c r="X15" s="2" t="str">
        <f t="shared" si="5"/>
        <v>  {  57, 220,  15}, // Вогонь 2018</v>
      </c>
      <c r="Y15" s="2" t="str">
        <f t="shared" si="6"/>
        <v>        case EFF_FIRE_2018:           DYNAMIC_DELAY_TICK { effTimer = millis(); Fire2018_2();                 Eff_Tick (); }  break;  // ( 11U) Вогонь 2018</v>
      </c>
      <c r="Z15" s="2" t="str">
        <f t="shared" si="27"/>
        <v>{"name":"11. Вогонь 2018","spmin":99,"spmax":252,"scmin":1,"scmax":100,"type":0},</v>
      </c>
      <c r="AA15" s="7" t="str">
        <f t="shared" si="7"/>
        <v>"e11":0,</v>
      </c>
      <c r="AB15" s="7" t="str">
        <f t="shared" si="8"/>
        <v>e11=[[e11]]&amp;</v>
      </c>
      <c r="AC15" s="7" t="str">
        <f t="shared" si="9"/>
        <v>"e11":3,</v>
      </c>
      <c r="AD15" s="2" t="str">
        <f t="shared" si="10"/>
        <v>{"type":"checkbox","class":"checkbox-big","name":"e11","title":"11. Вогонь 2018","style":"font-size:20px;display:block","state":"{{e11}}"},</v>
      </c>
      <c r="AE15" s="2" t="str">
        <f t="shared" si="11"/>
        <v>{"type":"h4","title":"11. Вогонь 2018","style":"width:85%;float:left"},{"type":"input","title":"папка","name":"e11","state":"{{e11}}","pattern":"[0-9]{1,2}","style":"width:15%;display:inline"},{"type":"hr"},</v>
      </c>
      <c r="AF15" s="2" t="str">
        <f t="shared" si="12"/>
        <v>"11": "11.Вогонь 2018",</v>
      </c>
      <c r="AG15" s="31" t="str">
        <f t="shared" si="13"/>
        <v>"11":"11",</v>
      </c>
      <c r="AH15" s="2" t="str">
        <f t="shared" si="14"/>
        <v>11. Вогонь 2018,99,252,1,100,0;</v>
      </c>
      <c r="AI15" s="2" t="str">
        <f t="shared" si="15"/>
        <v>{"type":"checkbox","class":"checkbox-big","name":"e11","title":"11. Fire 2018","style":"font-size:20px;display:block","state":"{{e11}}"},</v>
      </c>
      <c r="AJ15" s="2" t="str">
        <f t="shared" si="16"/>
        <v>{"type":"h4","title":"11. Fire 2018","style":"width:85%;float:left"},{"type":"input","title":"папка","name":"e11","state":"{{e11}}","pattern":"[0-9]{1,2}","style":"width:15%;display:inline"},{"type":"hr"},</v>
      </c>
      <c r="AK15" s="2" t="str">
        <f t="shared" si="17"/>
        <v>"11": "11.Fire 2018",</v>
      </c>
      <c r="AL15" s="31" t="str">
        <f t="shared" si="18"/>
        <v>"11":"11",</v>
      </c>
      <c r="AM15" s="2" t="str">
        <f t="shared" si="19"/>
        <v>11. Fire 2018,99,252,1,100,0;</v>
      </c>
      <c r="AN15" s="2" t="str">
        <f t="shared" si="20"/>
        <v>{"type":"checkbox","class":"checkbox-big","name":"e11","title":"11. Огонь 2018","style":"font-size:20px;display:block","state":"{{e11}}"},</v>
      </c>
      <c r="AO15" s="2" t="str">
        <f t="shared" si="21"/>
        <v>{"type":"h4","title":"11. Огонь 2018","style":"width:85%;float:left"},{"type":"input","title":"папка","name":"e11","state":"{{e11}}","pattern":"[0-9]{1,2}","style":"width:15%;display:inline"},{"type":"hr"},</v>
      </c>
      <c r="AP15" s="2" t="str">
        <f t="shared" si="22"/>
        <v>"11": "11.Огонь 2018",</v>
      </c>
      <c r="AQ15" s="31" t="str">
        <f t="shared" si="23"/>
        <v>"11":"11",</v>
      </c>
      <c r="AR15" s="2" t="str">
        <f t="shared" si="24"/>
        <v>11. Огонь 2018,99,252,1,100,0;</v>
      </c>
    </row>
    <row r="16" ht="14.25" customHeight="1">
      <c r="A16" s="2">
        <f t="shared" si="25"/>
        <v>12</v>
      </c>
      <c r="B16" s="2" t="s">
        <v>110</v>
      </c>
      <c r="C16" s="2" t="s">
        <v>111</v>
      </c>
      <c r="D16" s="2" t="s">
        <v>112</v>
      </c>
      <c r="E16" s="2" t="s">
        <v>113</v>
      </c>
      <c r="F16" s="2">
        <v>40.0</v>
      </c>
      <c r="G16" s="2">
        <v>225.0</v>
      </c>
      <c r="H16" s="2">
        <v>11.0</v>
      </c>
      <c r="I16" s="5"/>
      <c r="J16" s="2">
        <v>120.0</v>
      </c>
      <c r="K16" s="2">
        <v>252.0</v>
      </c>
      <c r="L16" s="2">
        <v>1.0</v>
      </c>
      <c r="M16" s="2">
        <v>100.0</v>
      </c>
      <c r="N16" s="2">
        <v>0.0</v>
      </c>
      <c r="O16" s="2" t="s">
        <v>59</v>
      </c>
      <c r="P16" s="2" t="s">
        <v>114</v>
      </c>
      <c r="Q16" s="4">
        <v>3.0</v>
      </c>
      <c r="R16" s="2">
        <v>12.0</v>
      </c>
      <c r="S16" s="5"/>
      <c r="T16" s="2" t="str">
        <f t="shared" si="1"/>
        <v>#define EFF_FIRE_2020           ( 12U)    // Вогонь 2020</v>
      </c>
      <c r="U16" s="2" t="str">
        <f t="shared" si="2"/>
        <v>String("12. Вогонь 2020,120,252,1,100,0;") +</v>
      </c>
      <c r="V16" s="2" t="str">
        <f t="shared" si="3"/>
        <v>String("12. Fire 2020,120,252,1,100,0;") +</v>
      </c>
      <c r="W16" s="2" t="str">
        <f t="shared" si="4"/>
        <v>String("12. Огонь 2020,120,252,1,100,0;") +</v>
      </c>
      <c r="X16" s="2" t="str">
        <f t="shared" si="5"/>
        <v>  {  40, 225,  11}, // Вогонь 2020</v>
      </c>
      <c r="Y16" s="2" t="str">
        <f t="shared" si="6"/>
        <v>        case EFF_FIRE_2020:           DYNAMIC_DELAY_TICK { effTimer = millis(); fire2020Routine2();           Eff_Tick (); }  break;  // ( 12U) Вогонь 2020</v>
      </c>
      <c r="AA16" s="7" t="str">
        <f t="shared" si="7"/>
        <v>"e12":0,</v>
      </c>
      <c r="AB16" s="7" t="str">
        <f t="shared" si="8"/>
        <v>e12=[[e12]]&amp;</v>
      </c>
      <c r="AC16" s="7" t="str">
        <f t="shared" si="9"/>
        <v>"e12":3,</v>
      </c>
      <c r="AD16" s="2" t="str">
        <f t="shared" si="10"/>
        <v>{"type":"checkbox","class":"checkbox-big","name":"e12","title":"12. Вогонь 2020","style":"font-size:20px;display:block","state":"{{e12}}"},</v>
      </c>
      <c r="AE16" s="2" t="str">
        <f t="shared" si="11"/>
        <v>{"type":"h4","title":"12. Вогонь 2020","style":"width:85%;float:left"},{"type":"input","title":"папка","name":"e12","state":"{{e12}}","pattern":"[0-9]{1,2}","style":"width:15%;display:inline"},{"type":"hr"},</v>
      </c>
      <c r="AF16" s="2" t="str">
        <f t="shared" si="12"/>
        <v>"12": "12.Вогонь 2020",</v>
      </c>
      <c r="AG16" s="31" t="str">
        <f t="shared" si="13"/>
        <v>"12":"12",</v>
      </c>
      <c r="AH16" s="2" t="str">
        <f t="shared" si="14"/>
        <v>12. Вогонь 2020,120,252,1,100,0;</v>
      </c>
      <c r="AI16" s="2" t="str">
        <f t="shared" si="15"/>
        <v>{"type":"checkbox","class":"checkbox-big","name":"e12","title":"12. Fire 2020","style":"font-size:20px;display:block","state":"{{e12}}"},</v>
      </c>
      <c r="AJ16" s="2" t="str">
        <f t="shared" si="16"/>
        <v>{"type":"h4","title":"12. Fire 2020","style":"width:85%;float:left"},{"type":"input","title":"папка","name":"e12","state":"{{e12}}","pattern":"[0-9]{1,2}","style":"width:15%;display:inline"},{"type":"hr"},</v>
      </c>
      <c r="AK16" s="2" t="str">
        <f t="shared" si="17"/>
        <v>"12": "12.Fire 2020",</v>
      </c>
      <c r="AL16" s="31" t="str">
        <f t="shared" si="18"/>
        <v>"12":"12",</v>
      </c>
      <c r="AM16" s="2" t="str">
        <f t="shared" si="19"/>
        <v>12. Fire 2020,120,252,1,100,0;</v>
      </c>
      <c r="AN16" s="2" t="str">
        <f t="shared" si="20"/>
        <v>{"type":"checkbox","class":"checkbox-big","name":"e12","title":"12. Огонь 2020","style":"font-size:20px;display:block","state":"{{e12}}"},</v>
      </c>
      <c r="AO16" s="2" t="str">
        <f t="shared" si="21"/>
        <v>{"type":"h4","title":"12. Огонь 2020","style":"width:85%;float:left"},{"type":"input","title":"папка","name":"e12","state":"{{e12}}","pattern":"[0-9]{1,2}","style":"width:15%;display:inline"},{"type":"hr"},</v>
      </c>
      <c r="AP16" s="2" t="str">
        <f t="shared" si="22"/>
        <v>"12": "12.Огонь 2020",</v>
      </c>
      <c r="AQ16" s="31" t="str">
        <f t="shared" si="23"/>
        <v>"12":"12",</v>
      </c>
      <c r="AR16" s="2" t="str">
        <f t="shared" si="24"/>
        <v>12. Огонь 2020,120,252,1,100,0;</v>
      </c>
    </row>
    <row r="17" ht="14.25" customHeight="1">
      <c r="A17" s="2">
        <f t="shared" si="25"/>
        <v>13</v>
      </c>
      <c r="B17" s="2" t="s">
        <v>115</v>
      </c>
      <c r="C17" s="2" t="s">
        <v>116</v>
      </c>
      <c r="D17" s="2" t="s">
        <v>117</v>
      </c>
      <c r="E17" s="2" t="s">
        <v>118</v>
      </c>
      <c r="F17" s="2">
        <v>15.0</v>
      </c>
      <c r="G17" s="2">
        <v>150.0</v>
      </c>
      <c r="H17" s="2">
        <v>22.0</v>
      </c>
      <c r="I17" s="5"/>
      <c r="J17" s="2">
        <v>1.0</v>
      </c>
      <c r="K17" s="2">
        <v>255.0</v>
      </c>
      <c r="L17" s="2">
        <v>1.0</v>
      </c>
      <c r="M17" s="2">
        <v>100.0</v>
      </c>
      <c r="N17" s="2">
        <v>0.0</v>
      </c>
      <c r="O17" s="2" t="s">
        <v>54</v>
      </c>
      <c r="P17" s="2" t="s">
        <v>119</v>
      </c>
      <c r="Q17" s="4">
        <v>3.0</v>
      </c>
      <c r="R17" s="2">
        <v>13.0</v>
      </c>
      <c r="S17" s="5"/>
      <c r="T17" s="2" t="str">
        <f t="shared" si="1"/>
        <v>#define EFF_FIRE_2021           ( 13U)    // Вогонь 2021</v>
      </c>
      <c r="U17" s="2" t="str">
        <f t="shared" si="2"/>
        <v>String("13. Вогонь 2021,1,255,1,100,0;") +</v>
      </c>
      <c r="V17" s="2" t="str">
        <f t="shared" si="3"/>
        <v>String("13. Fire 2021,1,255,1,100,0;") +</v>
      </c>
      <c r="W17" s="2" t="str">
        <f t="shared" si="4"/>
        <v>String("13. Огонь 2021,1,255,1,100,0;") +</v>
      </c>
      <c r="X17" s="2" t="str">
        <f t="shared" si="5"/>
        <v>  {  15, 150,  22}, // Вогонь 2021</v>
      </c>
      <c r="Y17" s="2" t="str">
        <f t="shared" si="6"/>
        <v>        case EFF_FIRE_2021:           LOW_DELAY_TICK     { effTimer = millis(); Fire2021Routine();            Eff_Tick (); }  break;  // ( 13U) Вогонь 2021</v>
      </c>
      <c r="Z17" s="2" t="str">
        <f t="shared" ref="Z17:Z33" si="28">CONCATENATE("{""name"":""",A17,". ",C17,""",""spmin"":",J17,",""spmax"":",K17,",""scmin"":",L17,",""scmax"":",M17,",""type"":",N17,"},")</f>
        <v>{"name":"13. Вогонь 2021","spmin":1,"spmax":255,"scmin":1,"scmax":100,"type":0},</v>
      </c>
      <c r="AA17" s="7" t="str">
        <f t="shared" si="7"/>
        <v>"e13":0,</v>
      </c>
      <c r="AB17" s="7" t="str">
        <f t="shared" si="8"/>
        <v>e13=[[e13]]&amp;</v>
      </c>
      <c r="AC17" s="7" t="str">
        <f t="shared" si="9"/>
        <v>"e13":3,</v>
      </c>
      <c r="AD17" s="2" t="str">
        <f t="shared" si="10"/>
        <v>{"type":"checkbox","class":"checkbox-big","name":"e13","title":"13. Вогонь 2021","style":"font-size:20px;display:block","state":"{{e13}}"},</v>
      </c>
      <c r="AE17" s="2" t="str">
        <f t="shared" si="11"/>
        <v>{"type":"h4","title":"13. Вогонь 2021","style":"width:85%;float:left"},{"type":"input","title":"папка","name":"e13","state":"{{e13}}","pattern":"[0-9]{1,2}","style":"width:15%;display:inline"},{"type":"hr"},</v>
      </c>
      <c r="AF17" s="2" t="str">
        <f t="shared" si="12"/>
        <v>"13": "13.Вогонь 2021",</v>
      </c>
      <c r="AG17" s="31" t="str">
        <f t="shared" si="13"/>
        <v>"13":"13",</v>
      </c>
      <c r="AH17" s="2" t="str">
        <f t="shared" si="14"/>
        <v>13. Вогонь 2021,1,255,1,100,0;</v>
      </c>
      <c r="AI17" s="2" t="str">
        <f t="shared" si="15"/>
        <v>{"type":"checkbox","class":"checkbox-big","name":"e13","title":"13. Fire 2021","style":"font-size:20px;display:block","state":"{{e13}}"},</v>
      </c>
      <c r="AJ17" s="2" t="str">
        <f t="shared" si="16"/>
        <v>{"type":"h4","title":"13. Fire 2021","style":"width:85%;float:left"},{"type":"input","title":"папка","name":"e13","state":"{{e13}}","pattern":"[0-9]{1,2}","style":"width:15%;display:inline"},{"type":"hr"},</v>
      </c>
      <c r="AK17" s="2" t="str">
        <f t="shared" si="17"/>
        <v>"13": "13.Fire 2021",</v>
      </c>
      <c r="AL17" s="31" t="str">
        <f t="shared" si="18"/>
        <v>"13":"13",</v>
      </c>
      <c r="AM17" s="2" t="str">
        <f t="shared" si="19"/>
        <v>13. Fire 2021,1,255,1,100,0;</v>
      </c>
      <c r="AN17" s="2" t="str">
        <f t="shared" si="20"/>
        <v>{"type":"checkbox","class":"checkbox-big","name":"e13","title":"13. Огонь 2021","style":"font-size:20px;display:block","state":"{{e13}}"},</v>
      </c>
      <c r="AO17" s="2" t="str">
        <f t="shared" si="21"/>
        <v>{"type":"h4","title":"13. Огонь 2021","style":"width:85%;float:left"},{"type":"input","title":"папка","name":"e13","state":"{{e13}}","pattern":"[0-9]{1,2}","style":"width:15%;display:inline"},{"type":"hr"},</v>
      </c>
      <c r="AP17" s="2" t="str">
        <f t="shared" si="22"/>
        <v>"13": "13.Огонь 2021",</v>
      </c>
      <c r="AQ17" s="31" t="str">
        <f t="shared" si="23"/>
        <v>"13":"13",</v>
      </c>
      <c r="AR17" s="2" t="str">
        <f t="shared" si="24"/>
        <v>13. Огонь 2021,1,255,1,100,0;</v>
      </c>
    </row>
    <row r="18" ht="14.25" customHeight="1">
      <c r="A18" s="2">
        <f t="shared" si="25"/>
        <v>14</v>
      </c>
      <c r="B18" s="2" t="s">
        <v>120</v>
      </c>
      <c r="C18" s="2" t="s">
        <v>121</v>
      </c>
      <c r="D18" s="2" t="s">
        <v>122</v>
      </c>
      <c r="E18" s="2" t="s">
        <v>123</v>
      </c>
      <c r="F18" s="2">
        <v>26.0</v>
      </c>
      <c r="G18" s="2">
        <v>190.0</v>
      </c>
      <c r="H18" s="2">
        <v>15.0</v>
      </c>
      <c r="I18" s="5"/>
      <c r="J18" s="2">
        <v>99.0</v>
      </c>
      <c r="K18" s="2">
        <v>252.0</v>
      </c>
      <c r="L18" s="2">
        <v>1.0</v>
      </c>
      <c r="M18" s="2">
        <v>100.0</v>
      </c>
      <c r="N18" s="2">
        <v>0.0</v>
      </c>
      <c r="O18" s="2" t="s">
        <v>59</v>
      </c>
      <c r="P18" s="2" t="s">
        <v>124</v>
      </c>
      <c r="Q18" s="4">
        <v>3.0</v>
      </c>
      <c r="R18" s="2">
        <v>14.0</v>
      </c>
      <c r="S18" s="5"/>
      <c r="T18" s="2" t="str">
        <f t="shared" si="1"/>
        <v>#define EFF_FIREFLY_TOP         ( 14U)    // Вогонь верховий</v>
      </c>
      <c r="U18" s="2" t="str">
        <f t="shared" si="2"/>
        <v>String("14. Вогонь верховий,99,252,1,100,0;") +</v>
      </c>
      <c r="V18" s="2" t="str">
        <f t="shared" si="3"/>
        <v>String("14. Fire Fly Top,99,252,1,100,0;") +</v>
      </c>
      <c r="W18" s="2" t="str">
        <f t="shared" si="4"/>
        <v>String("14. Верховой огонь,99,252,1,100,0;") +</v>
      </c>
      <c r="X18" s="2" t="str">
        <f t="shared" si="5"/>
        <v>  {  26, 190,  15}, // Вогонь верховий</v>
      </c>
      <c r="Y18" s="2" t="str">
        <f t="shared" si="6"/>
        <v>        case EFF_FIREFLY_TOP:         DYNAMIC_DELAY_TICK { effTimer = millis(); MultipleStream5();            Eff_Tick (); }  break;  // ( 14U) Вогонь верховий</v>
      </c>
      <c r="Z18" s="2" t="str">
        <f t="shared" si="28"/>
        <v>{"name":"14. Вогонь верховий","spmin":99,"spmax":252,"scmin":1,"scmax":100,"type":0},</v>
      </c>
      <c r="AA18" s="7" t="str">
        <f t="shared" si="7"/>
        <v>"e14":0,</v>
      </c>
      <c r="AB18" s="7" t="str">
        <f t="shared" si="8"/>
        <v>e14=[[e14]]&amp;</v>
      </c>
      <c r="AC18" s="7" t="str">
        <f t="shared" si="9"/>
        <v>"e14":3,</v>
      </c>
      <c r="AD18" s="2" t="str">
        <f t="shared" si="10"/>
        <v>{"type":"checkbox","class":"checkbox-big","name":"e14","title":"14. Вогонь верховий","style":"font-size:20px;display:block","state":"{{e14}}"},</v>
      </c>
      <c r="AE18" s="2" t="str">
        <f t="shared" si="11"/>
        <v>{"type":"h4","title":"14. Вогонь верховий","style":"width:85%;float:left"},{"type":"input","title":"папка","name":"e14","state":"{{e14}}","pattern":"[0-9]{1,2}","style":"width:15%;display:inline"},{"type":"hr"},</v>
      </c>
      <c r="AF18" s="2" t="str">
        <f t="shared" si="12"/>
        <v>"14": "14.Вогонь верховий",</v>
      </c>
      <c r="AG18" s="31" t="str">
        <f t="shared" si="13"/>
        <v>"14":"14",</v>
      </c>
      <c r="AH18" s="2" t="str">
        <f t="shared" si="14"/>
        <v>14. Вогонь верховий,99,252,1,100,0;</v>
      </c>
      <c r="AI18" s="2" t="str">
        <f t="shared" si="15"/>
        <v>{"type":"checkbox","class":"checkbox-big","name":"e14","title":"14. Fire Fly Top","style":"font-size:20px;display:block","state":"{{e14}}"},</v>
      </c>
      <c r="AJ18" s="2" t="str">
        <f t="shared" si="16"/>
        <v>{"type":"h4","title":"14. Fire Fly Top","style":"width:85%;float:left"},{"type":"input","title":"папка","name":"e14","state":"{{e14}}","pattern":"[0-9]{1,2}","style":"width:15%;display:inline"},{"type":"hr"},</v>
      </c>
      <c r="AK18" s="2" t="str">
        <f t="shared" si="17"/>
        <v>"14": "14.Fire Fly Top",</v>
      </c>
      <c r="AL18" s="31" t="str">
        <f t="shared" si="18"/>
        <v>"14":"14",</v>
      </c>
      <c r="AM18" s="2" t="str">
        <f t="shared" si="19"/>
        <v>14. Fire Fly Top,99,252,1,100,0;</v>
      </c>
      <c r="AN18" s="2" t="str">
        <f t="shared" si="20"/>
        <v>{"type":"checkbox","class":"checkbox-big","name":"e14","title":"14. Верховой огонь","style":"font-size:20px;display:block","state":"{{e14}}"},</v>
      </c>
      <c r="AO18" s="2" t="str">
        <f t="shared" si="21"/>
        <v>{"type":"h4","title":"14. Верховой огонь","style":"width:85%;float:left"},{"type":"input","title":"папка","name":"e14","state":"{{e14}}","pattern":"[0-9]{1,2}","style":"width:15%;display:inline"},{"type":"hr"},</v>
      </c>
      <c r="AP18" s="2" t="str">
        <f t="shared" si="22"/>
        <v>"14": "14.Верховой огонь",</v>
      </c>
      <c r="AQ18" s="31" t="str">
        <f t="shared" si="23"/>
        <v>"14":"14",</v>
      </c>
      <c r="AR18" s="2" t="str">
        <f t="shared" si="24"/>
        <v>14. Верховой огонь,99,252,1,100,0;</v>
      </c>
    </row>
    <row r="19" ht="14.25" customHeight="1">
      <c r="A19" s="2">
        <f t="shared" si="25"/>
        <v>15</v>
      </c>
      <c r="B19" s="2" t="s">
        <v>125</v>
      </c>
      <c r="C19" s="2" t="s">
        <v>126</v>
      </c>
      <c r="D19" s="2" t="s">
        <v>127</v>
      </c>
      <c r="E19" s="2" t="s">
        <v>128</v>
      </c>
      <c r="F19" s="2">
        <v>26.0</v>
      </c>
      <c r="G19" s="2">
        <v>206.0</v>
      </c>
      <c r="H19" s="2">
        <v>15.0</v>
      </c>
      <c r="I19" s="5"/>
      <c r="J19" s="2">
        <v>99.0</v>
      </c>
      <c r="K19" s="2">
        <v>252.0</v>
      </c>
      <c r="L19" s="2">
        <v>1.0</v>
      </c>
      <c r="M19" s="2">
        <v>100.0</v>
      </c>
      <c r="N19" s="2">
        <v>0.0</v>
      </c>
      <c r="O19" s="2" t="s">
        <v>59</v>
      </c>
      <c r="P19" s="2" t="s">
        <v>129</v>
      </c>
      <c r="Q19" s="4">
        <v>3.0</v>
      </c>
      <c r="R19" s="2">
        <v>15.0</v>
      </c>
      <c r="S19" s="5"/>
      <c r="T19" s="2" t="str">
        <f t="shared" si="1"/>
        <v>#define EFF_FIREFLY             ( 15U)    // Вогонь що літає</v>
      </c>
      <c r="U19" s="2" t="str">
        <f t="shared" si="2"/>
        <v>String("15. Вогонь що літає,99,252,1,100,0;") +</v>
      </c>
      <c r="V19" s="2" t="str">
        <f t="shared" si="3"/>
        <v>String("15. Fire Fly,99,252,1,100,0;") +</v>
      </c>
      <c r="W19" s="2" t="str">
        <f t="shared" si="4"/>
        <v>String("15. Парящий огонь,99,252,1,100,0;") +</v>
      </c>
      <c r="X19" s="2" t="str">
        <f t="shared" si="5"/>
        <v>  {  26, 206,  15}, // Вогонь що літає</v>
      </c>
      <c r="Y19" s="2" t="str">
        <f t="shared" si="6"/>
        <v>        case EFF_FIREFLY:             DYNAMIC_DELAY_TICK { effTimer = millis(); MultipleStream3();            Eff_Tick (); }  break;  // ( 15U) Вогонь що літає</v>
      </c>
      <c r="Z19" s="2" t="str">
        <f t="shared" si="28"/>
        <v>{"name":"15. Вогонь що літає","spmin":99,"spmax":252,"scmin":1,"scmax":100,"type":0},</v>
      </c>
      <c r="AA19" s="7" t="str">
        <f t="shared" si="7"/>
        <v>"e15":0,</v>
      </c>
      <c r="AB19" s="7" t="str">
        <f t="shared" si="8"/>
        <v>e15=[[e15]]&amp;</v>
      </c>
      <c r="AC19" s="7" t="str">
        <f t="shared" si="9"/>
        <v>"e15":3,</v>
      </c>
      <c r="AD19" s="2" t="str">
        <f t="shared" si="10"/>
        <v>{"type":"checkbox","class":"checkbox-big","name":"e15","title":"15. Вогонь що літає","style":"font-size:20px;display:block","state":"{{e15}}"},</v>
      </c>
      <c r="AE19" s="2" t="str">
        <f t="shared" si="11"/>
        <v>{"type":"h4","title":"15. Вогонь що літає","style":"width:85%;float:left"},{"type":"input","title":"папка","name":"e15","state":"{{e15}}","pattern":"[0-9]{1,2}","style":"width:15%;display:inline"},{"type":"hr"},</v>
      </c>
      <c r="AF19" s="2" t="str">
        <f t="shared" si="12"/>
        <v>"15": "15.Вогонь що літає",</v>
      </c>
      <c r="AG19" s="31" t="str">
        <f t="shared" si="13"/>
        <v>"15":"15",</v>
      </c>
      <c r="AH19" s="2" t="str">
        <f t="shared" si="14"/>
        <v>15. Вогонь що літає,99,252,1,100,0;</v>
      </c>
      <c r="AI19" s="2" t="str">
        <f t="shared" si="15"/>
        <v>{"type":"checkbox","class":"checkbox-big","name":"e15","title":"15. Fire Fly","style":"font-size:20px;display:block","state":"{{e15}}"},</v>
      </c>
      <c r="AJ19" s="2" t="str">
        <f t="shared" si="16"/>
        <v>{"type":"h4","title":"15. Fire Fly","style":"width:85%;float:left"},{"type":"input","title":"папка","name":"e15","state":"{{e15}}","pattern":"[0-9]{1,2}","style":"width:15%;display:inline"},{"type":"hr"},</v>
      </c>
      <c r="AK19" s="2" t="str">
        <f t="shared" si="17"/>
        <v>"15": "15.Fire Fly",</v>
      </c>
      <c r="AL19" s="31" t="str">
        <f t="shared" si="18"/>
        <v>"15":"15",</v>
      </c>
      <c r="AM19" s="2" t="str">
        <f t="shared" si="19"/>
        <v>15. Fire Fly,99,252,1,100,0;</v>
      </c>
      <c r="AN19" s="2" t="str">
        <f t="shared" si="20"/>
        <v>{"type":"checkbox","class":"checkbox-big","name":"e15","title":"15. Парящий огонь","style":"font-size:20px;display:block","state":"{{e15}}"},</v>
      </c>
      <c r="AO19" s="2" t="str">
        <f t="shared" si="21"/>
        <v>{"type":"h4","title":"15. Парящий огонь","style":"width:85%;float:left"},{"type":"input","title":"папка","name":"e15","state":"{{e15}}","pattern":"[0-9]{1,2}","style":"width:15%;display:inline"},{"type":"hr"},</v>
      </c>
      <c r="AP19" s="2" t="str">
        <f t="shared" si="22"/>
        <v>"15": "15.Парящий огонь",</v>
      </c>
      <c r="AQ19" s="31" t="str">
        <f t="shared" si="23"/>
        <v>"15":"15",</v>
      </c>
      <c r="AR19" s="2" t="str">
        <f t="shared" si="24"/>
        <v>15. Парящий огонь,99,252,1,100,0;</v>
      </c>
    </row>
    <row r="20" ht="14.25" customHeight="1">
      <c r="A20" s="2">
        <f t="shared" si="25"/>
        <v>16</v>
      </c>
      <c r="B20" s="2" t="s">
        <v>130</v>
      </c>
      <c r="C20" s="2" t="s">
        <v>131</v>
      </c>
      <c r="D20" s="2" t="s">
        <v>132</v>
      </c>
      <c r="E20" s="2" t="s">
        <v>133</v>
      </c>
      <c r="F20" s="2">
        <v>5.0</v>
      </c>
      <c r="G20" s="2">
        <v>212.0</v>
      </c>
      <c r="H20" s="2">
        <v>54.0</v>
      </c>
      <c r="I20" s="5"/>
      <c r="J20" s="2">
        <v>99.0</v>
      </c>
      <c r="K20" s="2">
        <v>252.0</v>
      </c>
      <c r="L20" s="2">
        <v>1.0</v>
      </c>
      <c r="M20" s="2">
        <v>100.0</v>
      </c>
      <c r="N20" s="2">
        <v>1.0</v>
      </c>
      <c r="O20" s="2" t="s">
        <v>59</v>
      </c>
      <c r="P20" s="2" t="s">
        <v>134</v>
      </c>
      <c r="Q20" s="4">
        <v>7.0</v>
      </c>
      <c r="R20" s="2">
        <v>16.0</v>
      </c>
      <c r="S20" s="5"/>
      <c r="T20" s="2" t="str">
        <f t="shared" si="1"/>
        <v>#define EFF_WATERFALL           ( 16U)    // Водоспад</v>
      </c>
      <c r="U20" s="2" t="str">
        <f t="shared" si="2"/>
        <v>String("16. Водоспад,99,252,1,100,1;") +</v>
      </c>
      <c r="V20" s="2" t="str">
        <f t="shared" si="3"/>
        <v>String("16. Waterfall,99,252,1,100,1;") +</v>
      </c>
      <c r="W20" s="2" t="str">
        <f t="shared" si="4"/>
        <v>String("16. Водопад,99,252,1,100,1;") +</v>
      </c>
      <c r="X20" s="2" t="str">
        <f t="shared" si="5"/>
        <v>  {   5, 212,  54}, // Водоспад</v>
      </c>
      <c r="Y20" s="2" t="str">
        <f t="shared" si="6"/>
        <v>        case EFF_WATERFALL:           DYNAMIC_DELAY_TICK { effTimer = millis(); fire2012WithPalette();        Eff_Tick (); }  break;  // ( 16U) Водоспад</v>
      </c>
      <c r="Z20" s="2" t="str">
        <f t="shared" si="28"/>
        <v>{"name":"16. Водоспад","spmin":99,"spmax":252,"scmin":1,"scmax":100,"type":1},</v>
      </c>
      <c r="AA20" s="7" t="str">
        <f t="shared" si="7"/>
        <v>"e16":0,</v>
      </c>
      <c r="AB20" s="7" t="str">
        <f t="shared" si="8"/>
        <v>e16=[[e16]]&amp;</v>
      </c>
      <c r="AC20" s="7" t="str">
        <f t="shared" si="9"/>
        <v>"e16":7,</v>
      </c>
      <c r="AD20" s="2" t="str">
        <f t="shared" si="10"/>
        <v>{"type":"checkbox","class":"checkbox-big","name":"e16","title":"16. Водоспад","style":"font-size:20px;display:block","state":"{{e16}}"},</v>
      </c>
      <c r="AE20" s="2" t="str">
        <f t="shared" si="11"/>
        <v>{"type":"h4","title":"16. Водоспад","style":"width:85%;float:left"},{"type":"input","title":"папка","name":"e16","state":"{{e16}}","pattern":"[0-9]{1,2}","style":"width:15%;display:inline"},{"type":"hr"},</v>
      </c>
      <c r="AF20" s="2" t="str">
        <f t="shared" si="12"/>
        <v>"16": "16.Водоспад",</v>
      </c>
      <c r="AG20" s="31" t="str">
        <f t="shared" si="13"/>
        <v>"16":"16",</v>
      </c>
      <c r="AH20" s="2" t="str">
        <f t="shared" si="14"/>
        <v>16. Водоспад,99,252,1,100,1;</v>
      </c>
      <c r="AI20" s="2" t="str">
        <f t="shared" si="15"/>
        <v>{"type":"checkbox","class":"checkbox-big","name":"e16","title":"16. Waterfall","style":"font-size:20px;display:block","state":"{{e16}}"},</v>
      </c>
      <c r="AJ20" s="2" t="str">
        <f t="shared" si="16"/>
        <v>{"type":"h4","title":"16. Waterfall","style":"width:85%;float:left"},{"type":"input","title":"папка","name":"e16","state":"{{e16}}","pattern":"[0-9]{1,2}","style":"width:15%;display:inline"},{"type":"hr"},</v>
      </c>
      <c r="AK20" s="2" t="str">
        <f t="shared" si="17"/>
        <v>"16": "16.Waterfall",</v>
      </c>
      <c r="AL20" s="31" t="str">
        <f t="shared" si="18"/>
        <v>"16":"16",</v>
      </c>
      <c r="AM20" s="2" t="str">
        <f t="shared" si="19"/>
        <v>16. Waterfall,99,252,1,100,1;</v>
      </c>
      <c r="AN20" s="2" t="str">
        <f t="shared" si="20"/>
        <v>{"type":"checkbox","class":"checkbox-big","name":"e16","title":"16. Водопад","style":"font-size:20px;display:block","state":"{{e16}}"},</v>
      </c>
      <c r="AO20" s="2" t="str">
        <f t="shared" si="21"/>
        <v>{"type":"h4","title":"16. Водопад","style":"width:85%;float:left"},{"type":"input","title":"папка","name":"e16","state":"{{e16}}","pattern":"[0-9]{1,2}","style":"width:15%;display:inline"},{"type":"hr"},</v>
      </c>
      <c r="AP20" s="2" t="str">
        <f t="shared" si="22"/>
        <v>"16": "16.Водопад",</v>
      </c>
      <c r="AQ20" s="31" t="str">
        <f t="shared" si="23"/>
        <v>"16":"16",</v>
      </c>
      <c r="AR20" s="2" t="str">
        <f t="shared" si="24"/>
        <v>16. Водопад,99,252,1,100,1;</v>
      </c>
    </row>
    <row r="21" ht="14.25" customHeight="1">
      <c r="A21" s="2">
        <f t="shared" si="25"/>
        <v>17</v>
      </c>
      <c r="B21" s="2" t="s">
        <v>135</v>
      </c>
      <c r="C21" s="2" t="s">
        <v>136</v>
      </c>
      <c r="D21" s="2" t="s">
        <v>137</v>
      </c>
      <c r="E21" s="2" t="s">
        <v>138</v>
      </c>
      <c r="F21" s="2">
        <v>7.0</v>
      </c>
      <c r="G21" s="2">
        <v>197.0</v>
      </c>
      <c r="H21" s="2">
        <v>22.0</v>
      </c>
      <c r="I21" s="5"/>
      <c r="J21" s="2">
        <v>99.0</v>
      </c>
      <c r="K21" s="2">
        <v>252.0</v>
      </c>
      <c r="L21" s="2">
        <v>1.0</v>
      </c>
      <c r="M21" s="2">
        <v>100.0</v>
      </c>
      <c r="N21" s="2">
        <v>0.0</v>
      </c>
      <c r="O21" s="2" t="s">
        <v>59</v>
      </c>
      <c r="P21" s="2" t="s">
        <v>139</v>
      </c>
      <c r="Q21" s="4">
        <v>7.0</v>
      </c>
      <c r="R21" s="2">
        <v>17.0</v>
      </c>
      <c r="S21" s="5"/>
      <c r="T21" s="2" t="str">
        <f t="shared" si="1"/>
        <v>#define EFF_WATERFALL_4IN1      ( 17U)    // Водоспад 4 в 1</v>
      </c>
      <c r="U21" s="2" t="str">
        <f t="shared" si="2"/>
        <v>String("17. Водоспад 4 в 1,99,252,1,100,0;") +</v>
      </c>
      <c r="V21" s="2" t="str">
        <f t="shared" si="3"/>
        <v>String("17. Waterfall 4 in 1,99,252,1,100,0;") +</v>
      </c>
      <c r="W21" s="2" t="str">
        <f t="shared" si="4"/>
        <v>String("17. Водопад 4 в 1,99,252,1,100,0;") +</v>
      </c>
      <c r="X21" s="2" t="str">
        <f t="shared" si="5"/>
        <v>  {   7, 197,  22}, // Водоспад 4 в 1</v>
      </c>
      <c r="Y21" s="2" t="str">
        <f t="shared" si="6"/>
        <v>        case EFF_WATERFALL_4IN1:      DYNAMIC_DELAY_TICK { effTimer = millis(); fire2012WithPalette4in1();    Eff_Tick (); }  break;  // ( 17U) Водоспад 4 в 1</v>
      </c>
      <c r="Z21" s="2" t="str">
        <f t="shared" si="28"/>
        <v>{"name":"17. Водоспад 4 в 1","spmin":99,"spmax":252,"scmin":1,"scmax":100,"type":0},</v>
      </c>
      <c r="AA21" s="7" t="str">
        <f t="shared" si="7"/>
        <v>"e17":0,</v>
      </c>
      <c r="AB21" s="7" t="str">
        <f t="shared" si="8"/>
        <v>e17=[[e17]]&amp;</v>
      </c>
      <c r="AC21" s="7" t="str">
        <f t="shared" si="9"/>
        <v>"e17":7,</v>
      </c>
      <c r="AD21" s="2" t="str">
        <f t="shared" si="10"/>
        <v>{"type":"checkbox","class":"checkbox-big","name":"e17","title":"17. Водоспад 4 в 1","style":"font-size:20px;display:block","state":"{{e17}}"},</v>
      </c>
      <c r="AE21" s="2" t="str">
        <f t="shared" si="11"/>
        <v>{"type":"h4","title":"17. Водоспад 4 в 1","style":"width:85%;float:left"},{"type":"input","title":"папка","name":"e17","state":"{{e17}}","pattern":"[0-9]{1,2}","style":"width:15%;display:inline"},{"type":"hr"},</v>
      </c>
      <c r="AF21" s="2" t="str">
        <f t="shared" si="12"/>
        <v>"17": "17.Водоспад 4 в 1",</v>
      </c>
      <c r="AG21" s="31" t="str">
        <f t="shared" si="13"/>
        <v>"17":"17",</v>
      </c>
      <c r="AH21" s="2" t="str">
        <f t="shared" si="14"/>
        <v>17. Водоспад 4 в 1,99,252,1,100,0;</v>
      </c>
      <c r="AI21" s="2" t="str">
        <f t="shared" si="15"/>
        <v>{"type":"checkbox","class":"checkbox-big","name":"e17","title":"17. Waterfall 4 in 1","style":"font-size:20px;display:block","state":"{{e17}}"},</v>
      </c>
      <c r="AJ21" s="2" t="str">
        <f t="shared" si="16"/>
        <v>{"type":"h4","title":"17. Waterfall 4 in 1","style":"width:85%;float:left"},{"type":"input","title":"папка","name":"e17","state":"{{e17}}","pattern":"[0-9]{1,2}","style":"width:15%;display:inline"},{"type":"hr"},</v>
      </c>
      <c r="AK21" s="2" t="str">
        <f t="shared" si="17"/>
        <v>"17": "17.Waterfall 4 in 1",</v>
      </c>
      <c r="AL21" s="31" t="str">
        <f t="shared" si="18"/>
        <v>"17":"17",</v>
      </c>
      <c r="AM21" s="2" t="str">
        <f t="shared" si="19"/>
        <v>17. Waterfall 4 in 1,99,252,1,100,0;</v>
      </c>
      <c r="AN21" s="2" t="str">
        <f t="shared" si="20"/>
        <v>{"type":"checkbox","class":"checkbox-big","name":"e17","title":"17. Водопад 4 в 1","style":"font-size:20px;display:block","state":"{{e17}}"},</v>
      </c>
      <c r="AO21" s="2" t="str">
        <f t="shared" si="21"/>
        <v>{"type":"h4","title":"17. Водопад 4 в 1","style":"width:85%;float:left"},{"type":"input","title":"папка","name":"e17","state":"{{e17}}","pattern":"[0-9]{1,2}","style":"width:15%;display:inline"},{"type":"hr"},</v>
      </c>
      <c r="AP21" s="2" t="str">
        <f t="shared" si="22"/>
        <v>"17": "17.Водопад 4 в 1",</v>
      </c>
      <c r="AQ21" s="31" t="str">
        <f t="shared" si="23"/>
        <v>"17":"17",</v>
      </c>
      <c r="AR21" s="2" t="str">
        <f t="shared" si="24"/>
        <v>17. Водопад 4 в 1,99,252,1,100,0;</v>
      </c>
    </row>
    <row r="22" ht="14.25" customHeight="1">
      <c r="A22" s="2">
        <v>18.0</v>
      </c>
      <c r="B22" s="2" t="s">
        <v>140</v>
      </c>
      <c r="C22" s="2" t="s">
        <v>141</v>
      </c>
      <c r="D22" s="2" t="s">
        <v>142</v>
      </c>
      <c r="E22" s="2" t="s">
        <v>143</v>
      </c>
      <c r="F22" s="2">
        <v>20.0</v>
      </c>
      <c r="G22" s="2">
        <v>5.0</v>
      </c>
      <c r="H22" s="2">
        <v>100.0</v>
      </c>
      <c r="I22" s="5"/>
      <c r="J22" s="2">
        <v>1.0</v>
      </c>
      <c r="K22" s="2">
        <v>245.0</v>
      </c>
      <c r="L22" s="2">
        <v>1.0</v>
      </c>
      <c r="M22" s="2">
        <v>100.0</v>
      </c>
      <c r="N22" s="2">
        <v>1.0</v>
      </c>
      <c r="O22" s="2" t="s">
        <v>59</v>
      </c>
      <c r="P22" s="2" t="s">
        <v>144</v>
      </c>
      <c r="Q22" s="4">
        <v>2.0</v>
      </c>
      <c r="R22" s="2">
        <v>18.0</v>
      </c>
      <c r="S22" s="5"/>
      <c r="T22" s="2" t="str">
        <f t="shared" si="1"/>
        <v>#define EFF_CLOCK               ( 18U)    // Годинник</v>
      </c>
      <c r="U22" s="2" t="str">
        <f t="shared" si="2"/>
        <v>String("18. Годинник,1,245,1,100,1;") +</v>
      </c>
      <c r="V22" s="2" t="str">
        <f t="shared" si="3"/>
        <v>String("18. Clock,1,245,1,100,1;") +</v>
      </c>
      <c r="W22" s="2" t="str">
        <f t="shared" si="4"/>
        <v>String("18. Часы,1,245,1,100,1;") +</v>
      </c>
      <c r="X22" s="2" t="str">
        <f t="shared" si="5"/>
        <v>  {  20,   5, 100}, // Годинник</v>
      </c>
      <c r="Y22" s="2" t="str">
        <f t="shared" si="6"/>
        <v>        case EFF_CLOCK:               DYNAMIC_DELAY_TICK { effTimer = millis(); clockRoutine();               Eff_Tick (); }  break;  // ( 18U) Годинник</v>
      </c>
      <c r="Z22" s="2" t="str">
        <f t="shared" si="28"/>
        <v>{"name":"18. Годинник","spmin":1,"spmax":245,"scmin":1,"scmax":100,"type":1},</v>
      </c>
      <c r="AA22" s="7" t="str">
        <f t="shared" si="7"/>
        <v>"e18":0,</v>
      </c>
      <c r="AB22" s="7" t="str">
        <f t="shared" si="8"/>
        <v>e18=[[e18]]&amp;</v>
      </c>
      <c r="AC22" s="7" t="str">
        <f t="shared" si="9"/>
        <v>"e18":2,</v>
      </c>
      <c r="AD22" s="2" t="str">
        <f t="shared" si="10"/>
        <v>{"type":"checkbox","class":"checkbox-big","name":"e18","title":"18. Годинник","style":"font-size:20px;display:block","state":"{{e18}}"},</v>
      </c>
      <c r="AE22" s="2" t="str">
        <f t="shared" si="11"/>
        <v>{"type":"h4","title":"18. Годинник","style":"width:85%;float:left"},{"type":"input","title":"папка","name":"e18","state":"{{e18}}","pattern":"[0-9]{1,2}","style":"width:15%;display:inline"},{"type":"hr"},</v>
      </c>
      <c r="AF22" s="2" t="str">
        <f t="shared" si="12"/>
        <v>"18": "18.Годинник",</v>
      </c>
      <c r="AG22" s="31" t="str">
        <f t="shared" si="13"/>
        <v>"18":"18",</v>
      </c>
      <c r="AH22" s="2" t="str">
        <f t="shared" si="14"/>
        <v>18. Годинник,1,245,1,100,1;</v>
      </c>
      <c r="AI22" s="2" t="str">
        <f t="shared" si="15"/>
        <v>{"type":"checkbox","class":"checkbox-big","name":"e18","title":"18. Clock","style":"font-size:20px;display:block","state":"{{e18}}"},</v>
      </c>
      <c r="AJ22" s="2" t="str">
        <f t="shared" si="16"/>
        <v>{"type":"h4","title":"18. Clock","style":"width:85%;float:left"},{"type":"input","title":"папка","name":"e18","state":"{{e18}}","pattern":"[0-9]{1,2}","style":"width:15%;display:inline"},{"type":"hr"},</v>
      </c>
      <c r="AK22" s="2" t="str">
        <f t="shared" si="17"/>
        <v>"18": "18.Clock",</v>
      </c>
      <c r="AL22" s="31" t="str">
        <f t="shared" si="18"/>
        <v>"18":"18",</v>
      </c>
      <c r="AM22" s="2" t="str">
        <f t="shared" si="19"/>
        <v>18. Clock,1,245,1,100,1;</v>
      </c>
      <c r="AN22" s="2" t="str">
        <f t="shared" si="20"/>
        <v>{"type":"checkbox","class":"checkbox-big","name":"e18","title":"18. Часы","style":"font-size:20px;display:block","state":"{{e18}}"},</v>
      </c>
      <c r="AO22" s="2" t="str">
        <f t="shared" si="21"/>
        <v>{"type":"h4","title":"18. Часы","style":"width:85%;float:left"},{"type":"input","title":"папка","name":"e18","state":"{{e18}}","pattern":"[0-9]{1,2}","style":"width:15%;display:inline"},{"type":"hr"},</v>
      </c>
      <c r="AP22" s="2" t="str">
        <f t="shared" si="22"/>
        <v>"18": "18.Часы",</v>
      </c>
      <c r="AQ22" s="31" t="str">
        <f t="shared" si="23"/>
        <v>"18":"18",</v>
      </c>
      <c r="AR22" s="2" t="str">
        <f t="shared" si="24"/>
        <v>18. Часы,1,245,1,100,1;</v>
      </c>
    </row>
    <row r="23" ht="14.25" customHeight="1">
      <c r="A23" s="2">
        <v>19.0</v>
      </c>
      <c r="B23" s="2" t="s">
        <v>145</v>
      </c>
      <c r="C23" s="2" t="s">
        <v>146</v>
      </c>
      <c r="D23" s="2" t="s">
        <v>147</v>
      </c>
      <c r="E23" s="2" t="s">
        <v>148</v>
      </c>
      <c r="F23" s="2">
        <v>20.0</v>
      </c>
      <c r="G23" s="2">
        <v>236.0</v>
      </c>
      <c r="H23" s="2">
        <v>25.0</v>
      </c>
      <c r="I23" s="5"/>
      <c r="J23" s="2">
        <v>99.0</v>
      </c>
      <c r="K23" s="2">
        <v>252.0</v>
      </c>
      <c r="L23" s="2">
        <v>1.0</v>
      </c>
      <c r="M23" s="2">
        <v>100.0</v>
      </c>
      <c r="N23" s="2">
        <v>0.0</v>
      </c>
      <c r="O23" s="2" t="s">
        <v>59</v>
      </c>
      <c r="P23" s="2" t="s">
        <v>149</v>
      </c>
      <c r="Q23" s="4">
        <v>4.0</v>
      </c>
      <c r="R23" s="2">
        <v>19.0</v>
      </c>
      <c r="S23" s="5"/>
      <c r="T23" s="2" t="str">
        <f t="shared" si="1"/>
        <v>#define EFF_STORMY_RAIN         ( 19U)    // Гроза в банці</v>
      </c>
      <c r="U23" s="2" t="str">
        <f t="shared" si="2"/>
        <v>String("19. Гроза в банці,99,252,1,100,0;") +</v>
      </c>
      <c r="V23" s="2" t="str">
        <f t="shared" si="3"/>
        <v>String("19. Stormy Rain,99,252,1,100,0;") +</v>
      </c>
      <c r="W23" s="2" t="str">
        <f t="shared" si="4"/>
        <v>String("19. Гроза в банке,99,252,1,100,0;") +</v>
      </c>
      <c r="X23" s="2" t="str">
        <f t="shared" si="5"/>
        <v>  {  20, 236,  25}, // Гроза в банці</v>
      </c>
      <c r="Y23" s="2" t="str">
        <f t="shared" si="6"/>
        <v>        case EFF_STORMY_RAIN:         DYNAMIC_DELAY_TICK { effTimer = millis(); stormyRain();                 Eff_Tick (); }  break;  // ( 19U) Гроза в банці</v>
      </c>
      <c r="Z23" s="2" t="str">
        <f t="shared" si="28"/>
        <v>{"name":"19. Гроза в банці","spmin":99,"spmax":252,"scmin":1,"scmax":100,"type":0},</v>
      </c>
      <c r="AA23" s="7" t="str">
        <f t="shared" si="7"/>
        <v>"e19":0,</v>
      </c>
      <c r="AB23" s="7" t="str">
        <f t="shared" si="8"/>
        <v>e19=[[e19]]&amp;</v>
      </c>
      <c r="AC23" s="7" t="str">
        <f t="shared" si="9"/>
        <v>"e19":4,</v>
      </c>
      <c r="AD23" s="2" t="str">
        <f t="shared" si="10"/>
        <v>{"type":"checkbox","class":"checkbox-big","name":"e19","title":"19. Гроза в банці","style":"font-size:20px;display:block","state":"{{e19}}"},</v>
      </c>
      <c r="AE23" s="2" t="str">
        <f t="shared" si="11"/>
        <v>{"type":"h4","title":"19. Гроза в банці","style":"width:85%;float:left"},{"type":"input","title":"папка","name":"e19","state":"{{e19}}","pattern":"[0-9]{1,2}","style":"width:15%;display:inline"},{"type":"hr"},</v>
      </c>
      <c r="AF23" s="2" t="str">
        <f t="shared" si="12"/>
        <v>"19": "19.Гроза в банці",</v>
      </c>
      <c r="AG23" s="31" t="str">
        <f t="shared" si="13"/>
        <v>"19":"19",</v>
      </c>
      <c r="AH23" s="2" t="str">
        <f t="shared" si="14"/>
        <v>19. Гроза в банці,99,252,1,100,0;</v>
      </c>
      <c r="AI23" s="2" t="str">
        <f t="shared" si="15"/>
        <v>{"type":"checkbox","class":"checkbox-big","name":"e19","title":"19. Stormy Rain","style":"font-size:20px;display:block","state":"{{e19}}"},</v>
      </c>
      <c r="AJ23" s="2" t="str">
        <f t="shared" si="16"/>
        <v>{"type":"h4","title":"19. Stormy Rain","style":"width:85%;float:left"},{"type":"input","title":"папка","name":"e19","state":"{{e19}}","pattern":"[0-9]{1,2}","style":"width:15%;display:inline"},{"type":"hr"},</v>
      </c>
      <c r="AK23" s="2" t="str">
        <f t="shared" si="17"/>
        <v>"19": "19.Stormy Rain",</v>
      </c>
      <c r="AL23" s="31" t="str">
        <f t="shared" si="18"/>
        <v>"19":"19",</v>
      </c>
      <c r="AM23" s="2" t="str">
        <f t="shared" si="19"/>
        <v>19. Stormy Rain,99,252,1,100,0;</v>
      </c>
      <c r="AN23" s="2" t="str">
        <f t="shared" si="20"/>
        <v>{"type":"checkbox","class":"checkbox-big","name":"e19","title":"19. Гроза в банке","style":"font-size:20px;display:block","state":"{{e19}}"},</v>
      </c>
      <c r="AO23" s="2" t="str">
        <f t="shared" si="21"/>
        <v>{"type":"h4","title":"19. Гроза в банке","style":"width:85%;float:left"},{"type":"input","title":"папка","name":"e19","state":"{{e19}}","pattern":"[0-9]{1,2}","style":"width:15%;display:inline"},{"type":"hr"},</v>
      </c>
      <c r="AP23" s="2" t="str">
        <f t="shared" si="22"/>
        <v>"19": "19.Гроза в банке",</v>
      </c>
      <c r="AQ23" s="31" t="str">
        <f t="shared" si="23"/>
        <v>"19":"19",</v>
      </c>
      <c r="AR23" s="2" t="str">
        <f t="shared" si="24"/>
        <v>19. Гроза в банке,99,252,1,100,0;</v>
      </c>
    </row>
    <row r="24" ht="14.25" customHeight="1">
      <c r="A24" s="2">
        <f t="shared" ref="A24:A39" si="29">MAX(OFFSET(A24,-4,0,4,1))+1</f>
        <v>20</v>
      </c>
      <c r="B24" s="2" t="s">
        <v>150</v>
      </c>
      <c r="C24" s="2" t="s">
        <v>151</v>
      </c>
      <c r="D24" s="2" t="s">
        <v>152</v>
      </c>
      <c r="E24" s="2" t="s">
        <v>153</v>
      </c>
      <c r="F24" s="2">
        <v>15.0</v>
      </c>
      <c r="G24" s="2">
        <v>233.0</v>
      </c>
      <c r="H24" s="2">
        <v>77.0</v>
      </c>
      <c r="I24" s="5"/>
      <c r="J24" s="2">
        <v>99.0</v>
      </c>
      <c r="K24" s="2">
        <v>252.0</v>
      </c>
      <c r="L24" s="2">
        <v>1.0</v>
      </c>
      <c r="M24" s="2">
        <v>100.0</v>
      </c>
      <c r="N24" s="2">
        <v>0.0</v>
      </c>
      <c r="O24" s="2" t="s">
        <v>59</v>
      </c>
      <c r="P24" s="2" t="s">
        <v>154</v>
      </c>
      <c r="Q24" s="4">
        <v>9.0</v>
      </c>
      <c r="R24" s="2">
        <v>20.0</v>
      </c>
      <c r="S24" s="5"/>
      <c r="T24" s="2" t="str">
        <f t="shared" si="1"/>
        <v>#define EFF_FOUNTAIN            ( 20U)    // Джерело</v>
      </c>
      <c r="U24" s="2" t="str">
        <f t="shared" si="2"/>
        <v>String("20. Джерело,99,252,1,100,0;") +</v>
      </c>
      <c r="V24" s="2" t="str">
        <f t="shared" si="3"/>
        <v>String("20. Fountain,99,252,1,100,0;") +</v>
      </c>
      <c r="W24" s="2" t="str">
        <f t="shared" si="4"/>
        <v>String("20. Источник,99,252,1,100,0;") +</v>
      </c>
      <c r="X24" s="2" t="str">
        <f t="shared" si="5"/>
        <v>  {  15, 233,  77}, // Джерело</v>
      </c>
      <c r="Y24" s="2" t="str">
        <f t="shared" si="6"/>
        <v>        case EFF_FOUNTAIN:            DYNAMIC_DELAY_TICK { effTimer = millis(); starfield2Routine();          Eff_Tick (); }  break;  // ( 20U) Джерело</v>
      </c>
      <c r="Z24" s="2" t="str">
        <f t="shared" si="28"/>
        <v>{"name":"20. Джерело","spmin":99,"spmax":252,"scmin":1,"scmax":100,"type":0},</v>
      </c>
      <c r="AA24" s="7" t="str">
        <f t="shared" si="7"/>
        <v>"e20":0,</v>
      </c>
      <c r="AB24" s="7" t="str">
        <f t="shared" si="8"/>
        <v>e20=[[e20]]&amp;</v>
      </c>
      <c r="AC24" s="7" t="str">
        <f t="shared" si="9"/>
        <v>"e20":9,</v>
      </c>
      <c r="AD24" s="2" t="str">
        <f t="shared" si="10"/>
        <v>{"type":"checkbox","class":"checkbox-big","name":"e20","title":"20. Джерело","style":"font-size:20px;display:block","state":"{{e20}}"},</v>
      </c>
      <c r="AE24" s="2" t="str">
        <f t="shared" si="11"/>
        <v>{"type":"h4","title":"20. Джерело","style":"width:85%;float:left"},{"type":"input","title":"папка","name":"e20","state":"{{e20}}","pattern":"[0-9]{1,2}","style":"width:15%;display:inline"},{"type":"hr"},</v>
      </c>
      <c r="AF24" s="2" t="str">
        <f t="shared" si="12"/>
        <v>"20": "20.Джерело",</v>
      </c>
      <c r="AG24" s="31" t="str">
        <f t="shared" si="13"/>
        <v>"20":"20",</v>
      </c>
      <c r="AH24" s="2" t="str">
        <f t="shared" si="14"/>
        <v>20. Джерело,99,252,1,100,0;</v>
      </c>
      <c r="AI24" s="2" t="str">
        <f t="shared" si="15"/>
        <v>{"type":"checkbox","class":"checkbox-big","name":"e20","title":"20. Fountain","style":"font-size:20px;display:block","state":"{{e20}}"},</v>
      </c>
      <c r="AJ24" s="2" t="str">
        <f t="shared" si="16"/>
        <v>{"type":"h4","title":"20. Fountain","style":"width:85%;float:left"},{"type":"input","title":"папка","name":"e20","state":"{{e20}}","pattern":"[0-9]{1,2}","style":"width:15%;display:inline"},{"type":"hr"},</v>
      </c>
      <c r="AK24" s="2" t="str">
        <f t="shared" si="17"/>
        <v>"20": "20.Fountain",</v>
      </c>
      <c r="AL24" s="31" t="str">
        <f t="shared" si="18"/>
        <v>"20":"20",</v>
      </c>
      <c r="AM24" s="2" t="str">
        <f t="shared" si="19"/>
        <v>20. Fountain,99,252,1,100,0;</v>
      </c>
      <c r="AN24" s="2" t="str">
        <f t="shared" si="20"/>
        <v>{"type":"checkbox","class":"checkbox-big","name":"e20","title":"20. Источник","style":"font-size:20px;display:block","state":"{{e20}}"},</v>
      </c>
      <c r="AO24" s="2" t="str">
        <f t="shared" si="21"/>
        <v>{"type":"h4","title":"20. Источник","style":"width:85%;float:left"},{"type":"input","title":"папка","name":"e20","state":"{{e20}}","pattern":"[0-9]{1,2}","style":"width:15%;display:inline"},{"type":"hr"},</v>
      </c>
      <c r="AP24" s="2" t="str">
        <f t="shared" si="22"/>
        <v>"20": "20.Источник",</v>
      </c>
      <c r="AQ24" s="31" t="str">
        <f t="shared" si="23"/>
        <v>"20":"20",</v>
      </c>
      <c r="AR24" s="2" t="str">
        <f t="shared" si="24"/>
        <v>20. Источник,99,252,1,100,0;</v>
      </c>
    </row>
    <row r="25" ht="14.25" customHeight="1">
      <c r="A25" s="2">
        <f t="shared" si="29"/>
        <v>21</v>
      </c>
      <c r="B25" s="2" t="s">
        <v>155</v>
      </c>
      <c r="C25" s="2" t="s">
        <v>156</v>
      </c>
      <c r="D25" s="2" t="s">
        <v>157</v>
      </c>
      <c r="E25" s="2" t="s">
        <v>158</v>
      </c>
      <c r="F25" s="2">
        <v>9.0</v>
      </c>
      <c r="G25" s="2">
        <v>157.0</v>
      </c>
      <c r="H25" s="2">
        <v>100.0</v>
      </c>
      <c r="I25" s="5"/>
      <c r="J25" s="2">
        <v>99.0</v>
      </c>
      <c r="K25" s="2">
        <v>252.0</v>
      </c>
      <c r="L25" s="2">
        <v>1.0</v>
      </c>
      <c r="M25" s="2">
        <v>100.0</v>
      </c>
      <c r="N25" s="2">
        <v>1.0</v>
      </c>
      <c r="O25" s="2" t="s">
        <v>59</v>
      </c>
      <c r="P25" s="2" t="s">
        <v>159</v>
      </c>
      <c r="Q25" s="4">
        <v>2.0</v>
      </c>
      <c r="R25" s="2">
        <v>21.0</v>
      </c>
      <c r="S25" s="5"/>
      <c r="T25" s="2" t="str">
        <f t="shared" si="1"/>
        <v>#define EFF_SMOKE               ( 21U)    // Дим</v>
      </c>
      <c r="U25" s="2" t="str">
        <f t="shared" si="2"/>
        <v>String("21. Дим,99,252,1,100,1;") +</v>
      </c>
      <c r="V25" s="2" t="str">
        <f t="shared" si="3"/>
        <v>String("21. Smoke,99,252,1,100,1;") +</v>
      </c>
      <c r="W25" s="2" t="str">
        <f t="shared" si="4"/>
        <v>String("21. Дым,99,252,1,100,1;") +</v>
      </c>
      <c r="X25" s="2" t="str">
        <f t="shared" si="5"/>
        <v>  {   9, 157, 100}, // Дим</v>
      </c>
      <c r="Y25" s="2" t="str">
        <f t="shared" si="6"/>
        <v>        case EFF_SMOKE:               DYNAMIC_DELAY_TICK { effTimer = millis(); MultipleStreamSmoke(false);   Eff_Tick (); }  break;  // ( 21U) Дим</v>
      </c>
      <c r="Z25" s="2" t="str">
        <f t="shared" si="28"/>
        <v>{"name":"21. Дим","spmin":99,"spmax":252,"scmin":1,"scmax":100,"type":1},</v>
      </c>
      <c r="AA25" s="7" t="str">
        <f t="shared" si="7"/>
        <v>"e21":0,</v>
      </c>
      <c r="AB25" s="7" t="str">
        <f t="shared" si="8"/>
        <v>e21=[[e21]]&amp;</v>
      </c>
      <c r="AC25" s="7" t="str">
        <f t="shared" si="9"/>
        <v>"e21":2,</v>
      </c>
      <c r="AD25" s="2" t="str">
        <f t="shared" si="10"/>
        <v>{"type":"checkbox","class":"checkbox-big","name":"e21","title":"21. Дим","style":"font-size:20px;display:block","state":"{{e21}}"},</v>
      </c>
      <c r="AE25" s="2" t="str">
        <f t="shared" si="11"/>
        <v>{"type":"h4","title":"21. Дим","style":"width:85%;float:left"},{"type":"input","title":"папка","name":"e21","state":"{{e21}}","pattern":"[0-9]{1,2}","style":"width:15%;display:inline"},{"type":"hr"},</v>
      </c>
      <c r="AF25" s="2" t="str">
        <f t="shared" si="12"/>
        <v>"21": "21.Дим",</v>
      </c>
      <c r="AG25" s="31" t="str">
        <f t="shared" si="13"/>
        <v>"21":"21",</v>
      </c>
      <c r="AH25" s="2" t="str">
        <f t="shared" si="14"/>
        <v>21. Дим,99,252,1,100,1;</v>
      </c>
      <c r="AI25" s="2" t="str">
        <f t="shared" si="15"/>
        <v>{"type":"checkbox","class":"checkbox-big","name":"e21","title":"21. Smoke","style":"font-size:20px;display:block","state":"{{e21}}"},</v>
      </c>
      <c r="AJ25" s="2" t="str">
        <f t="shared" si="16"/>
        <v>{"type":"h4","title":"21. Smoke","style":"width:85%;float:left"},{"type":"input","title":"папка","name":"e21","state":"{{e21}}","pattern":"[0-9]{1,2}","style":"width:15%;display:inline"},{"type":"hr"},</v>
      </c>
      <c r="AK25" s="2" t="str">
        <f t="shared" si="17"/>
        <v>"21": "21.Smoke",</v>
      </c>
      <c r="AL25" s="31" t="str">
        <f t="shared" si="18"/>
        <v>"21":"21",</v>
      </c>
      <c r="AM25" s="2" t="str">
        <f t="shared" si="19"/>
        <v>21. Smoke,99,252,1,100,1;</v>
      </c>
      <c r="AN25" s="2" t="str">
        <f t="shared" si="20"/>
        <v>{"type":"checkbox","class":"checkbox-big","name":"e21","title":"21. Дым","style":"font-size:20px;display:block","state":"{{e21}}"},</v>
      </c>
      <c r="AO25" s="2" t="str">
        <f t="shared" si="21"/>
        <v>{"type":"h4","title":"21. Дым","style":"width:85%;float:left"},{"type":"input","title":"папка","name":"e21","state":"{{e21}}","pattern":"[0-9]{1,2}","style":"width:15%;display:inline"},{"type":"hr"},</v>
      </c>
      <c r="AP25" s="2" t="str">
        <f t="shared" si="22"/>
        <v>"21": "21.Дым",</v>
      </c>
      <c r="AQ25" s="31" t="str">
        <f t="shared" si="23"/>
        <v>"21":"21",</v>
      </c>
      <c r="AR25" s="2" t="str">
        <f t="shared" si="24"/>
        <v>21. Дым,99,252,1,100,1;</v>
      </c>
    </row>
    <row r="26" ht="14.25" customHeight="1">
      <c r="A26" s="2">
        <f t="shared" si="29"/>
        <v>22</v>
      </c>
      <c r="B26" s="2" t="s">
        <v>160</v>
      </c>
      <c r="C26" s="2" t="s">
        <v>161</v>
      </c>
      <c r="D26" s="2" t="s">
        <v>162</v>
      </c>
      <c r="E26" s="2" t="s">
        <v>163</v>
      </c>
      <c r="F26" s="2">
        <v>9.0</v>
      </c>
      <c r="G26" s="2">
        <v>157.0</v>
      </c>
      <c r="H26" s="2">
        <v>30.0</v>
      </c>
      <c r="I26" s="5"/>
      <c r="J26" s="2">
        <v>99.0</v>
      </c>
      <c r="K26" s="2">
        <v>252.0</v>
      </c>
      <c r="L26" s="2">
        <v>1.0</v>
      </c>
      <c r="M26" s="2">
        <v>100.0</v>
      </c>
      <c r="N26" s="2">
        <v>0.0</v>
      </c>
      <c r="O26" s="2" t="s">
        <v>59</v>
      </c>
      <c r="P26" s="2" t="s">
        <v>164</v>
      </c>
      <c r="Q26" s="4">
        <v>2.0</v>
      </c>
      <c r="R26" s="2">
        <v>22.0</v>
      </c>
      <c r="S26" s="5"/>
      <c r="T26" s="2" t="str">
        <f t="shared" si="1"/>
        <v>#define EFF_SMOKE_COLOR         ( 22U)    // Дим різнокольоровий</v>
      </c>
      <c r="U26" s="2" t="str">
        <f t="shared" si="2"/>
        <v>String("22. Дим різнокольоровий,99,252,1,100,0;") +</v>
      </c>
      <c r="V26" s="2" t="str">
        <f t="shared" si="3"/>
        <v>String("22. Smoke Colors,99,252,1,100,0;") +</v>
      </c>
      <c r="W26" s="2" t="str">
        <f t="shared" si="4"/>
        <v>String("22. Дым разноцветный,99,252,1,100,0;") +</v>
      </c>
      <c r="X26" s="2" t="str">
        <f t="shared" si="5"/>
        <v>  {   9, 157,  30}, // Дим різнокольоровий</v>
      </c>
      <c r="Y26" s="2" t="str">
        <f t="shared" si="6"/>
        <v>        case EFF_SMOKE_COLOR:         DYNAMIC_DELAY_TICK { effTimer = millis(); MultipleStreamSmoke(true);    Eff_Tick (); }  break;  // ( 22U) Дим різнокольоровий</v>
      </c>
      <c r="Z26" s="2" t="str">
        <f t="shared" si="28"/>
        <v>{"name":"22. Дим різнокольоровий","spmin":99,"spmax":252,"scmin":1,"scmax":100,"type":0},</v>
      </c>
      <c r="AA26" s="7" t="str">
        <f t="shared" si="7"/>
        <v>"e22":0,</v>
      </c>
      <c r="AB26" s="7" t="str">
        <f t="shared" si="8"/>
        <v>e22=[[e22]]&amp;</v>
      </c>
      <c r="AC26" s="7" t="str">
        <f t="shared" si="9"/>
        <v>"e22":2,</v>
      </c>
      <c r="AD26" s="2" t="str">
        <f t="shared" si="10"/>
        <v>{"type":"checkbox","class":"checkbox-big","name":"e22","title":"22. Дим різнокольоровий","style":"font-size:20px;display:block","state":"{{e22}}"},</v>
      </c>
      <c r="AE26" s="2" t="str">
        <f t="shared" si="11"/>
        <v>{"type":"h4","title":"22. Дим різнокольоровий","style":"width:85%;float:left"},{"type":"input","title":"папка","name":"e22","state":"{{e22}}","pattern":"[0-9]{1,2}","style":"width:15%;display:inline"},{"type":"hr"},</v>
      </c>
      <c r="AF26" s="2" t="str">
        <f t="shared" si="12"/>
        <v>"22": "22.Дим різнокольоровий",</v>
      </c>
      <c r="AG26" s="31" t="str">
        <f t="shared" si="13"/>
        <v>"22":"22",</v>
      </c>
      <c r="AH26" s="2" t="str">
        <f t="shared" si="14"/>
        <v>22. Дим різнокольоровий,99,252,1,100,0;</v>
      </c>
      <c r="AI26" s="2" t="str">
        <f t="shared" si="15"/>
        <v>{"type":"checkbox","class":"checkbox-big","name":"e22","title":"22. Smoke Colors","style":"font-size:20px;display:block","state":"{{e22}}"},</v>
      </c>
      <c r="AJ26" s="2" t="str">
        <f t="shared" si="16"/>
        <v>{"type":"h4","title":"22. Smoke Colors","style":"width:85%;float:left"},{"type":"input","title":"папка","name":"e22","state":"{{e22}}","pattern":"[0-9]{1,2}","style":"width:15%;display:inline"},{"type":"hr"},</v>
      </c>
      <c r="AK26" s="2" t="str">
        <f t="shared" si="17"/>
        <v>"22": "22.Smoke Colors",</v>
      </c>
      <c r="AL26" s="31" t="str">
        <f t="shared" si="18"/>
        <v>"22":"22",</v>
      </c>
      <c r="AM26" s="2" t="str">
        <f t="shared" si="19"/>
        <v>22. Smoke Colors,99,252,1,100,0;</v>
      </c>
      <c r="AN26" s="2" t="str">
        <f t="shared" si="20"/>
        <v>{"type":"checkbox","class":"checkbox-big","name":"e22","title":"22. Дым разноцветный","style":"font-size:20px;display:block","state":"{{e22}}"},</v>
      </c>
      <c r="AO26" s="2" t="str">
        <f t="shared" si="21"/>
        <v>{"type":"h4","title":"22. Дым разноцветный","style":"width:85%;float:left"},{"type":"input","title":"папка","name":"e22","state":"{{e22}}","pattern":"[0-9]{1,2}","style":"width:15%;display:inline"},{"type":"hr"},</v>
      </c>
      <c r="AP26" s="2" t="str">
        <f t="shared" si="22"/>
        <v>"22": "22.Дым разноцветный",</v>
      </c>
      <c r="AQ26" s="31" t="str">
        <f t="shared" si="23"/>
        <v>"22":"22",</v>
      </c>
      <c r="AR26" s="2" t="str">
        <f t="shared" si="24"/>
        <v>22. Дым разноцветный,99,252,1,100,0;</v>
      </c>
    </row>
    <row r="27" ht="14.25" customHeight="1">
      <c r="A27" s="2">
        <f t="shared" si="29"/>
        <v>23</v>
      </c>
      <c r="B27" s="2" t="s">
        <v>165</v>
      </c>
      <c r="C27" s="2" t="s">
        <v>166</v>
      </c>
      <c r="D27" s="2" t="s">
        <v>167</v>
      </c>
      <c r="E27" s="2" t="s">
        <v>168</v>
      </c>
      <c r="F27" s="2">
        <v>12.0</v>
      </c>
      <c r="G27" s="2">
        <v>44.0</v>
      </c>
      <c r="H27" s="2">
        <v>17.0</v>
      </c>
      <c r="I27" s="5"/>
      <c r="J27" s="2">
        <v>1.0</v>
      </c>
      <c r="K27" s="2">
        <v>255.0</v>
      </c>
      <c r="L27" s="2">
        <v>1.0</v>
      </c>
      <c r="M27" s="2">
        <v>100.0</v>
      </c>
      <c r="N27" s="2">
        <v>0.0</v>
      </c>
      <c r="O27" s="2" t="s">
        <v>54</v>
      </c>
      <c r="P27" s="2" t="s">
        <v>169</v>
      </c>
      <c r="Q27" s="4">
        <v>2.0</v>
      </c>
      <c r="R27" s="2">
        <v>23.0</v>
      </c>
      <c r="S27" s="5"/>
      <c r="T27" s="2" t="str">
        <f t="shared" si="1"/>
        <v>#define EFF_SMOKEBALLS          ( 23U)    // Димові шашки</v>
      </c>
      <c r="U27" s="2" t="str">
        <f t="shared" si="2"/>
        <v>String("23. Димові шашки,1,255,1,100,0;") +</v>
      </c>
      <c r="V27" s="2" t="str">
        <f t="shared" si="3"/>
        <v>String("23. Smoke Balls,1,255,1,100,0;") +</v>
      </c>
      <c r="W27" s="2" t="str">
        <f t="shared" si="4"/>
        <v>String("23. Дымовые шашки,1,255,1,100,0;") +</v>
      </c>
      <c r="X27" s="2" t="str">
        <f t="shared" si="5"/>
        <v>  {  12,  44,  17}, // Димові шашки</v>
      </c>
      <c r="Y27" s="2" t="str">
        <f t="shared" si="6"/>
        <v>        case EFF_SMOKEBALLS:          LOW_DELAY_TICK     { effTimer = millis(); smokeballsRoutine();          Eff_Tick (); }  break;  // ( 23U) Димові шашки</v>
      </c>
      <c r="Z27" s="2" t="str">
        <f t="shared" si="28"/>
        <v>{"name":"23. Димові шашки","spmin":1,"spmax":255,"scmin":1,"scmax":100,"type":0},</v>
      </c>
      <c r="AA27" s="7" t="str">
        <f t="shared" si="7"/>
        <v>"e23":0,</v>
      </c>
      <c r="AB27" s="7" t="str">
        <f t="shared" si="8"/>
        <v>e23=[[e23]]&amp;</v>
      </c>
      <c r="AC27" s="7" t="str">
        <f t="shared" si="9"/>
        <v>"e23":2,</v>
      </c>
      <c r="AD27" s="2" t="str">
        <f t="shared" si="10"/>
        <v>{"type":"checkbox","class":"checkbox-big","name":"e23","title":"23. Димові шашки","style":"font-size:20px;display:block","state":"{{e23}}"},</v>
      </c>
      <c r="AE27" s="2" t="str">
        <f t="shared" si="11"/>
        <v>{"type":"h4","title":"23. Димові шашки","style":"width:85%;float:left"},{"type":"input","title":"папка","name":"e23","state":"{{e23}}","pattern":"[0-9]{1,2}","style":"width:15%;display:inline"},{"type":"hr"},</v>
      </c>
      <c r="AF27" s="2" t="str">
        <f t="shared" si="12"/>
        <v>"23": "23.Димові шашки",</v>
      </c>
      <c r="AG27" s="31" t="str">
        <f t="shared" si="13"/>
        <v>"23":"23",</v>
      </c>
      <c r="AH27" s="2" t="str">
        <f t="shared" si="14"/>
        <v>23. Димові шашки,1,255,1,100,0;</v>
      </c>
      <c r="AI27" s="2" t="str">
        <f t="shared" si="15"/>
        <v>{"type":"checkbox","class":"checkbox-big","name":"e23","title":"23. Smoke Balls","style":"font-size:20px;display:block","state":"{{e23}}"},</v>
      </c>
      <c r="AJ27" s="2" t="str">
        <f t="shared" si="16"/>
        <v>{"type":"h4","title":"23. Smoke Balls","style":"width:85%;float:left"},{"type":"input","title":"папка","name":"e23","state":"{{e23}}","pattern":"[0-9]{1,2}","style":"width:15%;display:inline"},{"type":"hr"},</v>
      </c>
      <c r="AK27" s="2" t="str">
        <f t="shared" si="17"/>
        <v>"23": "23.Smoke Balls",</v>
      </c>
      <c r="AL27" s="31" t="str">
        <f t="shared" si="18"/>
        <v>"23":"23",</v>
      </c>
      <c r="AM27" s="2" t="str">
        <f t="shared" si="19"/>
        <v>23. Smoke Balls,1,255,1,100,0;</v>
      </c>
      <c r="AN27" s="2" t="str">
        <f t="shared" si="20"/>
        <v>{"type":"checkbox","class":"checkbox-big","name":"e23","title":"23. Дымовые шашки","style":"font-size:20px;display:block","state":"{{e23}}"},</v>
      </c>
      <c r="AO27" s="2" t="str">
        <f t="shared" si="21"/>
        <v>{"type":"h4","title":"23. Дымовые шашки","style":"width:85%;float:left"},{"type":"input","title":"папка","name":"e23","state":"{{e23}}","pattern":"[0-9]{1,2}","style":"width:15%;display:inline"},{"type":"hr"},</v>
      </c>
      <c r="AP27" s="2" t="str">
        <f t="shared" si="22"/>
        <v>"23": "23.Дымовые шашки",</v>
      </c>
      <c r="AQ27" s="31" t="str">
        <f t="shared" si="23"/>
        <v>"23":"23",</v>
      </c>
      <c r="AR27" s="2" t="str">
        <f t="shared" si="24"/>
        <v>23. Дымовые шашки,1,255,1,100,0;</v>
      </c>
    </row>
    <row r="28" ht="14.25" customHeight="1">
      <c r="A28" s="2">
        <f t="shared" si="29"/>
        <v>24</v>
      </c>
      <c r="B28" s="2" t="s">
        <v>170</v>
      </c>
      <c r="C28" s="2" t="s">
        <v>171</v>
      </c>
      <c r="D28" s="2" t="s">
        <v>170</v>
      </c>
      <c r="E28" s="2" t="s">
        <v>171</v>
      </c>
      <c r="F28" s="2">
        <v>15.0</v>
      </c>
      <c r="G28" s="2">
        <v>77.0</v>
      </c>
      <c r="H28" s="2">
        <v>95.0</v>
      </c>
      <c r="I28" s="5"/>
      <c r="J28" s="2">
        <v>1.0</v>
      </c>
      <c r="K28" s="2">
        <v>255.0</v>
      </c>
      <c r="L28" s="2">
        <v>1.0</v>
      </c>
      <c r="M28" s="2">
        <v>100.0</v>
      </c>
      <c r="N28" s="2">
        <v>0.0</v>
      </c>
      <c r="O28" s="2" t="s">
        <v>54</v>
      </c>
      <c r="P28" s="2" t="s">
        <v>172</v>
      </c>
      <c r="Q28" s="4">
        <v>2.0</v>
      </c>
      <c r="R28" s="2">
        <v>24.0</v>
      </c>
      <c r="S28" s="5"/>
      <c r="T28" s="2" t="str">
        <f t="shared" si="1"/>
        <v>#define EFF_DNA                 ( 24U)    // ДНК</v>
      </c>
      <c r="U28" s="2" t="str">
        <f t="shared" si="2"/>
        <v>String("24. ДНК,1,255,1,100,0;") +</v>
      </c>
      <c r="V28" s="2" t="str">
        <f t="shared" si="3"/>
        <v>String("24. DNA,1,255,1,100,0;") +</v>
      </c>
      <c r="W28" s="2" t="str">
        <f t="shared" si="4"/>
        <v>String("24. ДНК,1,255,1,100,0;") +</v>
      </c>
      <c r="X28" s="2" t="str">
        <f t="shared" si="5"/>
        <v>  {  15,  77,  95}, // ДНК</v>
      </c>
      <c r="Y28" s="2" t="str">
        <f t="shared" si="6"/>
        <v>        case EFF_DNA:                 LOW_DELAY_TICK     { effTimer = millis(); DNARoutine();                 Eff_Tick (); }  break;  // ( 24U) ДНК</v>
      </c>
      <c r="Z28" s="2" t="str">
        <f t="shared" si="28"/>
        <v>{"name":"24. ДНК","spmin":1,"spmax":255,"scmin":1,"scmax":100,"type":0},</v>
      </c>
      <c r="AA28" s="7" t="str">
        <f t="shared" si="7"/>
        <v>"e24":0,</v>
      </c>
      <c r="AB28" s="7" t="str">
        <f t="shared" si="8"/>
        <v>e24=[[e24]]&amp;</v>
      </c>
      <c r="AC28" s="7" t="str">
        <f t="shared" si="9"/>
        <v>"e24":2,</v>
      </c>
      <c r="AD28" s="2" t="str">
        <f t="shared" si="10"/>
        <v>{"type":"checkbox","class":"checkbox-big","name":"e24","title":"24. ДНК","style":"font-size:20px;display:block","state":"{{e24}}"},</v>
      </c>
      <c r="AE28" s="2" t="str">
        <f t="shared" si="11"/>
        <v>{"type":"h4","title":"24. ДНК","style":"width:85%;float:left"},{"type":"input","title":"папка","name":"e24","state":"{{e24}}","pattern":"[0-9]{1,2}","style":"width:15%;display:inline"},{"type":"hr"},</v>
      </c>
      <c r="AF28" s="2" t="str">
        <f t="shared" si="12"/>
        <v>"24": "24.ДНК",</v>
      </c>
      <c r="AG28" s="31" t="str">
        <f t="shared" si="13"/>
        <v>"24":"24",</v>
      </c>
      <c r="AH28" s="2" t="str">
        <f t="shared" si="14"/>
        <v>24. ДНК,1,255,1,100,0;</v>
      </c>
      <c r="AI28" s="2" t="str">
        <f t="shared" si="15"/>
        <v>{"type":"checkbox","class":"checkbox-big","name":"e24","title":"24. DNA","style":"font-size:20px;display:block","state":"{{e24}}"},</v>
      </c>
      <c r="AJ28" s="2" t="str">
        <f t="shared" si="16"/>
        <v>{"type":"h4","title":"24. DNA","style":"width:85%;float:left"},{"type":"input","title":"папка","name":"e24","state":"{{e24}}","pattern":"[0-9]{1,2}","style":"width:15%;display:inline"},{"type":"hr"},</v>
      </c>
      <c r="AK28" s="2" t="str">
        <f t="shared" si="17"/>
        <v>"24": "24.DNA",</v>
      </c>
      <c r="AL28" s="31" t="str">
        <f t="shared" si="18"/>
        <v>"24":"24",</v>
      </c>
      <c r="AM28" s="2" t="str">
        <f t="shared" si="19"/>
        <v>24. DNA,1,255,1,100,0;</v>
      </c>
      <c r="AN28" s="2" t="str">
        <f t="shared" si="20"/>
        <v>{"type":"checkbox","class":"checkbox-big","name":"e24","title":"24. ДНК","style":"font-size:20px;display:block","state":"{{e24}}"},</v>
      </c>
      <c r="AO28" s="2" t="str">
        <f t="shared" si="21"/>
        <v>{"type":"h4","title":"24. ДНК","style":"width:85%;float:left"},{"type":"input","title":"папка","name":"e24","state":"{{e24}}","pattern":"[0-9]{1,2}","style":"width:15%;display:inline"},{"type":"hr"},</v>
      </c>
      <c r="AP28" s="2" t="str">
        <f t="shared" si="22"/>
        <v>"24": "24.ДНК",</v>
      </c>
      <c r="AQ28" s="31" t="str">
        <f t="shared" si="23"/>
        <v>"24":"24",</v>
      </c>
      <c r="AR28" s="2" t="str">
        <f t="shared" si="24"/>
        <v>24. ДНК,1,255,1,100,0;</v>
      </c>
    </row>
    <row r="29" ht="14.25" customHeight="1">
      <c r="A29" s="2">
        <f t="shared" si="29"/>
        <v>25</v>
      </c>
      <c r="B29" s="2" t="s">
        <v>173</v>
      </c>
      <c r="C29" s="2" t="s">
        <v>174</v>
      </c>
      <c r="D29" s="2" t="s">
        <v>175</v>
      </c>
      <c r="E29" s="2" t="s">
        <v>176</v>
      </c>
      <c r="F29" s="2">
        <v>30.0</v>
      </c>
      <c r="G29" s="2">
        <v>230.0</v>
      </c>
      <c r="H29" s="2">
        <v>50.0</v>
      </c>
      <c r="I29" s="5"/>
      <c r="J29" s="2">
        <v>100.0</v>
      </c>
      <c r="K29" s="2">
        <v>255.0</v>
      </c>
      <c r="L29" s="2">
        <v>1.0</v>
      </c>
      <c r="M29" s="2">
        <v>100.0</v>
      </c>
      <c r="N29" s="2">
        <v>1.0</v>
      </c>
      <c r="O29" s="2" t="s">
        <v>59</v>
      </c>
      <c r="P29" s="2" t="s">
        <v>177</v>
      </c>
      <c r="Q29" s="4">
        <v>2.0</v>
      </c>
      <c r="R29" s="2">
        <v>25.0</v>
      </c>
      <c r="S29" s="5"/>
      <c r="T29" s="2" t="str">
        <f t="shared" si="1"/>
        <v>#define EFF_SWIRL               ( 25U)    // Завиток</v>
      </c>
      <c r="U29" s="2" t="str">
        <f t="shared" si="2"/>
        <v>String("25. Завиток,100,255,1,100,1;") +</v>
      </c>
      <c r="V29" s="2" t="str">
        <f t="shared" si="3"/>
        <v>String("25. Swirl,100,255,1,100,1;") +</v>
      </c>
      <c r="W29" s="2" t="str">
        <f t="shared" si="4"/>
        <v>String("25. Вихрь,100,255,1,100,1;") +</v>
      </c>
      <c r="X29" s="2" t="str">
        <f t="shared" si="5"/>
        <v>  {  30, 230,  50}, // Завиток</v>
      </c>
      <c r="Y29" s="2" t="str">
        <f t="shared" si="6"/>
        <v>        case EFF_SWIRL:               DYNAMIC_DELAY_TICK { effTimer = millis(); Swirl();                      Eff_Tick (); }  break;  // ( 25U) Завиток</v>
      </c>
      <c r="Z29" s="2" t="str">
        <f t="shared" si="28"/>
        <v>{"name":"25. Завиток","spmin":100,"spmax":255,"scmin":1,"scmax":100,"type":1},</v>
      </c>
      <c r="AA29" s="7" t="str">
        <f t="shared" si="7"/>
        <v>"e25":0,</v>
      </c>
      <c r="AB29" s="7" t="str">
        <f t="shared" si="8"/>
        <v>e25=[[e25]]&amp;</v>
      </c>
      <c r="AC29" s="7" t="str">
        <f t="shared" si="9"/>
        <v>"e25":2,</v>
      </c>
      <c r="AD29" s="2" t="str">
        <f t="shared" si="10"/>
        <v>{"type":"checkbox","class":"checkbox-big","name":"e25","title":"25. Завиток","style":"font-size:20px;display:block","state":"{{e25}}"},</v>
      </c>
      <c r="AE29" s="2" t="str">
        <f t="shared" si="11"/>
        <v>{"type":"h4","title":"25. Завиток","style":"width:85%;float:left"},{"type":"input","title":"папка","name":"e25","state":"{{e25}}","pattern":"[0-9]{1,2}","style":"width:15%;display:inline"},{"type":"hr"},</v>
      </c>
      <c r="AF29" s="2" t="str">
        <f t="shared" si="12"/>
        <v>"25": "25.Завиток",</v>
      </c>
      <c r="AG29" s="31" t="str">
        <f t="shared" si="13"/>
        <v>"25":"25",</v>
      </c>
      <c r="AH29" s="2" t="str">
        <f t="shared" si="14"/>
        <v>25. Завиток,100,255,1,100,1;</v>
      </c>
      <c r="AI29" s="2" t="str">
        <f t="shared" si="15"/>
        <v>{"type":"checkbox","class":"checkbox-big","name":"e25","title":"25. Swirl","style":"font-size:20px;display:block","state":"{{e25}}"},</v>
      </c>
      <c r="AJ29" s="2" t="str">
        <f t="shared" si="16"/>
        <v>{"type":"h4","title":"25. Swirl","style":"width:85%;float:left"},{"type":"input","title":"папка","name":"e25","state":"{{e25}}","pattern":"[0-9]{1,2}","style":"width:15%;display:inline"},{"type":"hr"},</v>
      </c>
      <c r="AK29" s="2" t="str">
        <f t="shared" si="17"/>
        <v>"25": "25.Swirl",</v>
      </c>
      <c r="AL29" s="31" t="str">
        <f t="shared" si="18"/>
        <v>"25":"25",</v>
      </c>
      <c r="AM29" s="2" t="str">
        <f t="shared" si="19"/>
        <v>25. Swirl,100,255,1,100,1;</v>
      </c>
      <c r="AN29" s="2" t="str">
        <f t="shared" si="20"/>
        <v>{"type":"checkbox","class":"checkbox-big","name":"e25","title":"25. Вихрь","style":"font-size:20px;display:block","state":"{{e25}}"},</v>
      </c>
      <c r="AO29" s="2" t="str">
        <f t="shared" si="21"/>
        <v>{"type":"h4","title":"25. Вихрь","style":"width:85%;float:left"},{"type":"input","title":"папка","name":"e25","state":"{{e25}}","pattern":"[0-9]{1,2}","style":"width:15%;display:inline"},{"type":"hr"},</v>
      </c>
      <c r="AP29" s="2" t="str">
        <f t="shared" si="22"/>
        <v>"25": "25.Вихрь",</v>
      </c>
      <c r="AQ29" s="31" t="str">
        <f t="shared" si="23"/>
        <v>"25":"25",</v>
      </c>
      <c r="AR29" s="2" t="str">
        <f t="shared" si="24"/>
        <v>25. Вихрь,100,255,1,100,1;</v>
      </c>
    </row>
    <row r="30" ht="14.25" customHeight="1">
      <c r="A30" s="2">
        <f t="shared" si="29"/>
        <v>26</v>
      </c>
      <c r="B30" s="2" t="s">
        <v>178</v>
      </c>
      <c r="C30" s="2" t="s">
        <v>179</v>
      </c>
      <c r="D30" s="2" t="s">
        <v>180</v>
      </c>
      <c r="E30" s="2" t="s">
        <v>181</v>
      </c>
      <c r="F30" s="2">
        <v>20.0</v>
      </c>
      <c r="G30" s="2">
        <v>199.0</v>
      </c>
      <c r="H30" s="2">
        <v>54.0</v>
      </c>
      <c r="I30" s="5"/>
      <c r="J30" s="2">
        <v>99.0</v>
      </c>
      <c r="K30" s="2">
        <v>252.0</v>
      </c>
      <c r="L30" s="2">
        <v>1.0</v>
      </c>
      <c r="M30" s="2">
        <v>100.0</v>
      </c>
      <c r="N30" s="2">
        <v>0.0</v>
      </c>
      <c r="O30" s="2" t="s">
        <v>59</v>
      </c>
      <c r="P30" s="2" t="s">
        <v>182</v>
      </c>
      <c r="Q30" s="4">
        <v>6.0</v>
      </c>
      <c r="R30" s="2">
        <v>26.0</v>
      </c>
      <c r="S30" s="5"/>
      <c r="T30" s="2" t="str">
        <f t="shared" si="1"/>
        <v>#define EFF_STARFALL            ( 26U)    // Завірюха</v>
      </c>
      <c r="U30" s="2" t="str">
        <f t="shared" si="2"/>
        <v>String("26. Завірюха,99,252,1,100,0;") +</v>
      </c>
      <c r="V30" s="2" t="str">
        <f t="shared" si="3"/>
        <v>String("26. Starfall,99,252,1,100,0;") +</v>
      </c>
      <c r="W30" s="2" t="str">
        <f t="shared" si="4"/>
        <v>String("26. Завирюха,99,252,1,100,0;") +</v>
      </c>
      <c r="X30" s="2" t="str">
        <f t="shared" si="5"/>
        <v>  {  20, 199,  54}, // Завірюха</v>
      </c>
      <c r="Y30" s="2" t="str">
        <f t="shared" si="6"/>
        <v>        case EFF_STARFALL:            DYNAMIC_DELAY_TICK { effTimer = millis(); stormRoutine2();              Eff_Tick (); }  break;  // ( 26U) Завірюха</v>
      </c>
      <c r="Z30" s="2" t="str">
        <f t="shared" si="28"/>
        <v>{"name":"26. Завірюха","spmin":99,"spmax":252,"scmin":1,"scmax":100,"type":0},</v>
      </c>
      <c r="AA30" s="7" t="str">
        <f t="shared" si="7"/>
        <v>"e26":0,</v>
      </c>
      <c r="AB30" s="7" t="str">
        <f t="shared" si="8"/>
        <v>e26=[[e26]]&amp;</v>
      </c>
      <c r="AC30" s="7" t="str">
        <f t="shared" si="9"/>
        <v>"e26":6,</v>
      </c>
      <c r="AD30" s="2" t="str">
        <f t="shared" si="10"/>
        <v>{"type":"checkbox","class":"checkbox-big","name":"e26","title":"26. Завірюха","style":"font-size:20px;display:block","state":"{{e26}}"},</v>
      </c>
      <c r="AE30" s="2" t="str">
        <f t="shared" si="11"/>
        <v>{"type":"h4","title":"26. Завірюха","style":"width:85%;float:left"},{"type":"input","title":"папка","name":"e26","state":"{{e26}}","pattern":"[0-9]{1,2}","style":"width:15%;display:inline"},{"type":"hr"},</v>
      </c>
      <c r="AF30" s="2" t="str">
        <f t="shared" si="12"/>
        <v>"26": "26.Завірюха",</v>
      </c>
      <c r="AG30" s="31" t="str">
        <f t="shared" si="13"/>
        <v>"26":"26",</v>
      </c>
      <c r="AH30" s="2" t="str">
        <f t="shared" si="14"/>
        <v>26. Завірюха,99,252,1,100,0;</v>
      </c>
      <c r="AI30" s="2" t="str">
        <f t="shared" si="15"/>
        <v>{"type":"checkbox","class":"checkbox-big","name":"e26","title":"26. Starfall","style":"font-size:20px;display:block","state":"{{e26}}"},</v>
      </c>
      <c r="AJ30" s="2" t="str">
        <f t="shared" si="16"/>
        <v>{"type":"h4","title":"26. Starfall","style":"width:85%;float:left"},{"type":"input","title":"папка","name":"e26","state":"{{e26}}","pattern":"[0-9]{1,2}","style":"width:15%;display:inline"},{"type":"hr"},</v>
      </c>
      <c r="AK30" s="2" t="str">
        <f t="shared" si="17"/>
        <v>"26": "26.Starfall",</v>
      </c>
      <c r="AL30" s="31" t="str">
        <f t="shared" si="18"/>
        <v>"26":"26",</v>
      </c>
      <c r="AM30" s="2" t="str">
        <f t="shared" si="19"/>
        <v>26. Starfall,99,252,1,100,0;</v>
      </c>
      <c r="AN30" s="2" t="str">
        <f t="shared" si="20"/>
        <v>{"type":"checkbox","class":"checkbox-big","name":"e26","title":"26. Завирюха","style":"font-size:20px;display:block","state":"{{e26}}"},</v>
      </c>
      <c r="AO30" s="2" t="str">
        <f t="shared" si="21"/>
        <v>{"type":"h4","title":"26. Завирюха","style":"width:85%;float:left"},{"type":"input","title":"папка","name":"e26","state":"{{e26}}","pattern":"[0-9]{1,2}","style":"width:15%;display:inline"},{"type":"hr"},</v>
      </c>
      <c r="AP30" s="2" t="str">
        <f t="shared" si="22"/>
        <v>"26": "26.Завирюха",</v>
      </c>
      <c r="AQ30" s="31" t="str">
        <f t="shared" si="23"/>
        <v>"26":"26",</v>
      </c>
      <c r="AR30" s="2" t="str">
        <f t="shared" si="24"/>
        <v>26. Завирюха,99,252,1,100,0;</v>
      </c>
    </row>
    <row r="31" ht="14.25" customHeight="1">
      <c r="A31" s="2">
        <f t="shared" si="29"/>
        <v>27</v>
      </c>
      <c r="B31" s="2" t="s">
        <v>183</v>
      </c>
      <c r="C31" s="2" t="s">
        <v>184</v>
      </c>
      <c r="D31" s="2" t="s">
        <v>185</v>
      </c>
      <c r="E31" s="2" t="s">
        <v>186</v>
      </c>
      <c r="F31" s="2">
        <v>15.0</v>
      </c>
      <c r="G31" s="2">
        <v>136.0</v>
      </c>
      <c r="H31" s="2">
        <v>4.0</v>
      </c>
      <c r="I31" s="5"/>
      <c r="J31" s="2">
        <v>1.0</v>
      </c>
      <c r="K31" s="2">
        <v>255.0</v>
      </c>
      <c r="L31" s="2">
        <v>1.0</v>
      </c>
      <c r="M31" s="2">
        <v>100.0</v>
      </c>
      <c r="N31" s="2">
        <v>0.0</v>
      </c>
      <c r="O31" s="2" t="s">
        <v>54</v>
      </c>
      <c r="P31" s="2" t="s">
        <v>187</v>
      </c>
      <c r="Q31" s="4">
        <v>2.0</v>
      </c>
      <c r="R31" s="2">
        <v>27.0</v>
      </c>
      <c r="S31" s="5"/>
      <c r="T31" s="2" t="str">
        <f t="shared" si="1"/>
        <v>#define EFF_FLOCK               ( 27U)    // Зграя</v>
      </c>
      <c r="U31" s="2" t="str">
        <f t="shared" si="2"/>
        <v>String("27. Зграя,1,255,1,100,0;") +</v>
      </c>
      <c r="V31" s="2" t="str">
        <f t="shared" si="3"/>
        <v>String("27. Flock,1,255,1,100,0;") +</v>
      </c>
      <c r="W31" s="2" t="str">
        <f t="shared" si="4"/>
        <v>String("27. Стая,1,255,1,100,0;") +</v>
      </c>
      <c r="X31" s="2" t="str">
        <f t="shared" si="5"/>
        <v>  {  15, 136,   4}, // Зграя</v>
      </c>
      <c r="Y31" s="2" t="str">
        <f t="shared" si="6"/>
        <v>        case EFF_FLOCK:               LOW_DELAY_TICK     { effTimer = millis(); flockRoutine(false);          Eff_Tick (); }  break;  // ( 27U) Зграя</v>
      </c>
      <c r="Z31" s="2" t="str">
        <f t="shared" si="28"/>
        <v>{"name":"27. Зграя","spmin":1,"spmax":255,"scmin":1,"scmax":100,"type":0},</v>
      </c>
      <c r="AA31" s="7" t="str">
        <f t="shared" si="7"/>
        <v>"e27":0,</v>
      </c>
      <c r="AB31" s="7" t="str">
        <f t="shared" si="8"/>
        <v>e27=[[e27]]&amp;</v>
      </c>
      <c r="AC31" s="7" t="str">
        <f t="shared" si="9"/>
        <v>"e27":2,</v>
      </c>
      <c r="AD31" s="2" t="str">
        <f t="shared" si="10"/>
        <v>{"type":"checkbox","class":"checkbox-big","name":"e27","title":"27. Зграя","style":"font-size:20px;display:block","state":"{{e27}}"},</v>
      </c>
      <c r="AE31" s="2" t="str">
        <f t="shared" si="11"/>
        <v>{"type":"h4","title":"27. Зграя","style":"width:85%;float:left"},{"type":"input","title":"папка","name":"e27","state":"{{e27}}","pattern":"[0-9]{1,2}","style":"width:15%;display:inline"},{"type":"hr"},</v>
      </c>
      <c r="AF31" s="2" t="str">
        <f t="shared" si="12"/>
        <v>"27": "27.Зграя",</v>
      </c>
      <c r="AG31" s="31" t="str">
        <f t="shared" si="13"/>
        <v>"27":"27",</v>
      </c>
      <c r="AH31" s="2" t="str">
        <f t="shared" si="14"/>
        <v>27. Зграя,1,255,1,100,0;</v>
      </c>
      <c r="AI31" s="2" t="str">
        <f t="shared" si="15"/>
        <v>{"type":"checkbox","class":"checkbox-big","name":"e27","title":"27. Flock","style":"font-size:20px;display:block","state":"{{e27}}"},</v>
      </c>
      <c r="AJ31" s="2" t="str">
        <f t="shared" si="16"/>
        <v>{"type":"h4","title":"27. Flock","style":"width:85%;float:left"},{"type":"input","title":"папка","name":"e27","state":"{{e27}}","pattern":"[0-9]{1,2}","style":"width:15%;display:inline"},{"type":"hr"},</v>
      </c>
      <c r="AK31" s="2" t="str">
        <f t="shared" si="17"/>
        <v>"27": "27.Flock",</v>
      </c>
      <c r="AL31" s="31" t="str">
        <f t="shared" si="18"/>
        <v>"27":"27",</v>
      </c>
      <c r="AM31" s="2" t="str">
        <f t="shared" si="19"/>
        <v>27. Flock,1,255,1,100,0;</v>
      </c>
      <c r="AN31" s="2" t="str">
        <f t="shared" si="20"/>
        <v>{"type":"checkbox","class":"checkbox-big","name":"e27","title":"27. Стая","style":"font-size:20px;display:block","state":"{{e27}}"},</v>
      </c>
      <c r="AO31" s="2" t="str">
        <f t="shared" si="21"/>
        <v>{"type":"h4","title":"27. Стая","style":"width:85%;float:left"},{"type":"input","title":"папка","name":"e27","state":"{{e27}}","pattern":"[0-9]{1,2}","style":"width:15%;display:inline"},{"type":"hr"},</v>
      </c>
      <c r="AP31" s="2" t="str">
        <f t="shared" si="22"/>
        <v>"27": "27.Стая",</v>
      </c>
      <c r="AQ31" s="31" t="str">
        <f t="shared" si="23"/>
        <v>"27":"27",</v>
      </c>
      <c r="AR31" s="2" t="str">
        <f t="shared" si="24"/>
        <v>27. Стая,1,255,1,100,0;</v>
      </c>
    </row>
    <row r="32" ht="14.25" customHeight="1">
      <c r="A32" s="2">
        <f t="shared" si="29"/>
        <v>28</v>
      </c>
      <c r="B32" s="2" t="s">
        <v>188</v>
      </c>
      <c r="C32" s="2" t="s">
        <v>189</v>
      </c>
      <c r="D32" s="2" t="s">
        <v>190</v>
      </c>
      <c r="E32" s="2" t="s">
        <v>191</v>
      </c>
      <c r="F32" s="2">
        <v>15.0</v>
      </c>
      <c r="G32" s="2">
        <v>128.0</v>
      </c>
      <c r="H32" s="2">
        <v>80.0</v>
      </c>
      <c r="I32" s="5"/>
      <c r="J32" s="2">
        <v>1.0</v>
      </c>
      <c r="K32" s="2">
        <v>255.0</v>
      </c>
      <c r="L32" s="2">
        <v>1.0</v>
      </c>
      <c r="M32" s="2">
        <v>100.0</v>
      </c>
      <c r="N32" s="2">
        <v>0.0</v>
      </c>
      <c r="O32" s="2" t="s">
        <v>54</v>
      </c>
      <c r="P32" s="2" t="s">
        <v>192</v>
      </c>
      <c r="Q32" s="4">
        <v>2.0</v>
      </c>
      <c r="R32" s="2">
        <v>28.0</v>
      </c>
      <c r="S32" s="5"/>
      <c r="T32" s="2" t="str">
        <f t="shared" si="1"/>
        <v>#define EFF_FLOCK_N_PR          ( 28U)    // Зграя та хижак</v>
      </c>
      <c r="U32" s="2" t="str">
        <f t="shared" si="2"/>
        <v>String("28. Зграя та хижак,1,255,1,100,0;") +</v>
      </c>
      <c r="V32" s="2" t="str">
        <f t="shared" si="3"/>
        <v>String("28. Flock &amp; Predator,1,255,1,100,0;") +</v>
      </c>
      <c r="W32" s="2" t="str">
        <f t="shared" si="4"/>
        <v>String("28. Стая и хищник,1,255,1,100,0;") +</v>
      </c>
      <c r="X32" s="2" t="str">
        <f t="shared" si="5"/>
        <v>  {  15, 128,  80}, // Зграя та хижак</v>
      </c>
      <c r="Y32" s="2" t="str">
        <f t="shared" si="6"/>
        <v>        case EFF_FLOCK_N_PR:          LOW_DELAY_TICK     { effTimer = millis(); flockRoutine(true);           Eff_Tick (); }  break;  // ( 28U) Зграя та хижак</v>
      </c>
      <c r="Z32" s="2" t="str">
        <f t="shared" si="28"/>
        <v>{"name":"28. Зграя та хижак","spmin":1,"spmax":255,"scmin":1,"scmax":100,"type":0},</v>
      </c>
      <c r="AA32" s="7" t="str">
        <f t="shared" si="7"/>
        <v>"e28":0,</v>
      </c>
      <c r="AB32" s="7" t="str">
        <f t="shared" si="8"/>
        <v>e28=[[e28]]&amp;</v>
      </c>
      <c r="AC32" s="7" t="str">
        <f t="shared" si="9"/>
        <v>"e28":2,</v>
      </c>
      <c r="AD32" s="2" t="str">
        <f t="shared" si="10"/>
        <v>{"type":"checkbox","class":"checkbox-big","name":"e28","title":"28. Зграя та хижак","style":"font-size:20px;display:block","state":"{{e28}}"},</v>
      </c>
      <c r="AE32" s="2" t="str">
        <f t="shared" si="11"/>
        <v>{"type":"h4","title":"28. Зграя та хижак","style":"width:85%;float:left"},{"type":"input","title":"папка","name":"e28","state":"{{e28}}","pattern":"[0-9]{1,2}","style":"width:15%;display:inline"},{"type":"hr"},</v>
      </c>
      <c r="AF32" s="2" t="str">
        <f t="shared" si="12"/>
        <v>"28": "28.Зграя та хижак",</v>
      </c>
      <c r="AG32" s="31" t="str">
        <f t="shared" si="13"/>
        <v>"28":"28",</v>
      </c>
      <c r="AH32" s="2" t="str">
        <f t="shared" si="14"/>
        <v>28. Зграя та хижак,1,255,1,100,0;</v>
      </c>
      <c r="AI32" s="2" t="str">
        <f t="shared" si="15"/>
        <v>{"type":"checkbox","class":"checkbox-big","name":"e28","title":"28. Flock &amp; Predator","style":"font-size:20px;display:block","state":"{{e28}}"},</v>
      </c>
      <c r="AJ32" s="2" t="str">
        <f t="shared" si="16"/>
        <v>{"type":"h4","title":"28. Flock &amp; Predator","style":"width:85%;float:left"},{"type":"input","title":"папка","name":"e28","state":"{{e28}}","pattern":"[0-9]{1,2}","style":"width:15%;display:inline"},{"type":"hr"},</v>
      </c>
      <c r="AK32" s="2" t="str">
        <f t="shared" si="17"/>
        <v>"28": "28.Flock &amp; Predator",</v>
      </c>
      <c r="AL32" s="31" t="str">
        <f t="shared" si="18"/>
        <v>"28":"28",</v>
      </c>
      <c r="AM32" s="2" t="str">
        <f t="shared" si="19"/>
        <v>28. Flock &amp; Predator,1,255,1,100,0;</v>
      </c>
      <c r="AN32" s="2" t="str">
        <f t="shared" si="20"/>
        <v>{"type":"checkbox","class":"checkbox-big","name":"e28","title":"28. Стая и хищник","style":"font-size:20px;display:block","state":"{{e28}}"},</v>
      </c>
      <c r="AO32" s="2" t="str">
        <f t="shared" si="21"/>
        <v>{"type":"h4","title":"28. Стая и хищник","style":"width:85%;float:left"},{"type":"input","title":"папка","name":"e28","state":"{{e28}}","pattern":"[0-9]{1,2}","style":"width:15%;display:inline"},{"type":"hr"},</v>
      </c>
      <c r="AP32" s="2" t="str">
        <f t="shared" si="22"/>
        <v>"28": "28.Стая и хищник",</v>
      </c>
      <c r="AQ32" s="31" t="str">
        <f t="shared" si="23"/>
        <v>"28":"28",</v>
      </c>
      <c r="AR32" s="2" t="str">
        <f t="shared" si="24"/>
        <v>28. Стая и хищник,1,255,1,100,0;</v>
      </c>
    </row>
    <row r="33" ht="14.25" customHeight="1">
      <c r="A33" s="2">
        <f t="shared" si="29"/>
        <v>29</v>
      </c>
      <c r="B33" s="2" t="s">
        <v>193</v>
      </c>
      <c r="C33" s="2" t="s">
        <v>194</v>
      </c>
      <c r="D33" s="2" t="s">
        <v>195</v>
      </c>
      <c r="E33" s="2" t="s">
        <v>194</v>
      </c>
      <c r="F33" s="2">
        <v>7.0</v>
      </c>
      <c r="G33" s="2">
        <v>8.0</v>
      </c>
      <c r="H33" s="2">
        <v>21.0</v>
      </c>
      <c r="I33" s="5"/>
      <c r="J33" s="2">
        <v>1.0</v>
      </c>
      <c r="K33" s="2">
        <v>30.0</v>
      </c>
      <c r="L33" s="2">
        <v>7.0</v>
      </c>
      <c r="M33" s="2">
        <v>40.0</v>
      </c>
      <c r="N33" s="2">
        <v>0.0</v>
      </c>
      <c r="O33" s="2" t="s">
        <v>69</v>
      </c>
      <c r="P33" s="2" t="s">
        <v>196</v>
      </c>
      <c r="Q33" s="4">
        <v>2.0</v>
      </c>
      <c r="R33" s="2">
        <v>29.0</v>
      </c>
      <c r="S33" s="5"/>
      <c r="T33" s="2" t="str">
        <f t="shared" si="1"/>
        <v>#define EFF_ZEBRA               ( 29U)    // Зебра</v>
      </c>
      <c r="U33" s="2" t="str">
        <f t="shared" si="2"/>
        <v>String("29. Зебра,1,30,7,40,0;") +</v>
      </c>
      <c r="V33" s="2" t="str">
        <f t="shared" si="3"/>
        <v>String("29. Zebra,1,30,7,40,0;") +</v>
      </c>
      <c r="W33" s="2" t="str">
        <f t="shared" si="4"/>
        <v>String("29. Зебра,1,30,7,40,0;") +</v>
      </c>
      <c r="X33" s="2" t="str">
        <f t="shared" si="5"/>
        <v>  {   7,   8,  21}, // Зебра</v>
      </c>
      <c r="Y33" s="2" t="str">
        <f t="shared" si="6"/>
        <v>        case EFF_ZEBRA:               HIGH_DELAY_TICK    { effTimer = millis(); zebraNoiseRoutine();          Eff_Tick (); }  break;  // ( 29U) Зебра</v>
      </c>
      <c r="Z33" s="2" t="str">
        <f t="shared" si="28"/>
        <v>{"name":"29. Зебра","spmin":1,"spmax":30,"scmin":7,"scmax":40,"type":0},</v>
      </c>
      <c r="AA33" s="7" t="str">
        <f t="shared" si="7"/>
        <v>"e29":0,</v>
      </c>
      <c r="AB33" s="7" t="str">
        <f t="shared" si="8"/>
        <v>e29=[[e29]]&amp;</v>
      </c>
      <c r="AC33" s="7" t="str">
        <f t="shared" si="9"/>
        <v>"e29":2,</v>
      </c>
      <c r="AD33" s="2" t="str">
        <f t="shared" si="10"/>
        <v>{"type":"checkbox","class":"checkbox-big","name":"e29","title":"29. Зебра","style":"font-size:20px;display:block","state":"{{e29}}"},</v>
      </c>
      <c r="AE33" s="2" t="str">
        <f t="shared" si="11"/>
        <v>{"type":"h4","title":"29. Зебра","style":"width:85%;float:left"},{"type":"input","title":"папка","name":"e29","state":"{{e29}}","pattern":"[0-9]{1,2}","style":"width:15%;display:inline"},{"type":"hr"},</v>
      </c>
      <c r="AF33" s="2" t="str">
        <f t="shared" si="12"/>
        <v>"29": "29.Зебра",</v>
      </c>
      <c r="AG33" s="31" t="str">
        <f t="shared" si="13"/>
        <v>"29":"29",</v>
      </c>
      <c r="AH33" s="2" t="str">
        <f t="shared" si="14"/>
        <v>29. Зебра,1,30,7,40,0;</v>
      </c>
      <c r="AI33" s="2" t="str">
        <f t="shared" si="15"/>
        <v>{"type":"checkbox","class":"checkbox-big","name":"e29","title":"29. Zebra","style":"font-size:20px;display:block","state":"{{e29}}"},</v>
      </c>
      <c r="AJ33" s="2" t="str">
        <f t="shared" si="16"/>
        <v>{"type":"h4","title":"29. Zebra","style":"width:85%;float:left"},{"type":"input","title":"папка","name":"e29","state":"{{e29}}","pattern":"[0-9]{1,2}","style":"width:15%;display:inline"},{"type":"hr"},</v>
      </c>
      <c r="AK33" s="2" t="str">
        <f t="shared" si="17"/>
        <v>"29": "29.Zebra",</v>
      </c>
      <c r="AL33" s="31" t="str">
        <f t="shared" si="18"/>
        <v>"29":"29",</v>
      </c>
      <c r="AM33" s="2" t="str">
        <f t="shared" si="19"/>
        <v>29. Zebra,1,30,7,40,0;</v>
      </c>
      <c r="AN33" s="2" t="str">
        <f t="shared" si="20"/>
        <v>{"type":"checkbox","class":"checkbox-big","name":"e29","title":"29. Зебра","style":"font-size:20px;display:block","state":"{{e29}}"},</v>
      </c>
      <c r="AO33" s="2" t="str">
        <f t="shared" si="21"/>
        <v>{"type":"h4","title":"29. Зебра","style":"width:85%;float:left"},{"type":"input","title":"папка","name":"e29","state":"{{e29}}","pattern":"[0-9]{1,2}","style":"width:15%;display:inline"},{"type":"hr"},</v>
      </c>
      <c r="AP33" s="2" t="str">
        <f t="shared" si="22"/>
        <v>"29": "29.Зебра",</v>
      </c>
      <c r="AQ33" s="31" t="str">
        <f t="shared" si="23"/>
        <v>"29":"29",</v>
      </c>
      <c r="AR33" s="2" t="str">
        <f t="shared" si="24"/>
        <v>29. Зебра,1,30,7,40,0;</v>
      </c>
    </row>
    <row r="34" ht="14.25" customHeight="1">
      <c r="A34" s="2">
        <f t="shared" si="29"/>
        <v>30</v>
      </c>
      <c r="B34" s="2" t="s">
        <v>197</v>
      </c>
      <c r="C34" s="2" t="s">
        <v>198</v>
      </c>
      <c r="D34" s="2" t="s">
        <v>199</v>
      </c>
      <c r="E34" s="2" t="s">
        <v>200</v>
      </c>
      <c r="F34" s="2">
        <v>9.0</v>
      </c>
      <c r="G34" s="2">
        <v>96.0</v>
      </c>
      <c r="H34" s="2">
        <v>31.0</v>
      </c>
      <c r="I34" s="5"/>
      <c r="J34" s="2">
        <v>1.0</v>
      </c>
      <c r="K34" s="2">
        <v>255.0</v>
      </c>
      <c r="L34" s="2">
        <v>1.0</v>
      </c>
      <c r="M34" s="2">
        <v>100.0</v>
      </c>
      <c r="N34" s="2">
        <v>0.0</v>
      </c>
      <c r="O34" s="2" t="s">
        <v>54</v>
      </c>
      <c r="P34" s="2" t="s">
        <v>201</v>
      </c>
      <c r="Q34" s="4">
        <v>2.0</v>
      </c>
      <c r="R34" s="2">
        <v>30.0</v>
      </c>
      <c r="S34" s="5"/>
      <c r="T34" s="2" t="str">
        <f t="shared" si="1"/>
        <v>#define EFF_SNAKES              ( 30U)    // Змійка</v>
      </c>
      <c r="U34" s="2" t="str">
        <f t="shared" si="2"/>
        <v>String("30. Змійка,1,255,1,100,0;") +</v>
      </c>
      <c r="V34" s="2" t="str">
        <f t="shared" si="3"/>
        <v>String("30. Sakess,1,255,1,100,0;") +</v>
      </c>
      <c r="W34" s="2" t="str">
        <f t="shared" si="4"/>
        <v>String("30. Змейка,1,255,1,100,0;") +</v>
      </c>
      <c r="X34" s="2" t="str">
        <f t="shared" si="5"/>
        <v>  {   9,  96,  31}, // Змійка</v>
      </c>
      <c r="Y34" s="2" t="str">
        <f t="shared" si="6"/>
        <v>        case EFF_SNAKES:              LOW_DELAY_TICK     { effTimer = millis(); snakesRoutine();              Eff_Tick (); }  break;  // ( 30U) Змійка</v>
      </c>
      <c r="AA34" s="7" t="str">
        <f t="shared" si="7"/>
        <v>"e30":0,</v>
      </c>
      <c r="AB34" s="7" t="str">
        <f t="shared" si="8"/>
        <v>e30=[[e30]]&amp;</v>
      </c>
      <c r="AC34" s="7" t="str">
        <f t="shared" si="9"/>
        <v>"e30":2,</v>
      </c>
      <c r="AD34" s="2" t="str">
        <f t="shared" si="10"/>
        <v>{"type":"checkbox","class":"checkbox-big","name":"e30","title":"30. Змійка","style":"font-size:20px;display:block","state":"{{e30}}"},</v>
      </c>
      <c r="AE34" s="2" t="str">
        <f t="shared" si="11"/>
        <v>{"type":"h4","title":"30. Змійка","style":"width:85%;float:left"},{"type":"input","title":"папка","name":"e30","state":"{{e30}}","pattern":"[0-9]{1,2}","style":"width:15%;display:inline"},{"type":"hr"},</v>
      </c>
      <c r="AF34" s="2" t="str">
        <f t="shared" si="12"/>
        <v>"30": "30.Змійка",</v>
      </c>
      <c r="AG34" s="31" t="str">
        <f t="shared" si="13"/>
        <v>"30":"30",</v>
      </c>
      <c r="AH34" s="2" t="str">
        <f t="shared" si="14"/>
        <v>30. Змійка,1,255,1,100,0;</v>
      </c>
      <c r="AI34" s="2" t="str">
        <f t="shared" si="15"/>
        <v>{"type":"checkbox","class":"checkbox-big","name":"e30","title":"30. Sakess","style":"font-size:20px;display:block","state":"{{e30}}"},</v>
      </c>
      <c r="AJ34" s="2" t="str">
        <f t="shared" si="16"/>
        <v>{"type":"h4","title":"30. Sakess","style":"width:85%;float:left"},{"type":"input","title":"папка","name":"e30","state":"{{e30}}","pattern":"[0-9]{1,2}","style":"width:15%;display:inline"},{"type":"hr"},</v>
      </c>
      <c r="AK34" s="2" t="str">
        <f t="shared" si="17"/>
        <v>"30": "30.Sakess",</v>
      </c>
      <c r="AL34" s="31" t="str">
        <f t="shared" si="18"/>
        <v>"30":"30",</v>
      </c>
      <c r="AM34" s="2" t="str">
        <f t="shared" si="19"/>
        <v>30. Sakess,1,255,1,100,0;</v>
      </c>
      <c r="AN34" s="2" t="str">
        <f t="shared" si="20"/>
        <v>{"type":"checkbox","class":"checkbox-big","name":"e30","title":"30. Змейка","style":"font-size:20px;display:block","state":"{{e30}}"},</v>
      </c>
      <c r="AO34" s="2" t="str">
        <f t="shared" si="21"/>
        <v>{"type":"h4","title":"30. Змейка","style":"width:85%;float:left"},{"type":"input","title":"папка","name":"e30","state":"{{e30}}","pattern":"[0-9]{1,2}","style":"width:15%;display:inline"},{"type":"hr"},</v>
      </c>
      <c r="AP34" s="2" t="str">
        <f t="shared" si="22"/>
        <v>"30": "30.Змейка",</v>
      </c>
      <c r="AQ34" s="31" t="str">
        <f t="shared" si="23"/>
        <v>"30":"30",</v>
      </c>
      <c r="AR34" s="2" t="str">
        <f t="shared" si="24"/>
        <v>30. Змейка,1,255,1,100,0;</v>
      </c>
    </row>
    <row r="35" ht="14.25" customHeight="1">
      <c r="A35" s="2">
        <f t="shared" si="29"/>
        <v>31</v>
      </c>
      <c r="B35" s="2" t="s">
        <v>202</v>
      </c>
      <c r="C35" s="2" t="s">
        <v>203</v>
      </c>
      <c r="D35" s="2" t="s">
        <v>204</v>
      </c>
      <c r="E35" s="2" t="s">
        <v>205</v>
      </c>
      <c r="F35" s="2">
        <v>10.0</v>
      </c>
      <c r="G35" s="2">
        <v>252.0</v>
      </c>
      <c r="H35" s="2">
        <v>32.0</v>
      </c>
      <c r="I35" s="5"/>
      <c r="J35" s="2">
        <v>1.0</v>
      </c>
      <c r="K35" s="2">
        <v>255.0</v>
      </c>
      <c r="L35" s="2">
        <v>1.0</v>
      </c>
      <c r="M35" s="2">
        <v>255.0</v>
      </c>
      <c r="N35" s="2">
        <v>0.0</v>
      </c>
      <c r="O35" s="2" t="s">
        <v>69</v>
      </c>
      <c r="P35" s="2" t="s">
        <v>206</v>
      </c>
      <c r="Q35" s="4">
        <v>2.0</v>
      </c>
      <c r="R35" s="2">
        <v>31.0</v>
      </c>
      <c r="S35" s="5"/>
      <c r="T35" s="2" t="str">
        <f t="shared" si="1"/>
        <v>#define EFF_COLORS              ( 31U)    // Зміна кольору</v>
      </c>
      <c r="U35" s="2" t="str">
        <f t="shared" si="2"/>
        <v>String("31. Зміна кольору,1,255,1,255,0;") +</v>
      </c>
      <c r="V35" s="2" t="str">
        <f t="shared" si="3"/>
        <v>String("31. Color Shift,1,255,1,255,0;") +</v>
      </c>
      <c r="W35" s="2" t="str">
        <f t="shared" si="4"/>
        <v>String("31. Смена цвета,1,255,1,255,0;") +</v>
      </c>
      <c r="X35" s="2" t="str">
        <f t="shared" si="5"/>
        <v>  {  10, 252,  32}, // Зміна кольору</v>
      </c>
      <c r="Y35" s="2" t="str">
        <f t="shared" si="6"/>
        <v>        case EFF_COLORS:              HIGH_DELAY_TICK    { effTimer = millis(); colorsRoutine2();             Eff_Tick (); }  break;  // ( 31U) Зміна кольору</v>
      </c>
      <c r="Z35" s="2" t="str">
        <f t="shared" ref="Z35:Z39" si="30">CONCATENATE("{""name"":""",A35,". ",C35,""",""spmin"":",J35,",""spmax"":",K35,",""scmin"":",L35,",""scmax"":",M35,",""type"":",N35,"},")</f>
        <v>{"name":"31. Зміна кольору","spmin":1,"spmax":255,"scmin":1,"scmax":255,"type":0},</v>
      </c>
      <c r="AA35" s="7" t="str">
        <f t="shared" si="7"/>
        <v>"e31":0,</v>
      </c>
      <c r="AB35" s="7" t="str">
        <f t="shared" si="8"/>
        <v>e31=[[e31]]&amp;</v>
      </c>
      <c r="AC35" s="7" t="str">
        <f t="shared" si="9"/>
        <v>"e31":2,</v>
      </c>
      <c r="AD35" s="2" t="str">
        <f t="shared" si="10"/>
        <v>{"type":"checkbox","class":"checkbox-big","name":"e31","title":"31. Зміна кольору","style":"font-size:20px;display:block","state":"{{e31}}"},</v>
      </c>
      <c r="AE35" s="2" t="str">
        <f t="shared" si="11"/>
        <v>{"type":"h4","title":"31. Зміна кольору","style":"width:85%;float:left"},{"type":"input","title":"папка","name":"e31","state":"{{e31}}","pattern":"[0-9]{1,2}","style":"width:15%;display:inline"},{"type":"hr"},</v>
      </c>
      <c r="AF35" s="2" t="str">
        <f t="shared" si="12"/>
        <v>"31": "31.Зміна кольору",</v>
      </c>
      <c r="AG35" s="31" t="str">
        <f t="shared" si="13"/>
        <v>"31":"31",</v>
      </c>
      <c r="AH35" s="2" t="str">
        <f t="shared" si="14"/>
        <v>31. Зміна кольору,1,255,1,255,0;</v>
      </c>
      <c r="AI35" s="2" t="str">
        <f t="shared" si="15"/>
        <v>{"type":"checkbox","class":"checkbox-big","name":"e31","title":"31. Color Shift","style":"font-size:20px;display:block","state":"{{e31}}"},</v>
      </c>
      <c r="AJ35" s="2" t="str">
        <f t="shared" si="16"/>
        <v>{"type":"h4","title":"31. Color Shift","style":"width:85%;float:left"},{"type":"input","title":"папка","name":"e31","state":"{{e31}}","pattern":"[0-9]{1,2}","style":"width:15%;display:inline"},{"type":"hr"},</v>
      </c>
      <c r="AK35" s="2" t="str">
        <f t="shared" si="17"/>
        <v>"31": "31.Color Shift",</v>
      </c>
      <c r="AL35" s="31" t="str">
        <f t="shared" si="18"/>
        <v>"31":"31",</v>
      </c>
      <c r="AM35" s="2" t="str">
        <f t="shared" si="19"/>
        <v>31. Color Shift,1,255,1,255,0;</v>
      </c>
      <c r="AN35" s="2" t="str">
        <f t="shared" si="20"/>
        <v>{"type":"checkbox","class":"checkbox-big","name":"e31","title":"31. Смена цвета","style":"font-size:20px;display:block","state":"{{e31}}"},</v>
      </c>
      <c r="AO35" s="2" t="str">
        <f t="shared" si="21"/>
        <v>{"type":"h4","title":"31. Смена цвета","style":"width:85%;float:left"},{"type":"input","title":"папка","name":"e31","state":"{{e31}}","pattern":"[0-9]{1,2}","style":"width:15%;display:inline"},{"type":"hr"},</v>
      </c>
      <c r="AP35" s="2" t="str">
        <f t="shared" si="22"/>
        <v>"31": "31.Смена цвета",</v>
      </c>
      <c r="AQ35" s="31" t="str">
        <f t="shared" si="23"/>
        <v>"31":"31",</v>
      </c>
      <c r="AR35" s="2" t="str">
        <f t="shared" si="24"/>
        <v>31. Смена цвета,1,255,1,255,0;</v>
      </c>
    </row>
    <row r="36" ht="14.25" customHeight="1">
      <c r="A36" s="2">
        <f t="shared" si="29"/>
        <v>32</v>
      </c>
      <c r="B36" s="2" t="s">
        <v>207</v>
      </c>
      <c r="C36" s="2" t="s">
        <v>208</v>
      </c>
      <c r="D36" s="2" t="s">
        <v>209</v>
      </c>
      <c r="E36" s="2" t="s">
        <v>210</v>
      </c>
      <c r="F36" s="2">
        <v>55.0</v>
      </c>
      <c r="G36" s="2">
        <v>150.0</v>
      </c>
      <c r="H36" s="2">
        <v>70.0</v>
      </c>
      <c r="I36" s="5"/>
      <c r="J36" s="2">
        <v>50.0</v>
      </c>
      <c r="K36" s="2">
        <v>240.0</v>
      </c>
      <c r="L36" s="2">
        <v>1.0</v>
      </c>
      <c r="M36" s="2">
        <v>100.0</v>
      </c>
      <c r="N36" s="2">
        <v>1.0</v>
      </c>
      <c r="O36" s="2" t="s">
        <v>59</v>
      </c>
      <c r="P36" s="2" t="s">
        <v>211</v>
      </c>
      <c r="Q36" s="4">
        <v>2.0</v>
      </c>
      <c r="R36" s="2">
        <v>32.0</v>
      </c>
      <c r="S36" s="5"/>
      <c r="T36" s="2" t="str">
        <f t="shared" si="1"/>
        <v>#define EFF_LOTUS               ( 32U)    // Квітка лотоса</v>
      </c>
      <c r="U36" s="2" t="str">
        <f t="shared" si="2"/>
        <v>String("32. Квітка лотоса,50,240,1,100,1;") +</v>
      </c>
      <c r="V36" s="2" t="str">
        <f t="shared" si="3"/>
        <v>String("32. Lotos,50,240,1,100,1;") +</v>
      </c>
      <c r="W36" s="2" t="str">
        <f t="shared" si="4"/>
        <v>String("32. Цветок лотоса,50,240,1,100,1;") +</v>
      </c>
      <c r="X36" s="2" t="str">
        <f t="shared" si="5"/>
        <v>  {  55, 150,  70}, // Квітка лотоса</v>
      </c>
      <c r="Y36" s="2" t="str">
        <f t="shared" si="6"/>
        <v>        case EFF_LOTUS:               DYNAMIC_DELAY_TICK { effTimer = millis(); LotusFlower();                Eff_Tick (); }  break;  // ( 32U) Квітка лотоса</v>
      </c>
      <c r="Z36" s="2" t="str">
        <f t="shared" si="30"/>
        <v>{"name":"32. Квітка лотоса","spmin":50,"spmax":240,"scmin":1,"scmax":100,"type":1},</v>
      </c>
      <c r="AA36" s="7" t="str">
        <f t="shared" si="7"/>
        <v>"e32":0,</v>
      </c>
      <c r="AB36" s="7" t="str">
        <f t="shared" si="8"/>
        <v>e32=[[e32]]&amp;</v>
      </c>
      <c r="AC36" s="7" t="str">
        <f t="shared" si="9"/>
        <v>"e32":2,</v>
      </c>
      <c r="AD36" s="2" t="str">
        <f t="shared" si="10"/>
        <v>{"type":"checkbox","class":"checkbox-big","name":"e32","title":"32. Квітка лотоса","style":"font-size:20px;display:block","state":"{{e32}}"},</v>
      </c>
      <c r="AE36" s="2" t="str">
        <f t="shared" si="11"/>
        <v>{"type":"h4","title":"32. Квітка лотоса","style":"width:85%;float:left"},{"type":"input","title":"папка","name":"e32","state":"{{e32}}","pattern":"[0-9]{1,2}","style":"width:15%;display:inline"},{"type":"hr"},</v>
      </c>
      <c r="AF36" s="2" t="str">
        <f t="shared" si="12"/>
        <v>"32": "32.Квітка лотоса",</v>
      </c>
      <c r="AG36" s="31" t="str">
        <f t="shared" si="13"/>
        <v>"32":"32",</v>
      </c>
      <c r="AH36" s="2" t="str">
        <f t="shared" si="14"/>
        <v>32. Квітка лотоса,50,240,1,100,1;</v>
      </c>
      <c r="AI36" s="2" t="str">
        <f t="shared" si="15"/>
        <v>{"type":"checkbox","class":"checkbox-big","name":"e32","title":"32. Lotos","style":"font-size:20px;display:block","state":"{{e32}}"},</v>
      </c>
      <c r="AJ36" s="2" t="str">
        <f t="shared" si="16"/>
        <v>{"type":"h4","title":"32. Lotos","style":"width:85%;float:left"},{"type":"input","title":"папка","name":"e32","state":"{{e32}}","pattern":"[0-9]{1,2}","style":"width:15%;display:inline"},{"type":"hr"},</v>
      </c>
      <c r="AK36" s="2" t="str">
        <f t="shared" si="17"/>
        <v>"32": "32.Lotos",</v>
      </c>
      <c r="AL36" s="31" t="str">
        <f t="shared" si="18"/>
        <v>"32":"32",</v>
      </c>
      <c r="AM36" s="2" t="str">
        <f t="shared" si="19"/>
        <v>32. Lotos,50,240,1,100,1;</v>
      </c>
      <c r="AN36" s="2" t="str">
        <f t="shared" si="20"/>
        <v>{"type":"checkbox","class":"checkbox-big","name":"e32","title":"32. Цветок лотоса","style":"font-size:20px;display:block","state":"{{e32}}"},</v>
      </c>
      <c r="AO36" s="2" t="str">
        <f t="shared" si="21"/>
        <v>{"type":"h4","title":"32. Цветок лотоса","style":"width:85%;float:left"},{"type":"input","title":"папка","name":"e32","state":"{{e32}}","pattern":"[0-9]{1,2}","style":"width:15%;display:inline"},{"type":"hr"},</v>
      </c>
      <c r="AP36" s="2" t="str">
        <f t="shared" si="22"/>
        <v>"32": "32.Цветок лотоса",</v>
      </c>
      <c r="AQ36" s="31" t="str">
        <f t="shared" si="23"/>
        <v>"32":"32",</v>
      </c>
      <c r="AR36" s="2" t="str">
        <f t="shared" si="24"/>
        <v>32. Цветок лотоса,50,240,1,100,1;</v>
      </c>
    </row>
    <row r="37" ht="14.25" customHeight="1">
      <c r="A37" s="2">
        <f t="shared" si="29"/>
        <v>33</v>
      </c>
      <c r="B37" s="2" t="s">
        <v>212</v>
      </c>
      <c r="C37" s="2" t="s">
        <v>213</v>
      </c>
      <c r="D37" s="2" t="s">
        <v>214</v>
      </c>
      <c r="E37" s="2" t="s">
        <v>215</v>
      </c>
      <c r="F37" s="2">
        <v>7.0</v>
      </c>
      <c r="G37" s="2">
        <v>240.0</v>
      </c>
      <c r="H37" s="2">
        <v>18.0</v>
      </c>
      <c r="I37" s="5"/>
      <c r="J37" s="2">
        <v>170.0</v>
      </c>
      <c r="K37" s="2">
        <v>252.0</v>
      </c>
      <c r="L37" s="2">
        <v>1.0</v>
      </c>
      <c r="M37" s="2">
        <v>100.0</v>
      </c>
      <c r="N37" s="2">
        <v>0.0</v>
      </c>
      <c r="O37" s="2" t="s">
        <v>59</v>
      </c>
      <c r="P37" s="2" t="s">
        <v>216</v>
      </c>
      <c r="Q37" s="4">
        <v>2.0</v>
      </c>
      <c r="R37" s="2">
        <v>33.0</v>
      </c>
      <c r="S37" s="5"/>
      <c r="T37" s="2" t="str">
        <f t="shared" si="1"/>
        <v>#define EFF_LLAND               ( 33U)    // Кипіння</v>
      </c>
      <c r="U37" s="2" t="str">
        <f t="shared" si="2"/>
        <v>String("33. Кипіння,170,252,1,100,0;") +</v>
      </c>
      <c r="V37" s="2" t="str">
        <f t="shared" si="3"/>
        <v>String("33. Boiling,170,252,1,100,0;") +</v>
      </c>
      <c r="W37" s="2" t="str">
        <f t="shared" si="4"/>
        <v>String("33. Кипение,170,252,1,100,0;") +</v>
      </c>
      <c r="X37" s="2" t="str">
        <f t="shared" si="5"/>
        <v>  {   7, 240,  18}, // Кипіння</v>
      </c>
      <c r="Y37" s="2" t="str">
        <f t="shared" si="6"/>
        <v>        case EFF_LLAND:               DYNAMIC_DELAY_TICK { effTimer = millis(); LLandRoutine();               Eff_Tick (); }  break;  // ( 33U) Кипіння</v>
      </c>
      <c r="Z37" s="2" t="str">
        <f t="shared" si="30"/>
        <v>{"name":"33. Кипіння","spmin":170,"spmax":252,"scmin":1,"scmax":100,"type":0},</v>
      </c>
      <c r="AA37" s="7" t="str">
        <f t="shared" si="7"/>
        <v>"e33":0,</v>
      </c>
      <c r="AB37" s="7" t="str">
        <f t="shared" si="8"/>
        <v>e33=[[e33]]&amp;</v>
      </c>
      <c r="AC37" s="7" t="str">
        <f t="shared" si="9"/>
        <v>"e33":2,</v>
      </c>
      <c r="AD37" s="2" t="str">
        <f t="shared" si="10"/>
        <v>{"type":"checkbox","class":"checkbox-big","name":"e33","title":"33. Кипіння","style":"font-size:20px;display:block","state":"{{e33}}"},</v>
      </c>
      <c r="AE37" s="2" t="str">
        <f t="shared" si="11"/>
        <v>{"type":"h4","title":"33. Кипіння","style":"width:85%;float:left"},{"type":"input","title":"папка","name":"e33","state":"{{e33}}","pattern":"[0-9]{1,2}","style":"width:15%;display:inline"},{"type":"hr"},</v>
      </c>
      <c r="AF37" s="2" t="str">
        <f t="shared" si="12"/>
        <v>"33": "33.Кипіння",</v>
      </c>
      <c r="AG37" s="31" t="str">
        <f t="shared" si="13"/>
        <v>"33":"33",</v>
      </c>
      <c r="AH37" s="2" t="str">
        <f t="shared" si="14"/>
        <v>33. Кипіння,170,252,1,100,0;</v>
      </c>
      <c r="AI37" s="2" t="str">
        <f t="shared" si="15"/>
        <v>{"type":"checkbox","class":"checkbox-big","name":"e33","title":"33. Boiling","style":"font-size:20px;display:block","state":"{{e33}}"},</v>
      </c>
      <c r="AJ37" s="2" t="str">
        <f t="shared" si="16"/>
        <v>{"type":"h4","title":"33. Boiling","style":"width:85%;float:left"},{"type":"input","title":"папка","name":"e33","state":"{{e33}}","pattern":"[0-9]{1,2}","style":"width:15%;display:inline"},{"type":"hr"},</v>
      </c>
      <c r="AK37" s="2" t="str">
        <f t="shared" si="17"/>
        <v>"33": "33.Boiling",</v>
      </c>
      <c r="AL37" s="31" t="str">
        <f t="shared" si="18"/>
        <v>"33":"33",</v>
      </c>
      <c r="AM37" s="2" t="str">
        <f t="shared" si="19"/>
        <v>33. Boiling,170,252,1,100,0;</v>
      </c>
      <c r="AN37" s="2" t="str">
        <f t="shared" si="20"/>
        <v>{"type":"checkbox","class":"checkbox-big","name":"e33","title":"33. Кипение","style":"font-size:20px;display:block","state":"{{e33}}"},</v>
      </c>
      <c r="AO37" s="2" t="str">
        <f t="shared" si="21"/>
        <v>{"type":"h4","title":"33. Кипение","style":"width:85%;float:left"},{"type":"input","title":"папка","name":"e33","state":"{{e33}}","pattern":"[0-9]{1,2}","style":"width:15%;display:inline"},{"type":"hr"},</v>
      </c>
      <c r="AP37" s="2" t="str">
        <f t="shared" si="22"/>
        <v>"33": "33.Кипение",</v>
      </c>
      <c r="AQ37" s="31" t="str">
        <f t="shared" si="23"/>
        <v>"33":"33",</v>
      </c>
      <c r="AR37" s="2" t="str">
        <f t="shared" si="24"/>
        <v>33. Кипение,170,252,1,100,0;</v>
      </c>
    </row>
    <row r="38" ht="14.25" customHeight="1">
      <c r="A38" s="2">
        <f t="shared" si="29"/>
        <v>34</v>
      </c>
      <c r="B38" s="2" t="s">
        <v>217</v>
      </c>
      <c r="C38" s="2" t="s">
        <v>218</v>
      </c>
      <c r="D38" s="2" t="s">
        <v>219</v>
      </c>
      <c r="E38" s="2" t="s">
        <v>220</v>
      </c>
      <c r="F38" s="2">
        <v>10.0</v>
      </c>
      <c r="G38" s="2">
        <v>220.0</v>
      </c>
      <c r="H38" s="2">
        <v>91.0</v>
      </c>
      <c r="I38" s="5"/>
      <c r="J38" s="2">
        <v>99.0</v>
      </c>
      <c r="K38" s="2">
        <v>252.0</v>
      </c>
      <c r="L38" s="2">
        <v>1.0</v>
      </c>
      <c r="M38" s="2">
        <v>100.0</v>
      </c>
      <c r="N38" s="2">
        <v>0.0</v>
      </c>
      <c r="O38" s="2" t="s">
        <v>59</v>
      </c>
      <c r="P38" s="2" t="s">
        <v>221</v>
      </c>
      <c r="Q38" s="4">
        <v>2.0</v>
      </c>
      <c r="R38" s="2">
        <v>34.0</v>
      </c>
      <c r="S38" s="5"/>
      <c r="T38" s="2" t="str">
        <f t="shared" si="1"/>
        <v>#define EFF_RINGS               ( 34U)    // Кодовий замок</v>
      </c>
      <c r="U38" s="2" t="str">
        <f t="shared" si="2"/>
        <v>String("34. Кодовий замок,99,252,1,100,0;") +</v>
      </c>
      <c r="V38" s="2" t="str">
        <f t="shared" si="3"/>
        <v>String("34. Rings,99,252,1,100,0;") +</v>
      </c>
      <c r="W38" s="2" t="str">
        <f t="shared" si="4"/>
        <v>String("34. Кодовый замок,99,252,1,100,0;") +</v>
      </c>
      <c r="X38" s="2" t="str">
        <f t="shared" si="5"/>
        <v>  {  10, 220,  91}, // Кодовий замок</v>
      </c>
      <c r="Y38" s="2" t="str">
        <f t="shared" si="6"/>
        <v>        case EFF_RINGS:               DYNAMIC_DELAY_TICK { effTimer = millis(); ringsRoutine();               Eff_Tick (); }  break;  // ( 34U) Кодовий замок</v>
      </c>
      <c r="Z38" s="2" t="str">
        <f t="shared" si="30"/>
        <v>{"name":"34. Кодовий замок","spmin":99,"spmax":252,"scmin":1,"scmax":100,"type":0},</v>
      </c>
      <c r="AA38" s="7" t="str">
        <f t="shared" si="7"/>
        <v>"e34":0,</v>
      </c>
      <c r="AB38" s="7" t="str">
        <f t="shared" si="8"/>
        <v>e34=[[e34]]&amp;</v>
      </c>
      <c r="AC38" s="7" t="str">
        <f t="shared" si="9"/>
        <v>"e34":2,</v>
      </c>
      <c r="AD38" s="2" t="str">
        <f t="shared" si="10"/>
        <v>{"type":"checkbox","class":"checkbox-big","name":"e34","title":"34. Кодовий замок","style":"font-size:20px;display:block","state":"{{e34}}"},</v>
      </c>
      <c r="AE38" s="2" t="str">
        <f t="shared" si="11"/>
        <v>{"type":"h4","title":"34. Кодовий замок","style":"width:85%;float:left"},{"type":"input","title":"папка","name":"e34","state":"{{e34}}","pattern":"[0-9]{1,2}","style":"width:15%;display:inline"},{"type":"hr"},</v>
      </c>
      <c r="AF38" s="2" t="str">
        <f t="shared" si="12"/>
        <v>"34": "34.Кодовий замок",</v>
      </c>
      <c r="AG38" s="31" t="str">
        <f t="shared" si="13"/>
        <v>"34":"34",</v>
      </c>
      <c r="AH38" s="2" t="str">
        <f t="shared" si="14"/>
        <v>34. Кодовий замок,99,252,1,100,0;</v>
      </c>
      <c r="AI38" s="2" t="str">
        <f t="shared" si="15"/>
        <v>{"type":"checkbox","class":"checkbox-big","name":"e34","title":"34. Rings","style":"font-size:20px;display:block","state":"{{e34}}"},</v>
      </c>
      <c r="AJ38" s="2" t="str">
        <f t="shared" si="16"/>
        <v>{"type":"h4","title":"34. Rings","style":"width:85%;float:left"},{"type":"input","title":"папка","name":"e34","state":"{{e34}}","pattern":"[0-9]{1,2}","style":"width:15%;display:inline"},{"type":"hr"},</v>
      </c>
      <c r="AK38" s="2" t="str">
        <f t="shared" si="17"/>
        <v>"34": "34.Rings",</v>
      </c>
      <c r="AL38" s="31" t="str">
        <f t="shared" si="18"/>
        <v>"34":"34",</v>
      </c>
      <c r="AM38" s="2" t="str">
        <f t="shared" si="19"/>
        <v>34. Rings,99,252,1,100,0;</v>
      </c>
      <c r="AN38" s="2" t="str">
        <f t="shared" si="20"/>
        <v>{"type":"checkbox","class":"checkbox-big","name":"e34","title":"34. Кодовый замок","style":"font-size:20px;display:block","state":"{{e34}}"},</v>
      </c>
      <c r="AO38" s="2" t="str">
        <f t="shared" si="21"/>
        <v>{"type":"h4","title":"34. Кодовый замок","style":"width:85%;float:left"},{"type":"input","title":"папка","name":"e34","state":"{{e34}}","pattern":"[0-9]{1,2}","style":"width:15%;display:inline"},{"type":"hr"},</v>
      </c>
      <c r="AP38" s="2" t="str">
        <f t="shared" si="22"/>
        <v>"34": "34.Кодовый замок",</v>
      </c>
      <c r="AQ38" s="31" t="str">
        <f t="shared" si="23"/>
        <v>"34":"34",</v>
      </c>
      <c r="AR38" s="2" t="str">
        <f t="shared" si="24"/>
        <v>34. Кодовый замок,99,252,1,100,0;</v>
      </c>
    </row>
    <row r="39" ht="14.25" customHeight="1">
      <c r="A39" s="2">
        <f t="shared" si="29"/>
        <v>35</v>
      </c>
      <c r="B39" s="2" t="s">
        <v>222</v>
      </c>
      <c r="C39" s="2" t="s">
        <v>223</v>
      </c>
      <c r="D39" s="2" t="s">
        <v>224</v>
      </c>
      <c r="E39" s="2" t="s">
        <v>225</v>
      </c>
      <c r="F39" s="2">
        <v>9.0</v>
      </c>
      <c r="G39" s="2">
        <v>180.0</v>
      </c>
      <c r="H39" s="2">
        <v>99.0</v>
      </c>
      <c r="I39" s="5"/>
      <c r="J39" s="2">
        <v>1.0</v>
      </c>
      <c r="K39" s="2">
        <v>255.0</v>
      </c>
      <c r="L39" s="2">
        <v>1.0</v>
      </c>
      <c r="M39" s="2">
        <v>100.0</v>
      </c>
      <c r="N39" s="2">
        <v>1.0</v>
      </c>
      <c r="O39" s="2" t="s">
        <v>69</v>
      </c>
      <c r="P39" s="2" t="s">
        <v>226</v>
      </c>
      <c r="Q39" s="4">
        <v>2.0</v>
      </c>
      <c r="R39" s="2">
        <v>35.0</v>
      </c>
      <c r="S39" s="5"/>
      <c r="T39" s="2" t="str">
        <f t="shared" si="1"/>
        <v>#define EFF_COLOR               ( 35U)    // Колір</v>
      </c>
      <c r="U39" s="2" t="str">
        <f t="shared" si="2"/>
        <v>String("35. Колір,1,255,1,100,1;") +</v>
      </c>
      <c r="V39" s="2" t="str">
        <f t="shared" si="3"/>
        <v>String("35. Color,1,255,1,100,1;") +</v>
      </c>
      <c r="W39" s="2" t="str">
        <f t="shared" si="4"/>
        <v>String("35. Цвет,1,255,1,100,1;") +</v>
      </c>
      <c r="X39" s="2" t="str">
        <f t="shared" si="5"/>
        <v>  {   9, 180,  99}, // Колір</v>
      </c>
      <c r="Y39" s="2" t="str">
        <f t="shared" si="6"/>
        <v>        case EFF_COLOR:               HIGH_DELAY_TICK    { effTimer = millis(); colorRoutine();               Eff_Tick (); }  break;  // ( 35U) Колір</v>
      </c>
      <c r="Z39" s="2" t="str">
        <f t="shared" si="30"/>
        <v>{"name":"35. Колір","spmin":1,"spmax":255,"scmin":1,"scmax":100,"type":1},</v>
      </c>
      <c r="AA39" s="7" t="str">
        <f t="shared" si="7"/>
        <v>"e35":0,</v>
      </c>
      <c r="AB39" s="7" t="str">
        <f t="shared" si="8"/>
        <v>e35=[[e35]]&amp;</v>
      </c>
      <c r="AC39" s="7" t="str">
        <f t="shared" si="9"/>
        <v>"e35":2,</v>
      </c>
      <c r="AD39" s="2" t="str">
        <f t="shared" si="10"/>
        <v>{"type":"checkbox","class":"checkbox-big","name":"e35","title":"35. Колір","style":"font-size:20px;display:block","state":"{{e35}}"},</v>
      </c>
      <c r="AE39" s="2" t="str">
        <f t="shared" si="11"/>
        <v>{"type":"h4","title":"35. Колір","style":"width:85%;float:left"},{"type":"input","title":"папка","name":"e35","state":"{{e35}}","pattern":"[0-9]{1,2}","style":"width:15%;display:inline"},{"type":"hr"},</v>
      </c>
      <c r="AF39" s="2" t="str">
        <f t="shared" si="12"/>
        <v>"35": "35.Колір",</v>
      </c>
      <c r="AG39" s="31" t="str">
        <f t="shared" si="13"/>
        <v>"35":"35",</v>
      </c>
      <c r="AH39" s="2" t="str">
        <f t="shared" si="14"/>
        <v>35. Колір,1,255,1,100,1;</v>
      </c>
      <c r="AI39" s="2" t="str">
        <f t="shared" si="15"/>
        <v>{"type":"checkbox","class":"checkbox-big","name":"e35","title":"35. Color","style":"font-size:20px;display:block","state":"{{e35}}"},</v>
      </c>
      <c r="AJ39" s="2" t="str">
        <f t="shared" si="16"/>
        <v>{"type":"h4","title":"35. Color","style":"width:85%;float:left"},{"type":"input","title":"папка","name":"e35","state":"{{e35}}","pattern":"[0-9]{1,2}","style":"width:15%;display:inline"},{"type":"hr"},</v>
      </c>
      <c r="AK39" s="2" t="str">
        <f t="shared" si="17"/>
        <v>"35": "35.Color",</v>
      </c>
      <c r="AL39" s="31" t="str">
        <f t="shared" si="18"/>
        <v>"35":"35",</v>
      </c>
      <c r="AM39" s="2" t="str">
        <f t="shared" si="19"/>
        <v>35. Color,1,255,1,100,1;</v>
      </c>
      <c r="AN39" s="2" t="str">
        <f t="shared" si="20"/>
        <v>{"type":"checkbox","class":"checkbox-big","name":"e35","title":"35. Цвет","style":"font-size:20px;display:block","state":"{{e35}}"},</v>
      </c>
      <c r="AO39" s="2" t="str">
        <f t="shared" si="21"/>
        <v>{"type":"h4","title":"35. Цвет","style":"width:85%;float:left"},{"type":"input","title":"папка","name":"e35","state":"{{e35}}","pattern":"[0-9]{1,2}","style":"width:15%;display:inline"},{"type":"hr"},</v>
      </c>
      <c r="AP39" s="2" t="str">
        <f t="shared" si="22"/>
        <v>"35": "35.Цвет",</v>
      </c>
      <c r="AQ39" s="31" t="str">
        <f t="shared" si="23"/>
        <v>"35":"35",</v>
      </c>
      <c r="AR39" s="2" t="str">
        <f t="shared" si="24"/>
        <v>35. Цвет,1,255,1,100,1;</v>
      </c>
    </row>
    <row r="40" ht="14.25" hidden="1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2"/>
      <c r="S40" s="32"/>
      <c r="T40" s="32"/>
      <c r="U40" s="32" t="s">
        <v>227</v>
      </c>
      <c r="V40" s="32" t="s">
        <v>227</v>
      </c>
      <c r="W40" s="32" t="s">
        <v>227</v>
      </c>
      <c r="X40" s="32"/>
      <c r="Y40" s="32"/>
      <c r="Z40" s="32"/>
      <c r="AA40" s="34"/>
      <c r="AB40" s="34"/>
      <c r="AC40" s="34"/>
      <c r="AD40" s="32"/>
      <c r="AE40" s="32"/>
      <c r="AF40" s="32"/>
      <c r="AG40" s="16"/>
      <c r="AH40" s="18" t="s">
        <v>228</v>
      </c>
      <c r="AI40" s="32"/>
      <c r="AJ40" s="32"/>
      <c r="AK40" s="34"/>
      <c r="AL40" s="16"/>
      <c r="AM40" s="20" t="s">
        <v>229</v>
      </c>
      <c r="AN40" s="32"/>
      <c r="AO40" s="32"/>
      <c r="AP40" s="34"/>
      <c r="AQ40" s="16"/>
      <c r="AR40" s="22" t="s">
        <v>230</v>
      </c>
    </row>
    <row r="41" ht="14.25" hidden="1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2"/>
      <c r="S41" s="32"/>
      <c r="T41" s="32"/>
      <c r="U41" s="32" t="s">
        <v>231</v>
      </c>
      <c r="V41" s="32" t="s">
        <v>231</v>
      </c>
      <c r="W41" s="32" t="s">
        <v>231</v>
      </c>
      <c r="X41" s="32"/>
      <c r="Y41" s="32"/>
      <c r="Z41" s="32"/>
      <c r="AA41" s="34"/>
      <c r="AB41" s="34"/>
      <c r="AC41" s="34"/>
      <c r="AD41" s="32"/>
      <c r="AE41" s="32"/>
      <c r="AF41" s="32"/>
      <c r="AG41" s="35"/>
      <c r="AH41" s="16" t="s">
        <v>232</v>
      </c>
      <c r="AI41" s="32"/>
      <c r="AJ41" s="32"/>
      <c r="AK41" s="34"/>
      <c r="AL41" s="35"/>
      <c r="AM41" s="16" t="s">
        <v>232</v>
      </c>
      <c r="AN41" s="32"/>
      <c r="AO41" s="32"/>
      <c r="AP41" s="34"/>
      <c r="AQ41" s="35"/>
      <c r="AR41" s="16" t="s">
        <v>232</v>
      </c>
    </row>
    <row r="42" ht="14.25" customHeight="1">
      <c r="A42" s="2">
        <f t="shared" ref="A42:A75" si="31">MAX(OFFSET(A42,-4,0,4,1))+1</f>
        <v>36</v>
      </c>
      <c r="B42" s="2" t="s">
        <v>233</v>
      </c>
      <c r="C42" s="2" t="s">
        <v>234</v>
      </c>
      <c r="D42" s="2" t="s">
        <v>235</v>
      </c>
      <c r="E42" s="2" t="s">
        <v>236</v>
      </c>
      <c r="F42" s="2">
        <v>9.0</v>
      </c>
      <c r="G42" s="2">
        <v>195.0</v>
      </c>
      <c r="H42" s="2">
        <v>80.0</v>
      </c>
      <c r="I42" s="5"/>
      <c r="J42" s="2">
        <v>99.0</v>
      </c>
      <c r="K42" s="2">
        <v>252.0</v>
      </c>
      <c r="L42" s="2">
        <v>1.0</v>
      </c>
      <c r="M42" s="2">
        <v>100.0</v>
      </c>
      <c r="N42" s="2">
        <v>0.0</v>
      </c>
      <c r="O42" s="2" t="s">
        <v>59</v>
      </c>
      <c r="P42" s="2" t="s">
        <v>237</v>
      </c>
      <c r="Q42" s="4">
        <v>2.0</v>
      </c>
      <c r="R42" s="2">
        <v>36.0</v>
      </c>
      <c r="S42" s="5"/>
      <c r="T42" s="2" t="str">
        <f t="shared" ref="T42:T75" si="32">CONCATENATE("#define EFF_",B42,REPT(" ",20-LEN(B42)),"(",REPT(" ",3-LEN(R42)),R42,"U)    // ",C42)</f>
        <v>#define EFF_SAND                ( 36U)    // Кольорові драже</v>
      </c>
      <c r="U42" s="2" t="str">
        <f t="shared" ref="U42:U75" si="33">CONCATENATE("String(""",A42,". ",C42,",",J42,",",K42,",",L42,",",M42,",",N42,";"") +")</f>
        <v>String("36. Кольорові драже,99,252,1,100,0;") +</v>
      </c>
      <c r="V42" s="2" t="str">
        <f t="shared" ref="V42:V75" si="34">CONCATENATE("String(""",A42,". ",D42,",",J42,",",K42,",",L42,",",M42,",",N42,";"") +")</f>
        <v>String("36. Sand,99,252,1,100,0;") +</v>
      </c>
      <c r="W42" s="2" t="str">
        <f t="shared" ref="W42:W75" si="35">CONCATENATE("String(""",A42,". ",E42,",",J42,",",K42,",",L42,",",M42,",",N42,";"") +")</f>
        <v>String("36. Цветное драже,99,252,1,100,0;") +</v>
      </c>
      <c r="X42" s="2" t="str">
        <f t="shared" ref="X42:X75" si="36">CONCATENATE("  {",REPT(" ",4-LEN(F42)),F42,",",REPT(" ",4-LEN(G42)),G42,",",REPT(" ",4-LEN(H42)),H42,"}, // ",C42)</f>
        <v>  {   9, 195,  80}, // Кольорові драже</v>
      </c>
      <c r="Y42" s="2" t="str">
        <f t="shared" ref="Y42:Y75" si="37">CONCATENATE("        case EFF_",B42,":",REPT(" ",20-LEN(B42)),O42," { effTimer = millis(); ",P42,REPT(" ",30-LEN(P42)),"Eff_Tick (); }","  break;  // (",REPT(" ",3-LEN(R42)),R42,"U) ",C42)</f>
        <v>        case EFF_SAND:                DYNAMIC_DELAY_TICK { effTimer = millis(); sandRoutine();                Eff_Tick (); }  break;  // ( 36U) Кольорові драже</v>
      </c>
      <c r="Z42" s="2" t="str">
        <f t="shared" ref="Z42:Z62" si="38">CONCATENATE("{""name"":""",A42,". ",C42,""",""spmin"":",J42,",""spmax"":",K42,",""scmin"":",L42,",""scmax"":",M42,",""type"":",N42,"},")</f>
        <v>{"name":"36. Кольорові драже","spmin":99,"spmax":252,"scmin":1,"scmax":100,"type":0},</v>
      </c>
      <c r="AA42" s="7" t="str">
        <f t="shared" ref="AA42:AA75" si="39">CONCATENATE("""","e",R42,"""",":0,")</f>
        <v>"e36":0,</v>
      </c>
      <c r="AB42" s="7" t="str">
        <f t="shared" ref="AB42:AB75" si="40">CONCATENATE("e",R42,"=[[e",R42,"]]&amp;")</f>
        <v>e36=[[e36]]&amp;</v>
      </c>
      <c r="AC42" s="7" t="str">
        <f t="shared" ref="AC42:AC75" si="41">CONCATENATE("""","e",R42,"""",":",Q42,",")</f>
        <v>"e36":2,</v>
      </c>
      <c r="AD42" s="2" t="str">
        <f t="shared" ref="AD42:AD75" si="42">CONCATENATE("{""type"":""checkbox"",""class"":""checkbox-big"",""name"":""e",R42,""",""title"":""",A42,". ",C42,""",""style"":""font-size:20px;display:block"",""state"":""{{e",R42,"}}""},")</f>
        <v>{"type":"checkbox","class":"checkbox-big","name":"e36","title":"36. Кольорові драже","style":"font-size:20px;display:block","state":"{{e36}}"},</v>
      </c>
      <c r="AE42" s="2" t="str">
        <f t="shared" ref="AE42:AE75" si="43">CONCATENATE("{""type"":""h4"",""title"":""",A42,". ",C42,""",""style"":""width:85%;float:left""},{""type"":""input"",""title"":""папка"",""name"":""e",R42,""",""state"":""{{e",R42,"}}"",""pattern"":""[0-9]{1,2}"",""style"":""width:15%;display:inline""},{""type"":""hr""},")</f>
        <v>{"type":"h4","title":"36. Кольорові драже","style":"width:85%;float:left"},{"type":"input","title":"папка","name":"e36","state":"{{e36}}","pattern":"[0-9]{1,2}","style":"width:15%;display:inline"},{"type":"hr"},</v>
      </c>
      <c r="AF42" s="2" t="str">
        <f t="shared" ref="AF42:AF75" si="44">CONCATENATE("""",A42,"""",": """,A42,".",C42,""",")</f>
        <v>"36": "36.Кольорові драже",</v>
      </c>
      <c r="AG42" s="31" t="str">
        <f t="shared" ref="AG42:AG75" si="45">CONCATENATE("""",A42,"""",":""",R42,""",")</f>
        <v>"36":"36",</v>
      </c>
      <c r="AH42" s="2" t="str">
        <f t="shared" ref="AH42:AH75" si="46">CONCATENATE(A42,". ",C42,",",J42,",",K42,",",L42,",",M42,",",N42,";")</f>
        <v>36. Кольорові драже,99,252,1,100,0;</v>
      </c>
      <c r="AI42" s="2" t="str">
        <f t="shared" ref="AI42:AI75" si="47">CONCATENATE("{""type"":""checkbox"",""class"":""checkbox-big"",""name"":""e",R42,""",""title"":""",A42,". ",D42,""",""style"":""font-size:20px;display:block"",""state"":""{{e",R42,"}}""},")</f>
        <v>{"type":"checkbox","class":"checkbox-big","name":"e36","title":"36. Sand","style":"font-size:20px;display:block","state":"{{e36}}"},</v>
      </c>
      <c r="AJ42" s="2" t="str">
        <f t="shared" ref="AJ42:AJ75" si="48">CONCATENATE("{""type"":""h4"",""title"":""",A42,". ",D42,""",""style"":""width:85%;float:left""},{""type"":""input"",""title"":""папка"",""name"":""e",R42,""",""state"":""{{e",R42,"}}"",""pattern"":""[0-9]{1,2}"",""style"":""width:15%;display:inline""},{""type"":""hr""},")</f>
        <v>{"type":"h4","title":"36. Sand","style":"width:85%;float:left"},{"type":"input","title":"папка","name":"e36","state":"{{e36}}","pattern":"[0-9]{1,2}","style":"width:15%;display:inline"},{"type":"hr"},</v>
      </c>
      <c r="AK42" s="2" t="str">
        <f t="shared" ref="AK42:AK75" si="49">CONCATENATE("""",A42,"""",": """,A42,".",D42,""",")</f>
        <v>"36": "36.Sand",</v>
      </c>
      <c r="AL42" s="31" t="str">
        <f t="shared" ref="AL42:AL75" si="50">CONCATENATE("""",A42,"""",":""",R42,""",")</f>
        <v>"36":"36",</v>
      </c>
      <c r="AM42" s="2" t="str">
        <f t="shared" ref="AM42:AM75" si="51">CONCATENATE(A42,". ",D42,",",J42,",",K42,",",L42,",",M42,",",N42,";")</f>
        <v>36. Sand,99,252,1,100,0;</v>
      </c>
      <c r="AN42" s="2" t="str">
        <f t="shared" ref="AN42:AN75" si="52">CONCATENATE("{""type"":""checkbox"",""class"":""checkbox-big"",""name"":""e",R42,""",""title"":""",A42,". ",E42,""",""style"":""font-size:20px;display:block"",""state"":""{{e",R42,"}}""},")</f>
        <v>{"type":"checkbox","class":"checkbox-big","name":"e36","title":"36. Цветное драже","style":"font-size:20px;display:block","state":"{{e36}}"},</v>
      </c>
      <c r="AO42" s="2" t="str">
        <f t="shared" ref="AO42:AO75" si="53">CONCATENATE("{""type"":""h4"",""title"":""",A42,". ",E42,""",""style"":""width:85%;float:left""},{""type"":""input"",""title"":""папка"",""name"":""e",R42,""",""state"":""{{e",R42,"}}"",""pattern"":""[0-9]{1,2}"",""style"":""width:15%;display:inline""},{""type"":""hr""},")</f>
        <v>{"type":"h4","title":"36. Цветное драже","style":"width:85%;float:left"},{"type":"input","title":"папка","name":"e36","state":"{{e36}}","pattern":"[0-9]{1,2}","style":"width:15%;display:inline"},{"type":"hr"},</v>
      </c>
      <c r="AP42" s="2" t="str">
        <f t="shared" ref="AP42:AP75" si="54">CONCATENATE("""",A42,"""",": """,A42,".",E42,""",")</f>
        <v>"36": "36.Цветное драже",</v>
      </c>
      <c r="AQ42" s="31" t="str">
        <f t="shared" ref="AQ42:AQ75" si="55">CONCATENATE("""",A42,"""",":""",R42,""",")</f>
        <v>"36":"36",</v>
      </c>
      <c r="AR42" s="2" t="str">
        <f t="shared" ref="AR42:AR75" si="56">CONCATENATE(A42,". ",E42,",",J42,",",K42,",",L42,",",M42,",",N42,";")</f>
        <v>36. Цветное драже,99,252,1,100,0;</v>
      </c>
    </row>
    <row r="43" ht="14.25" customHeight="1">
      <c r="A43" s="2">
        <f t="shared" si="31"/>
        <v>37</v>
      </c>
      <c r="B43" s="2" t="s">
        <v>238</v>
      </c>
      <c r="C43" s="2" t="s">
        <v>239</v>
      </c>
      <c r="D43" s="2" t="s">
        <v>240</v>
      </c>
      <c r="E43" s="2" t="s">
        <v>241</v>
      </c>
      <c r="F43" s="2">
        <v>20.0</v>
      </c>
      <c r="G43" s="2">
        <v>128.0</v>
      </c>
      <c r="H43" s="2">
        <v>25.0</v>
      </c>
      <c r="I43" s="5"/>
      <c r="J43" s="2">
        <v>128.0</v>
      </c>
      <c r="K43" s="2">
        <v>128.0</v>
      </c>
      <c r="L43" s="2">
        <v>10.0</v>
      </c>
      <c r="M43" s="2">
        <v>90.0</v>
      </c>
      <c r="N43" s="2">
        <v>0.0</v>
      </c>
      <c r="O43" s="2" t="s">
        <v>242</v>
      </c>
      <c r="P43" s="2" t="s">
        <v>243</v>
      </c>
      <c r="Q43" s="4">
        <v>2.0</v>
      </c>
      <c r="R43" s="2">
        <v>37.0</v>
      </c>
      <c r="S43" s="5"/>
      <c r="T43" s="2" t="str">
        <f t="shared" si="32"/>
        <v>#define EFF_COLOR_FRIZZLES      ( 37U)    // Кольорові кучері</v>
      </c>
      <c r="U43" s="2" t="str">
        <f t="shared" si="33"/>
        <v>String("37. Кольорові кучері,128,128,10,90,0;") +</v>
      </c>
      <c r="V43" s="2" t="str">
        <f t="shared" si="34"/>
        <v>String("37. Color Frizzless,128,128,10,90,0;") +</v>
      </c>
      <c r="W43" s="2" t="str">
        <f t="shared" si="35"/>
        <v>String("37. Цветные кучери,128,128,10,90,0;") +</v>
      </c>
      <c r="X43" s="2" t="str">
        <f t="shared" si="36"/>
        <v>  {  20, 128,  25}, // Кольорові кучері</v>
      </c>
      <c r="Y43" s="2" t="str">
        <f t="shared" si="37"/>
        <v>        case EFF_COLOR_FRIZZLES:      SOFT_DELAY_TICK    { effTimer = millis(); ColorFrizzles();              Eff_Tick (); }  break;  // ( 37U) Кольорові кучері</v>
      </c>
      <c r="Z43" s="2" t="str">
        <f t="shared" si="38"/>
        <v>{"name":"37. Кольорові кучері","spmin":128,"spmax":128,"scmin":10,"scmax":90,"type":0},</v>
      </c>
      <c r="AA43" s="7" t="str">
        <f t="shared" si="39"/>
        <v>"e37":0,</v>
      </c>
      <c r="AB43" s="7" t="str">
        <f t="shared" si="40"/>
        <v>e37=[[e37]]&amp;</v>
      </c>
      <c r="AC43" s="7" t="str">
        <f t="shared" si="41"/>
        <v>"e37":2,</v>
      </c>
      <c r="AD43" s="2" t="str">
        <f t="shared" si="42"/>
        <v>{"type":"checkbox","class":"checkbox-big","name":"e37","title":"37. Кольорові кучері","style":"font-size:20px;display:block","state":"{{e37}}"},</v>
      </c>
      <c r="AE43" s="2" t="str">
        <f t="shared" si="43"/>
        <v>{"type":"h4","title":"37. Кольорові кучері","style":"width:85%;float:left"},{"type":"input","title":"папка","name":"e37","state":"{{e37}}","pattern":"[0-9]{1,2}","style":"width:15%;display:inline"},{"type":"hr"},</v>
      </c>
      <c r="AF43" s="2" t="str">
        <f t="shared" si="44"/>
        <v>"37": "37.Кольорові кучері",</v>
      </c>
      <c r="AG43" s="31" t="str">
        <f t="shared" si="45"/>
        <v>"37":"37",</v>
      </c>
      <c r="AH43" s="2" t="str">
        <f t="shared" si="46"/>
        <v>37. Кольорові кучері,128,128,10,90,0;</v>
      </c>
      <c r="AI43" s="2" t="str">
        <f t="shared" si="47"/>
        <v>{"type":"checkbox","class":"checkbox-big","name":"e37","title":"37. Color Frizzless","style":"font-size:20px;display:block","state":"{{e37}}"},</v>
      </c>
      <c r="AJ43" s="2" t="str">
        <f t="shared" si="48"/>
        <v>{"type":"h4","title":"37. Color Frizzless","style":"width:85%;float:left"},{"type":"input","title":"папка","name":"e37","state":"{{e37}}","pattern":"[0-9]{1,2}","style":"width:15%;display:inline"},{"type":"hr"},</v>
      </c>
      <c r="AK43" s="2" t="str">
        <f t="shared" si="49"/>
        <v>"37": "37.Color Frizzless",</v>
      </c>
      <c r="AL43" s="31" t="str">
        <f t="shared" si="50"/>
        <v>"37":"37",</v>
      </c>
      <c r="AM43" s="2" t="str">
        <f t="shared" si="51"/>
        <v>37. Color Frizzless,128,128,10,90,0;</v>
      </c>
      <c r="AN43" s="2" t="str">
        <f t="shared" si="52"/>
        <v>{"type":"checkbox","class":"checkbox-big","name":"e37","title":"37. Цветные кучери","style":"font-size:20px;display:block","state":"{{e37}}"},</v>
      </c>
      <c r="AO43" s="2" t="str">
        <f t="shared" si="53"/>
        <v>{"type":"h4","title":"37. Цветные кучери","style":"width:85%;float:left"},{"type":"input","title":"папка","name":"e37","state":"{{e37}}","pattern":"[0-9]{1,2}","style":"width:15%;display:inline"},{"type":"hr"},</v>
      </c>
      <c r="AP43" s="2" t="str">
        <f t="shared" si="54"/>
        <v>"37": "37.Цветные кучери",</v>
      </c>
      <c r="AQ43" s="31" t="str">
        <f t="shared" si="55"/>
        <v>"37":"37",</v>
      </c>
      <c r="AR43" s="2" t="str">
        <f t="shared" si="56"/>
        <v>37. Цветные кучери,128,128,10,90,0;</v>
      </c>
    </row>
    <row r="44" ht="14.25" customHeight="1">
      <c r="A44" s="2">
        <f t="shared" si="31"/>
        <v>38</v>
      </c>
      <c r="B44" s="2" t="s">
        <v>244</v>
      </c>
      <c r="C44" s="2" t="s">
        <v>245</v>
      </c>
      <c r="D44" s="2" t="s">
        <v>246</v>
      </c>
      <c r="E44" s="2" t="s">
        <v>245</v>
      </c>
      <c r="F44" s="2">
        <v>16.0</v>
      </c>
      <c r="G44" s="2">
        <v>220.0</v>
      </c>
      <c r="H44" s="2">
        <v>28.0</v>
      </c>
      <c r="I44" s="5"/>
      <c r="J44" s="2">
        <v>99.0</v>
      </c>
      <c r="K44" s="2">
        <v>252.0</v>
      </c>
      <c r="L44" s="2">
        <v>1.0</v>
      </c>
      <c r="M44" s="2">
        <v>100.0</v>
      </c>
      <c r="N44" s="2">
        <v>0.0</v>
      </c>
      <c r="O44" s="2" t="s">
        <v>59</v>
      </c>
      <c r="P44" s="2" t="s">
        <v>247</v>
      </c>
      <c r="Q44" s="4">
        <v>2.0</v>
      </c>
      <c r="R44" s="2">
        <v>38.0</v>
      </c>
      <c r="S44" s="5"/>
      <c r="T44" s="2" t="str">
        <f t="shared" si="32"/>
        <v>#define EFF_COMET               ( 38U)    // Комета</v>
      </c>
      <c r="U44" s="2" t="str">
        <f t="shared" si="33"/>
        <v>String("38. Комета,99,252,1,100,0;") +</v>
      </c>
      <c r="V44" s="2" t="str">
        <f t="shared" si="34"/>
        <v>String("38. Comet,99,252,1,100,0;") +</v>
      </c>
      <c r="W44" s="2" t="str">
        <f t="shared" si="35"/>
        <v>String("38. Комета,99,252,1,100,0;") +</v>
      </c>
      <c r="X44" s="2" t="str">
        <f t="shared" si="36"/>
        <v>  {  16, 220,  28}, // Комета</v>
      </c>
      <c r="Y44" s="2" t="str">
        <f t="shared" si="37"/>
        <v>        case EFF_COMET:               DYNAMIC_DELAY_TICK { effTimer = millis(); RainbowCometRoutine();        Eff_Tick (); }  break;  // ( 38U) Комета</v>
      </c>
      <c r="Z44" s="2" t="str">
        <f t="shared" si="38"/>
        <v>{"name":"38. Комета","spmin":99,"spmax":252,"scmin":1,"scmax":100,"type":0},</v>
      </c>
      <c r="AA44" s="7" t="str">
        <f t="shared" si="39"/>
        <v>"e38":0,</v>
      </c>
      <c r="AB44" s="7" t="str">
        <f t="shared" si="40"/>
        <v>e38=[[e38]]&amp;</v>
      </c>
      <c r="AC44" s="7" t="str">
        <f t="shared" si="41"/>
        <v>"e38":2,</v>
      </c>
      <c r="AD44" s="2" t="str">
        <f t="shared" si="42"/>
        <v>{"type":"checkbox","class":"checkbox-big","name":"e38","title":"38. Комета","style":"font-size:20px;display:block","state":"{{e38}}"},</v>
      </c>
      <c r="AE44" s="2" t="str">
        <f t="shared" si="43"/>
        <v>{"type":"h4","title":"38. Комета","style":"width:85%;float:left"},{"type":"input","title":"папка","name":"e38","state":"{{e38}}","pattern":"[0-9]{1,2}","style":"width:15%;display:inline"},{"type":"hr"},</v>
      </c>
      <c r="AF44" s="2" t="str">
        <f t="shared" si="44"/>
        <v>"38": "38.Комета",</v>
      </c>
      <c r="AG44" s="31" t="str">
        <f t="shared" si="45"/>
        <v>"38":"38",</v>
      </c>
      <c r="AH44" s="2" t="str">
        <f t="shared" si="46"/>
        <v>38. Комета,99,252,1,100,0;</v>
      </c>
      <c r="AI44" s="2" t="str">
        <f t="shared" si="47"/>
        <v>{"type":"checkbox","class":"checkbox-big","name":"e38","title":"38. Comet","style":"font-size:20px;display:block","state":"{{e38}}"},</v>
      </c>
      <c r="AJ44" s="2" t="str">
        <f t="shared" si="48"/>
        <v>{"type":"h4","title":"38. Comet","style":"width:85%;float:left"},{"type":"input","title":"папка","name":"e38","state":"{{e38}}","pattern":"[0-9]{1,2}","style":"width:15%;display:inline"},{"type":"hr"},</v>
      </c>
      <c r="AK44" s="2" t="str">
        <f t="shared" si="49"/>
        <v>"38": "38.Comet",</v>
      </c>
      <c r="AL44" s="31" t="str">
        <f t="shared" si="50"/>
        <v>"38":"38",</v>
      </c>
      <c r="AM44" s="2" t="str">
        <f t="shared" si="51"/>
        <v>38. Comet,99,252,1,100,0;</v>
      </c>
      <c r="AN44" s="2" t="str">
        <f t="shared" si="52"/>
        <v>{"type":"checkbox","class":"checkbox-big","name":"e38","title":"38. Комета","style":"font-size:20px;display:block","state":"{{e38}}"},</v>
      </c>
      <c r="AO44" s="2" t="str">
        <f t="shared" si="53"/>
        <v>{"type":"h4","title":"38. Комета","style":"width:85%;float:left"},{"type":"input","title":"папка","name":"e38","state":"{{e38}}","pattern":"[0-9]{1,2}","style":"width:15%;display:inline"},{"type":"hr"},</v>
      </c>
      <c r="AP44" s="2" t="str">
        <f t="shared" si="54"/>
        <v>"38": "38.Комета",</v>
      </c>
      <c r="AQ44" s="31" t="str">
        <f t="shared" si="55"/>
        <v>"38":"38",</v>
      </c>
      <c r="AR44" s="2" t="str">
        <f t="shared" si="56"/>
        <v>38. Комета,99,252,1,100,0;</v>
      </c>
    </row>
    <row r="45" ht="14.25" customHeight="1">
      <c r="A45" s="2">
        <f t="shared" si="31"/>
        <v>39</v>
      </c>
      <c r="B45" s="2" t="s">
        <v>248</v>
      </c>
      <c r="C45" s="2" t="s">
        <v>249</v>
      </c>
      <c r="D45" s="2" t="s">
        <v>250</v>
      </c>
      <c r="E45" s="2" t="s">
        <v>251</v>
      </c>
      <c r="F45" s="2">
        <v>14.0</v>
      </c>
      <c r="G45" s="2">
        <v>212.0</v>
      </c>
      <c r="H45" s="2">
        <v>69.0</v>
      </c>
      <c r="I45" s="5"/>
      <c r="J45" s="2">
        <v>99.0</v>
      </c>
      <c r="K45" s="2">
        <v>252.0</v>
      </c>
      <c r="L45" s="2">
        <v>1.0</v>
      </c>
      <c r="M45" s="2">
        <v>100.0</v>
      </c>
      <c r="N45" s="2">
        <v>1.0</v>
      </c>
      <c r="O45" s="2" t="s">
        <v>59</v>
      </c>
      <c r="P45" s="2" t="s">
        <v>252</v>
      </c>
      <c r="Q45" s="4">
        <v>2.0</v>
      </c>
      <c r="R45" s="2">
        <v>39.0</v>
      </c>
      <c r="S45" s="5"/>
      <c r="T45" s="2" t="str">
        <f t="shared" si="32"/>
        <v>#define EFF_COMET_COLOR         ( 39U)    // Комета однокольорова</v>
      </c>
      <c r="U45" s="2" t="str">
        <f t="shared" si="33"/>
        <v>String("39. Комета однокольорова,99,252,1,100,1;") +</v>
      </c>
      <c r="V45" s="2" t="str">
        <f t="shared" si="34"/>
        <v>String("39. Comet Colored,99,252,1,100,1;") +</v>
      </c>
      <c r="W45" s="2" t="str">
        <f t="shared" si="35"/>
        <v>String("39. Комета одноцветная,99,252,1,100,1;") +</v>
      </c>
      <c r="X45" s="2" t="str">
        <f t="shared" si="36"/>
        <v>  {  14, 212,  69}, // Комета однокольорова</v>
      </c>
      <c r="Y45" s="2" t="str">
        <f t="shared" si="37"/>
        <v>        case EFF_COMET_COLOR:         DYNAMIC_DELAY_TICK { effTimer = millis(); ColorCometRoutine();          Eff_Tick (); }  break;  // ( 39U) Комета однокольорова</v>
      </c>
      <c r="Z45" s="2" t="str">
        <f t="shared" si="38"/>
        <v>{"name":"39. Комета однокольорова","spmin":99,"spmax":252,"scmin":1,"scmax":100,"type":1},</v>
      </c>
      <c r="AA45" s="7" t="str">
        <f t="shared" si="39"/>
        <v>"e39":0,</v>
      </c>
      <c r="AB45" s="7" t="str">
        <f t="shared" si="40"/>
        <v>e39=[[e39]]&amp;</v>
      </c>
      <c r="AC45" s="7" t="str">
        <f t="shared" si="41"/>
        <v>"e39":2,</v>
      </c>
      <c r="AD45" s="2" t="str">
        <f t="shared" si="42"/>
        <v>{"type":"checkbox","class":"checkbox-big","name":"e39","title":"39. Комета однокольорова","style":"font-size:20px;display:block","state":"{{e39}}"},</v>
      </c>
      <c r="AE45" s="2" t="str">
        <f t="shared" si="43"/>
        <v>{"type":"h4","title":"39. Комета однокольорова","style":"width:85%;float:left"},{"type":"input","title":"папка","name":"e39","state":"{{e39}}","pattern":"[0-9]{1,2}","style":"width:15%;display:inline"},{"type":"hr"},</v>
      </c>
      <c r="AF45" s="2" t="str">
        <f t="shared" si="44"/>
        <v>"39": "39.Комета однокольорова",</v>
      </c>
      <c r="AG45" s="31" t="str">
        <f t="shared" si="45"/>
        <v>"39":"39",</v>
      </c>
      <c r="AH45" s="2" t="str">
        <f t="shared" si="46"/>
        <v>39. Комета однокольорова,99,252,1,100,1;</v>
      </c>
      <c r="AI45" s="2" t="str">
        <f t="shared" si="47"/>
        <v>{"type":"checkbox","class":"checkbox-big","name":"e39","title":"39. Comet Colored","style":"font-size:20px;display:block","state":"{{e39}}"},</v>
      </c>
      <c r="AJ45" s="2" t="str">
        <f t="shared" si="48"/>
        <v>{"type":"h4","title":"39. Comet Colored","style":"width:85%;float:left"},{"type":"input","title":"папка","name":"e39","state":"{{e39}}","pattern":"[0-9]{1,2}","style":"width:15%;display:inline"},{"type":"hr"},</v>
      </c>
      <c r="AK45" s="2" t="str">
        <f t="shared" si="49"/>
        <v>"39": "39.Comet Colored",</v>
      </c>
      <c r="AL45" s="31" t="str">
        <f t="shared" si="50"/>
        <v>"39":"39",</v>
      </c>
      <c r="AM45" s="2" t="str">
        <f t="shared" si="51"/>
        <v>39. Comet Colored,99,252,1,100,1;</v>
      </c>
      <c r="AN45" s="2" t="str">
        <f t="shared" si="52"/>
        <v>{"type":"checkbox","class":"checkbox-big","name":"e39","title":"39. Комета одноцветная","style":"font-size:20px;display:block","state":"{{e39}}"},</v>
      </c>
      <c r="AO45" s="2" t="str">
        <f t="shared" si="53"/>
        <v>{"type":"h4","title":"39. Комета одноцветная","style":"width:85%;float:left"},{"type":"input","title":"папка","name":"e39","state":"{{e39}}","pattern":"[0-9]{1,2}","style":"width:15%;display:inline"},{"type":"hr"},</v>
      </c>
      <c r="AP45" s="2" t="str">
        <f t="shared" si="54"/>
        <v>"39": "39.Комета одноцветная",</v>
      </c>
      <c r="AQ45" s="31" t="str">
        <f t="shared" si="55"/>
        <v>"39":"39",</v>
      </c>
      <c r="AR45" s="2" t="str">
        <f t="shared" si="56"/>
        <v>39. Комета одноцветная,99,252,1,100,1;</v>
      </c>
    </row>
    <row r="46" ht="14.25" customHeight="1">
      <c r="A46" s="2">
        <f t="shared" si="31"/>
        <v>40</v>
      </c>
      <c r="B46" s="2" t="s">
        <v>253</v>
      </c>
      <c r="C46" s="2" t="s">
        <v>254</v>
      </c>
      <c r="D46" s="2" t="s">
        <v>255</v>
      </c>
      <c r="E46" s="2" t="s">
        <v>256</v>
      </c>
      <c r="F46" s="2">
        <v>27.0</v>
      </c>
      <c r="G46" s="2">
        <v>186.0</v>
      </c>
      <c r="H46" s="2">
        <v>19.0</v>
      </c>
      <c r="I46" s="5"/>
      <c r="J46" s="2">
        <v>99.0</v>
      </c>
      <c r="K46" s="2">
        <v>252.0</v>
      </c>
      <c r="L46" s="2">
        <v>1.0</v>
      </c>
      <c r="M46" s="2">
        <v>100.0</v>
      </c>
      <c r="N46" s="2">
        <v>0.0</v>
      </c>
      <c r="O46" s="2" t="s">
        <v>59</v>
      </c>
      <c r="P46" s="2" t="s">
        <v>257</v>
      </c>
      <c r="Q46" s="4">
        <v>2.0</v>
      </c>
      <c r="R46" s="2">
        <v>40.0</v>
      </c>
      <c r="S46" s="5"/>
      <c r="T46" s="2" t="str">
        <f t="shared" si="32"/>
        <v>#define EFF_COMET_TWO           ( 40U)    // Комета подвійна</v>
      </c>
      <c r="U46" s="2" t="str">
        <f t="shared" si="33"/>
        <v>String("40. Комета подвійна,99,252,1,100,0;") +</v>
      </c>
      <c r="V46" s="2" t="str">
        <f t="shared" si="34"/>
        <v>String("40. Comet x 2,99,252,1,100,0;") +</v>
      </c>
      <c r="W46" s="2" t="str">
        <f t="shared" si="35"/>
        <v>String("40. Комета двойная,99,252,1,100,0;") +</v>
      </c>
      <c r="X46" s="2" t="str">
        <f t="shared" si="36"/>
        <v>  {  27, 186,  19}, // Комета подвійна</v>
      </c>
      <c r="Y46" s="2" t="str">
        <f t="shared" si="37"/>
        <v>        case EFF_COMET_TWO:           DYNAMIC_DELAY_TICK { effTimer = millis(); MultipleStream();             Eff_Tick (); }  break;  // ( 40U) Комета подвійна</v>
      </c>
      <c r="Z46" s="2" t="str">
        <f t="shared" si="38"/>
        <v>{"name":"40. Комета подвійна","spmin":99,"spmax":252,"scmin":1,"scmax":100,"type":0},</v>
      </c>
      <c r="AA46" s="7" t="str">
        <f t="shared" si="39"/>
        <v>"e40":0,</v>
      </c>
      <c r="AB46" s="7" t="str">
        <f t="shared" si="40"/>
        <v>e40=[[e40]]&amp;</v>
      </c>
      <c r="AC46" s="7" t="str">
        <f t="shared" si="41"/>
        <v>"e40":2,</v>
      </c>
      <c r="AD46" s="2" t="str">
        <f t="shared" si="42"/>
        <v>{"type":"checkbox","class":"checkbox-big","name":"e40","title":"40. Комета подвійна","style":"font-size:20px;display:block","state":"{{e40}}"},</v>
      </c>
      <c r="AE46" s="2" t="str">
        <f t="shared" si="43"/>
        <v>{"type":"h4","title":"40. Комета подвійна","style":"width:85%;float:left"},{"type":"input","title":"папка","name":"e40","state":"{{e40}}","pattern":"[0-9]{1,2}","style":"width:15%;display:inline"},{"type":"hr"},</v>
      </c>
      <c r="AF46" s="2" t="str">
        <f t="shared" si="44"/>
        <v>"40": "40.Комета подвійна",</v>
      </c>
      <c r="AG46" s="31" t="str">
        <f t="shared" si="45"/>
        <v>"40":"40",</v>
      </c>
      <c r="AH46" s="2" t="str">
        <f t="shared" si="46"/>
        <v>40. Комета подвійна,99,252,1,100,0;</v>
      </c>
      <c r="AI46" s="2" t="str">
        <f t="shared" si="47"/>
        <v>{"type":"checkbox","class":"checkbox-big","name":"e40","title":"40. Comet x 2","style":"font-size:20px;display:block","state":"{{e40}}"},</v>
      </c>
      <c r="AJ46" s="2" t="str">
        <f t="shared" si="48"/>
        <v>{"type":"h4","title":"40. Comet x 2","style":"width:85%;float:left"},{"type":"input","title":"папка","name":"e40","state":"{{e40}}","pattern":"[0-9]{1,2}","style":"width:15%;display:inline"},{"type":"hr"},</v>
      </c>
      <c r="AK46" s="2" t="str">
        <f t="shared" si="49"/>
        <v>"40": "40.Comet x 2",</v>
      </c>
      <c r="AL46" s="31" t="str">
        <f t="shared" si="50"/>
        <v>"40":"40",</v>
      </c>
      <c r="AM46" s="2" t="str">
        <f t="shared" si="51"/>
        <v>40. Comet x 2,99,252,1,100,0;</v>
      </c>
      <c r="AN46" s="2" t="str">
        <f t="shared" si="52"/>
        <v>{"type":"checkbox","class":"checkbox-big","name":"e40","title":"40. Комета двойная","style":"font-size:20px;display:block","state":"{{e40}}"},</v>
      </c>
      <c r="AO46" s="2" t="str">
        <f t="shared" si="53"/>
        <v>{"type":"h4","title":"40. Комета двойная","style":"width:85%;float:left"},{"type":"input","title":"папка","name":"e40","state":"{{e40}}","pattern":"[0-9]{1,2}","style":"width:15%;display:inline"},{"type":"hr"},</v>
      </c>
      <c r="AP46" s="2" t="str">
        <f t="shared" si="54"/>
        <v>"40": "40.Комета двойная",</v>
      </c>
      <c r="AQ46" s="31" t="str">
        <f t="shared" si="55"/>
        <v>"40":"40",</v>
      </c>
      <c r="AR46" s="2" t="str">
        <f t="shared" si="56"/>
        <v>40. Комета двойная,99,252,1,100,0;</v>
      </c>
    </row>
    <row r="47" ht="14.25" customHeight="1">
      <c r="A47" s="2">
        <f t="shared" si="31"/>
        <v>41</v>
      </c>
      <c r="B47" s="2" t="s">
        <v>258</v>
      </c>
      <c r="C47" s="2" t="s">
        <v>259</v>
      </c>
      <c r="D47" s="2" t="s">
        <v>260</v>
      </c>
      <c r="E47" s="2" t="s">
        <v>261</v>
      </c>
      <c r="F47" s="2">
        <v>24.0</v>
      </c>
      <c r="G47" s="2">
        <v>186.0</v>
      </c>
      <c r="H47" s="2">
        <v>9.0</v>
      </c>
      <c r="I47" s="5"/>
      <c r="J47" s="2">
        <v>99.0</v>
      </c>
      <c r="K47" s="2">
        <v>252.0</v>
      </c>
      <c r="L47" s="2">
        <v>1.0</v>
      </c>
      <c r="M47" s="2">
        <v>100.0</v>
      </c>
      <c r="N47" s="2">
        <v>0.0</v>
      </c>
      <c r="O47" s="2" t="s">
        <v>59</v>
      </c>
      <c r="P47" s="2" t="s">
        <v>262</v>
      </c>
      <c r="Q47" s="4">
        <v>2.0</v>
      </c>
      <c r="R47" s="2">
        <v>41.0</v>
      </c>
      <c r="S47" s="5"/>
      <c r="T47" s="2" t="str">
        <f t="shared" si="32"/>
        <v>#define EFF_COMET_THREE         ( 41U)    // Комета потрійна</v>
      </c>
      <c r="U47" s="2" t="str">
        <f t="shared" si="33"/>
        <v>String("41. Комета потрійна,99,252,1,100,0;") +</v>
      </c>
      <c r="V47" s="2" t="str">
        <f t="shared" si="34"/>
        <v>String("41. Comet x 3,99,252,1,100,0;") +</v>
      </c>
      <c r="W47" s="2" t="str">
        <f t="shared" si="35"/>
        <v>String("41. Комета тройная,99,252,1,100,0;") +</v>
      </c>
      <c r="X47" s="2" t="str">
        <f t="shared" si="36"/>
        <v>  {  24, 186,   9}, // Комета потрійна</v>
      </c>
      <c r="Y47" s="2" t="str">
        <f t="shared" si="37"/>
        <v>        case EFF_COMET_THREE:         DYNAMIC_DELAY_TICK { effTimer = millis(); MultipleStream2();            Eff_Tick (); }  break;  // ( 41U) Комета потрійна</v>
      </c>
      <c r="Z47" s="2" t="str">
        <f t="shared" si="38"/>
        <v>{"name":"41. Комета потрійна","spmin":99,"spmax":252,"scmin":1,"scmax":100,"type":0},</v>
      </c>
      <c r="AA47" s="7" t="str">
        <f t="shared" si="39"/>
        <v>"e41":0,</v>
      </c>
      <c r="AB47" s="7" t="str">
        <f t="shared" si="40"/>
        <v>e41=[[e41]]&amp;</v>
      </c>
      <c r="AC47" s="7" t="str">
        <f t="shared" si="41"/>
        <v>"e41":2,</v>
      </c>
      <c r="AD47" s="2" t="str">
        <f t="shared" si="42"/>
        <v>{"type":"checkbox","class":"checkbox-big","name":"e41","title":"41. Комета потрійна","style":"font-size:20px;display:block","state":"{{e41}}"},</v>
      </c>
      <c r="AE47" s="2" t="str">
        <f t="shared" si="43"/>
        <v>{"type":"h4","title":"41. Комета потрійна","style":"width:85%;float:left"},{"type":"input","title":"папка","name":"e41","state":"{{e41}}","pattern":"[0-9]{1,2}","style":"width:15%;display:inline"},{"type":"hr"},</v>
      </c>
      <c r="AF47" s="2" t="str">
        <f t="shared" si="44"/>
        <v>"41": "41.Комета потрійна",</v>
      </c>
      <c r="AG47" s="31" t="str">
        <f t="shared" si="45"/>
        <v>"41":"41",</v>
      </c>
      <c r="AH47" s="2" t="str">
        <f t="shared" si="46"/>
        <v>41. Комета потрійна,99,252,1,100,0;</v>
      </c>
      <c r="AI47" s="2" t="str">
        <f t="shared" si="47"/>
        <v>{"type":"checkbox","class":"checkbox-big","name":"e41","title":"41. Comet x 3","style":"font-size:20px;display:block","state":"{{e41}}"},</v>
      </c>
      <c r="AJ47" s="2" t="str">
        <f t="shared" si="48"/>
        <v>{"type":"h4","title":"41. Comet x 3","style":"width:85%;float:left"},{"type":"input","title":"папка","name":"e41","state":"{{e41}}","pattern":"[0-9]{1,2}","style":"width:15%;display:inline"},{"type":"hr"},</v>
      </c>
      <c r="AK47" s="2" t="str">
        <f t="shared" si="49"/>
        <v>"41": "41.Comet x 3",</v>
      </c>
      <c r="AL47" s="31" t="str">
        <f t="shared" si="50"/>
        <v>"41":"41",</v>
      </c>
      <c r="AM47" s="2" t="str">
        <f t="shared" si="51"/>
        <v>41. Comet x 3,99,252,1,100,0;</v>
      </c>
      <c r="AN47" s="2" t="str">
        <f t="shared" si="52"/>
        <v>{"type":"checkbox","class":"checkbox-big","name":"e41","title":"41. Комета тройная","style":"font-size:20px;display:block","state":"{{e41}}"},</v>
      </c>
      <c r="AO47" s="2" t="str">
        <f t="shared" si="53"/>
        <v>{"type":"h4","title":"41. Комета тройная","style":"width:85%;float:left"},{"type":"input","title":"папка","name":"e41","state":"{{e41}}","pattern":"[0-9]{1,2}","style":"width:15%;display:inline"},{"type":"hr"},</v>
      </c>
      <c r="AP47" s="2" t="str">
        <f t="shared" si="54"/>
        <v>"41": "41.Комета тройная",</v>
      </c>
      <c r="AQ47" s="31" t="str">
        <f t="shared" si="55"/>
        <v>"41":"41",</v>
      </c>
      <c r="AR47" s="2" t="str">
        <f t="shared" si="56"/>
        <v>41. Комета тройная,99,252,1,100,0;</v>
      </c>
    </row>
    <row r="48" ht="14.25" customHeight="1">
      <c r="A48" s="2">
        <f t="shared" si="31"/>
        <v>42</v>
      </c>
      <c r="B48" s="2" t="s">
        <v>263</v>
      </c>
      <c r="C48" s="2" t="s">
        <v>264</v>
      </c>
      <c r="D48" s="2" t="s">
        <v>265</v>
      </c>
      <c r="E48" s="2" t="s">
        <v>266</v>
      </c>
      <c r="F48" s="2">
        <v>16.0</v>
      </c>
      <c r="G48" s="2">
        <v>142.0</v>
      </c>
      <c r="H48" s="2">
        <v>63.0</v>
      </c>
      <c r="I48" s="5"/>
      <c r="J48" s="2">
        <v>99.0</v>
      </c>
      <c r="K48" s="2">
        <v>252.0</v>
      </c>
      <c r="L48" s="2">
        <v>1.0</v>
      </c>
      <c r="M48" s="2">
        <v>100.0</v>
      </c>
      <c r="N48" s="2">
        <v>0.0</v>
      </c>
      <c r="O48" s="2" t="s">
        <v>59</v>
      </c>
      <c r="P48" s="2" t="s">
        <v>267</v>
      </c>
      <c r="Q48" s="4">
        <v>2.0</v>
      </c>
      <c r="R48" s="2">
        <v>42.0</v>
      </c>
      <c r="S48" s="5"/>
      <c r="T48" s="2" t="str">
        <f t="shared" si="32"/>
        <v>#define EFF_SPARKLES            ( 42U)    // Конфетті</v>
      </c>
      <c r="U48" s="2" t="str">
        <f t="shared" si="33"/>
        <v>String("42. Конфетті,99,252,1,100,0;") +</v>
      </c>
      <c r="V48" s="2" t="str">
        <f t="shared" si="34"/>
        <v>String("42. Sparkles,99,252,1,100,0;") +</v>
      </c>
      <c r="W48" s="2" t="str">
        <f t="shared" si="35"/>
        <v>String("42. Конфетти,99,252,1,100,0;") +</v>
      </c>
      <c r="X48" s="2" t="str">
        <f t="shared" si="36"/>
        <v>  {  16, 142,  63}, // Конфетті</v>
      </c>
      <c r="Y48" s="2" t="str">
        <f t="shared" si="37"/>
        <v>        case EFF_SPARKLES:            DYNAMIC_DELAY_TICK { effTimer = millis(); sparklesRoutine();            Eff_Tick (); }  break;  // ( 42U) Конфетті</v>
      </c>
      <c r="Z48" s="2" t="str">
        <f t="shared" si="38"/>
        <v>{"name":"42. Конфетті","spmin":99,"spmax":252,"scmin":1,"scmax":100,"type":0},</v>
      </c>
      <c r="AA48" s="7" t="str">
        <f t="shared" si="39"/>
        <v>"e42":0,</v>
      </c>
      <c r="AB48" s="7" t="str">
        <f t="shared" si="40"/>
        <v>e42=[[e42]]&amp;</v>
      </c>
      <c r="AC48" s="7" t="str">
        <f t="shared" si="41"/>
        <v>"e42":2,</v>
      </c>
      <c r="AD48" s="2" t="str">
        <f t="shared" si="42"/>
        <v>{"type":"checkbox","class":"checkbox-big","name":"e42","title":"42. Конфетті","style":"font-size:20px;display:block","state":"{{e42}}"},</v>
      </c>
      <c r="AE48" s="2" t="str">
        <f t="shared" si="43"/>
        <v>{"type":"h4","title":"42. Конфетті","style":"width:85%;float:left"},{"type":"input","title":"папка","name":"e42","state":"{{e42}}","pattern":"[0-9]{1,2}","style":"width:15%;display:inline"},{"type":"hr"},</v>
      </c>
      <c r="AF48" s="2" t="str">
        <f t="shared" si="44"/>
        <v>"42": "42.Конфетті",</v>
      </c>
      <c r="AG48" s="31" t="str">
        <f t="shared" si="45"/>
        <v>"42":"42",</v>
      </c>
      <c r="AH48" s="2" t="str">
        <f t="shared" si="46"/>
        <v>42. Конфетті,99,252,1,100,0;</v>
      </c>
      <c r="AI48" s="2" t="str">
        <f t="shared" si="47"/>
        <v>{"type":"checkbox","class":"checkbox-big","name":"e42","title":"42. Sparkles","style":"font-size:20px;display:block","state":"{{e42}}"},</v>
      </c>
      <c r="AJ48" s="2" t="str">
        <f t="shared" si="48"/>
        <v>{"type":"h4","title":"42. Sparkles","style":"width:85%;float:left"},{"type":"input","title":"папка","name":"e42","state":"{{e42}}","pattern":"[0-9]{1,2}","style":"width:15%;display:inline"},{"type":"hr"},</v>
      </c>
      <c r="AK48" s="2" t="str">
        <f t="shared" si="49"/>
        <v>"42": "42.Sparkles",</v>
      </c>
      <c r="AL48" s="31" t="str">
        <f t="shared" si="50"/>
        <v>"42":"42",</v>
      </c>
      <c r="AM48" s="2" t="str">
        <f t="shared" si="51"/>
        <v>42. Sparkles,99,252,1,100,0;</v>
      </c>
      <c r="AN48" s="2" t="str">
        <f t="shared" si="52"/>
        <v>{"type":"checkbox","class":"checkbox-big","name":"e42","title":"42. Конфетти","style":"font-size:20px;display:block","state":"{{e42}}"},</v>
      </c>
      <c r="AO48" s="2" t="str">
        <f t="shared" si="53"/>
        <v>{"type":"h4","title":"42. Конфетти","style":"width:85%;float:left"},{"type":"input","title":"папка","name":"e42","state":"{{e42}}","pattern":"[0-9]{1,2}","style":"width:15%;display:inline"},{"type":"hr"},</v>
      </c>
      <c r="AP48" s="2" t="str">
        <f t="shared" si="54"/>
        <v>"42": "42.Конфетти",</v>
      </c>
      <c r="AQ48" s="31" t="str">
        <f t="shared" si="55"/>
        <v>"42":"42",</v>
      </c>
      <c r="AR48" s="2" t="str">
        <f t="shared" si="56"/>
        <v>42. Конфетти,99,252,1,100,0;</v>
      </c>
    </row>
    <row r="49" ht="14.25" customHeight="1">
      <c r="A49" s="2">
        <f t="shared" si="31"/>
        <v>43</v>
      </c>
      <c r="B49" s="2" t="s">
        <v>268</v>
      </c>
      <c r="C49" s="2" t="s">
        <v>269</v>
      </c>
      <c r="D49" s="2" t="s">
        <v>270</v>
      </c>
      <c r="E49" s="2" t="s">
        <v>271</v>
      </c>
      <c r="F49" s="2">
        <v>23.0</v>
      </c>
      <c r="G49" s="2">
        <v>71.0</v>
      </c>
      <c r="H49" s="2">
        <v>59.0</v>
      </c>
      <c r="I49" s="5"/>
      <c r="J49" s="2">
        <v>1.0</v>
      </c>
      <c r="K49" s="2">
        <v>255.0</v>
      </c>
      <c r="L49" s="2">
        <v>1.0</v>
      </c>
      <c r="M49" s="2">
        <v>100.0</v>
      </c>
      <c r="N49" s="2">
        <v>1.0</v>
      </c>
      <c r="O49" s="2" t="s">
        <v>54</v>
      </c>
      <c r="P49" s="2" t="s">
        <v>272</v>
      </c>
      <c r="Q49" s="4">
        <v>4.0</v>
      </c>
      <c r="R49" s="2">
        <v>43.0</v>
      </c>
      <c r="S49" s="5"/>
      <c r="T49" s="2" t="str">
        <f t="shared" si="32"/>
        <v>#define EFF_DROPS               ( 43U)    // Краплі на склі</v>
      </c>
      <c r="U49" s="2" t="str">
        <f t="shared" si="33"/>
        <v>String("43. Краплі на склі,1,255,1,100,1;") +</v>
      </c>
      <c r="V49" s="2" t="str">
        <f t="shared" si="34"/>
        <v>String("43. Drops,1,255,1,100,1;") +</v>
      </c>
      <c r="W49" s="2" t="str">
        <f t="shared" si="35"/>
        <v>String("43. Капля на стекле,1,255,1,100,1;") +</v>
      </c>
      <c r="X49" s="2" t="str">
        <f t="shared" si="36"/>
        <v>  {  23,  71,  59}, // Краплі на склі</v>
      </c>
      <c r="Y49" s="2" t="str">
        <f t="shared" si="37"/>
        <v>        case EFF_DROPS:               LOW_DELAY_TICK     { effTimer = millis(); newMatrixRoutine();           Eff_Tick (); }  break;  // ( 43U) Краплі на склі</v>
      </c>
      <c r="Z49" s="2" t="str">
        <f t="shared" si="38"/>
        <v>{"name":"43. Краплі на склі","spmin":1,"spmax":255,"scmin":1,"scmax":100,"type":1},</v>
      </c>
      <c r="AA49" s="7" t="str">
        <f t="shared" si="39"/>
        <v>"e43":0,</v>
      </c>
      <c r="AB49" s="7" t="str">
        <f t="shared" si="40"/>
        <v>e43=[[e43]]&amp;</v>
      </c>
      <c r="AC49" s="7" t="str">
        <f t="shared" si="41"/>
        <v>"e43":4,</v>
      </c>
      <c r="AD49" s="2" t="str">
        <f t="shared" si="42"/>
        <v>{"type":"checkbox","class":"checkbox-big","name":"e43","title":"43. Краплі на склі","style":"font-size:20px;display:block","state":"{{e43}}"},</v>
      </c>
      <c r="AE49" s="2" t="str">
        <f t="shared" si="43"/>
        <v>{"type":"h4","title":"43. Краплі на склі","style":"width:85%;float:left"},{"type":"input","title":"папка","name":"e43","state":"{{e43}}","pattern":"[0-9]{1,2}","style":"width:15%;display:inline"},{"type":"hr"},</v>
      </c>
      <c r="AF49" s="2" t="str">
        <f t="shared" si="44"/>
        <v>"43": "43.Краплі на склі",</v>
      </c>
      <c r="AG49" s="31" t="str">
        <f t="shared" si="45"/>
        <v>"43":"43",</v>
      </c>
      <c r="AH49" s="2" t="str">
        <f t="shared" si="46"/>
        <v>43. Краплі на склі,1,255,1,100,1;</v>
      </c>
      <c r="AI49" s="2" t="str">
        <f t="shared" si="47"/>
        <v>{"type":"checkbox","class":"checkbox-big","name":"e43","title":"43. Drops","style":"font-size:20px;display:block","state":"{{e43}}"},</v>
      </c>
      <c r="AJ49" s="2" t="str">
        <f t="shared" si="48"/>
        <v>{"type":"h4","title":"43. Drops","style":"width:85%;float:left"},{"type":"input","title":"папка","name":"e43","state":"{{e43}}","pattern":"[0-9]{1,2}","style":"width:15%;display:inline"},{"type":"hr"},</v>
      </c>
      <c r="AK49" s="2" t="str">
        <f t="shared" si="49"/>
        <v>"43": "43.Drops",</v>
      </c>
      <c r="AL49" s="31" t="str">
        <f t="shared" si="50"/>
        <v>"43":"43",</v>
      </c>
      <c r="AM49" s="2" t="str">
        <f t="shared" si="51"/>
        <v>43. Drops,1,255,1,100,1;</v>
      </c>
      <c r="AN49" s="2" t="str">
        <f t="shared" si="52"/>
        <v>{"type":"checkbox","class":"checkbox-big","name":"e43","title":"43. Капля на стекле","style":"font-size:20px;display:block","state":"{{e43}}"},</v>
      </c>
      <c r="AO49" s="2" t="str">
        <f t="shared" si="53"/>
        <v>{"type":"h4","title":"43. Капля на стекле","style":"width:85%;float:left"},{"type":"input","title":"папка","name":"e43","state":"{{e43}}","pattern":"[0-9]{1,2}","style":"width:15%;display:inline"},{"type":"hr"},</v>
      </c>
      <c r="AP49" s="2" t="str">
        <f t="shared" si="54"/>
        <v>"43": "43.Капля на стекле",</v>
      </c>
      <c r="AQ49" s="31" t="str">
        <f t="shared" si="55"/>
        <v>"43":"43",</v>
      </c>
      <c r="AR49" s="2" t="str">
        <f t="shared" si="56"/>
        <v>43. Капля на стекле,1,255,1,100,1;</v>
      </c>
    </row>
    <row r="50" ht="14.25" customHeight="1">
      <c r="A50" s="2">
        <f t="shared" si="31"/>
        <v>44</v>
      </c>
      <c r="B50" s="2" t="s">
        <v>273</v>
      </c>
      <c r="C50" s="2" t="s">
        <v>274</v>
      </c>
      <c r="D50" s="2" t="s">
        <v>275</v>
      </c>
      <c r="E50" s="2" t="s">
        <v>274</v>
      </c>
      <c r="F50" s="2">
        <v>10.0</v>
      </c>
      <c r="G50" s="2">
        <v>222.0</v>
      </c>
      <c r="H50" s="2">
        <v>92.0</v>
      </c>
      <c r="I50" s="5"/>
      <c r="J50" s="2">
        <v>99.0</v>
      </c>
      <c r="K50" s="2">
        <v>252.0</v>
      </c>
      <c r="L50" s="2">
        <v>1.0</v>
      </c>
      <c r="M50" s="2">
        <v>100.0</v>
      </c>
      <c r="N50" s="2">
        <v>0.0</v>
      </c>
      <c r="O50" s="2" t="s">
        <v>59</v>
      </c>
      <c r="P50" s="2" t="s">
        <v>276</v>
      </c>
      <c r="Q50" s="4">
        <v>2.0</v>
      </c>
      <c r="R50" s="2">
        <v>44.0</v>
      </c>
      <c r="S50" s="5"/>
      <c r="T50" s="2" t="str">
        <f t="shared" si="32"/>
        <v>#define EFF_CUBE2D              ( 44U)    // Кубик Рубика</v>
      </c>
      <c r="U50" s="2" t="str">
        <f t="shared" si="33"/>
        <v>String("44. Кубик Рубика,99,252,1,100,0;") +</v>
      </c>
      <c r="V50" s="2" t="str">
        <f t="shared" si="34"/>
        <v>String("44. Cube 2D,99,252,1,100,0;") +</v>
      </c>
      <c r="W50" s="2" t="str">
        <f t="shared" si="35"/>
        <v>String("44. Кубик Рубика,99,252,1,100,0;") +</v>
      </c>
      <c r="X50" s="2" t="str">
        <f t="shared" si="36"/>
        <v>  {  10, 222,  92}, // Кубик Рубика</v>
      </c>
      <c r="Y50" s="2" t="str">
        <f t="shared" si="37"/>
        <v>        case EFF_CUBE2D:              DYNAMIC_DELAY_TICK { effTimer = millis(); cube2dRoutine();              Eff_Tick (); }  break;  // ( 44U) Кубик Рубика</v>
      </c>
      <c r="Z50" s="2" t="str">
        <f t="shared" si="38"/>
        <v>{"name":"44. Кубик Рубика","spmin":99,"spmax":252,"scmin":1,"scmax":100,"type":0},</v>
      </c>
      <c r="AA50" s="7" t="str">
        <f t="shared" si="39"/>
        <v>"e44":0,</v>
      </c>
      <c r="AB50" s="7" t="str">
        <f t="shared" si="40"/>
        <v>e44=[[e44]]&amp;</v>
      </c>
      <c r="AC50" s="7" t="str">
        <f t="shared" si="41"/>
        <v>"e44":2,</v>
      </c>
      <c r="AD50" s="2" t="str">
        <f t="shared" si="42"/>
        <v>{"type":"checkbox","class":"checkbox-big","name":"e44","title":"44. Кубик Рубика","style":"font-size:20px;display:block","state":"{{e44}}"},</v>
      </c>
      <c r="AE50" s="2" t="str">
        <f t="shared" si="43"/>
        <v>{"type":"h4","title":"44. Кубик Рубика","style":"width:85%;float:left"},{"type":"input","title":"папка","name":"e44","state":"{{e44}}","pattern":"[0-9]{1,2}","style":"width:15%;display:inline"},{"type":"hr"},</v>
      </c>
      <c r="AF50" s="2" t="str">
        <f t="shared" si="44"/>
        <v>"44": "44.Кубик Рубика",</v>
      </c>
      <c r="AG50" s="31" t="str">
        <f t="shared" si="45"/>
        <v>"44":"44",</v>
      </c>
      <c r="AH50" s="2" t="str">
        <f t="shared" si="46"/>
        <v>44. Кубик Рубика,99,252,1,100,0;</v>
      </c>
      <c r="AI50" s="2" t="str">
        <f t="shared" si="47"/>
        <v>{"type":"checkbox","class":"checkbox-big","name":"e44","title":"44. Cube 2D","style":"font-size:20px;display:block","state":"{{e44}}"},</v>
      </c>
      <c r="AJ50" s="2" t="str">
        <f t="shared" si="48"/>
        <v>{"type":"h4","title":"44. Cube 2D","style":"width:85%;float:left"},{"type":"input","title":"папка","name":"e44","state":"{{e44}}","pattern":"[0-9]{1,2}","style":"width:15%;display:inline"},{"type":"hr"},</v>
      </c>
      <c r="AK50" s="2" t="str">
        <f t="shared" si="49"/>
        <v>"44": "44.Cube 2D",</v>
      </c>
      <c r="AL50" s="31" t="str">
        <f t="shared" si="50"/>
        <v>"44":"44",</v>
      </c>
      <c r="AM50" s="2" t="str">
        <f t="shared" si="51"/>
        <v>44. Cube 2D,99,252,1,100,0;</v>
      </c>
      <c r="AN50" s="2" t="str">
        <f t="shared" si="52"/>
        <v>{"type":"checkbox","class":"checkbox-big","name":"e44","title":"44. Кубик Рубика","style":"font-size:20px;display:block","state":"{{e44}}"},</v>
      </c>
      <c r="AO50" s="2" t="str">
        <f t="shared" si="53"/>
        <v>{"type":"h4","title":"44. Кубик Рубика","style":"width:85%;float:left"},{"type":"input","title":"папка","name":"e44","state":"{{e44}}","pattern":"[0-9]{1,2}","style":"width:15%;display:inline"},{"type":"hr"},</v>
      </c>
      <c r="AP50" s="2" t="str">
        <f t="shared" si="54"/>
        <v>"44": "44.Кубик Рубика",</v>
      </c>
      <c r="AQ50" s="31" t="str">
        <f t="shared" si="55"/>
        <v>"44":"44",</v>
      </c>
      <c r="AR50" s="2" t="str">
        <f t="shared" si="56"/>
        <v>44. Кубик Рубика,99,252,1,100,0;</v>
      </c>
    </row>
    <row r="51" ht="14.25" customHeight="1">
      <c r="A51" s="2">
        <f t="shared" si="31"/>
        <v>45</v>
      </c>
      <c r="B51" s="2" t="s">
        <v>277</v>
      </c>
      <c r="C51" s="2" t="s">
        <v>278</v>
      </c>
      <c r="D51" s="2" t="s">
        <v>279</v>
      </c>
      <c r="E51" s="2" t="s">
        <v>280</v>
      </c>
      <c r="F51" s="2">
        <v>9.0</v>
      </c>
      <c r="G51" s="2">
        <v>85.0</v>
      </c>
      <c r="H51" s="2">
        <v>85.0</v>
      </c>
      <c r="I51" s="5"/>
      <c r="J51" s="2">
        <v>1.0</v>
      </c>
      <c r="K51" s="2">
        <v>255.0</v>
      </c>
      <c r="L51" s="2">
        <v>1.0</v>
      </c>
      <c r="M51" s="2">
        <v>100.0</v>
      </c>
      <c r="N51" s="2">
        <v>0.0</v>
      </c>
      <c r="O51" s="2" t="s">
        <v>54</v>
      </c>
      <c r="P51" s="2" t="s">
        <v>281</v>
      </c>
      <c r="Q51" s="4">
        <v>2.0</v>
      </c>
      <c r="R51" s="2">
        <v>45.0</v>
      </c>
      <c r="S51" s="5"/>
      <c r="T51" s="2" t="str">
        <f t="shared" si="32"/>
        <v>#define EFF_SPHERES             ( 45U)    // Кулі</v>
      </c>
      <c r="U51" s="2" t="str">
        <f t="shared" si="33"/>
        <v>String("45. Кулі,1,255,1,100,0;") +</v>
      </c>
      <c r="V51" s="2" t="str">
        <f t="shared" si="34"/>
        <v>String("45. Spheres,1,255,1,100,0;") +</v>
      </c>
      <c r="W51" s="2" t="str">
        <f t="shared" si="35"/>
        <v>String("45. Шары,1,255,1,100,0;") +</v>
      </c>
      <c r="X51" s="2" t="str">
        <f t="shared" si="36"/>
        <v>  {   9,  85,  85}, // Кулі</v>
      </c>
      <c r="Y51" s="2" t="str">
        <f t="shared" si="37"/>
        <v>        case EFF_SPHERES:             LOW_DELAY_TICK     { effTimer = millis(); spheresRoutine();             Eff_Tick (); }  break;  // ( 45U) Кулі</v>
      </c>
      <c r="Z51" s="2" t="str">
        <f t="shared" si="38"/>
        <v>{"name":"45. Кулі","spmin":1,"spmax":255,"scmin":1,"scmax":100,"type":0},</v>
      </c>
      <c r="AA51" s="7" t="str">
        <f t="shared" si="39"/>
        <v>"e45":0,</v>
      </c>
      <c r="AB51" s="7" t="str">
        <f t="shared" si="40"/>
        <v>e45=[[e45]]&amp;</v>
      </c>
      <c r="AC51" s="7" t="str">
        <f t="shared" si="41"/>
        <v>"e45":2,</v>
      </c>
      <c r="AD51" s="2" t="str">
        <f t="shared" si="42"/>
        <v>{"type":"checkbox","class":"checkbox-big","name":"e45","title":"45. Кулі","style":"font-size:20px;display:block","state":"{{e45}}"},</v>
      </c>
      <c r="AE51" s="2" t="str">
        <f t="shared" si="43"/>
        <v>{"type":"h4","title":"45. Кулі","style":"width:85%;float:left"},{"type":"input","title":"папка","name":"e45","state":"{{e45}}","pattern":"[0-9]{1,2}","style":"width:15%;display:inline"},{"type":"hr"},</v>
      </c>
      <c r="AF51" s="2" t="str">
        <f t="shared" si="44"/>
        <v>"45": "45.Кулі",</v>
      </c>
      <c r="AG51" s="31" t="str">
        <f t="shared" si="45"/>
        <v>"45":"45",</v>
      </c>
      <c r="AH51" s="2" t="str">
        <f t="shared" si="46"/>
        <v>45. Кулі,1,255,1,100,0;</v>
      </c>
      <c r="AI51" s="2" t="str">
        <f t="shared" si="47"/>
        <v>{"type":"checkbox","class":"checkbox-big","name":"e45","title":"45. Spheres","style":"font-size:20px;display:block","state":"{{e45}}"},</v>
      </c>
      <c r="AJ51" s="2" t="str">
        <f t="shared" si="48"/>
        <v>{"type":"h4","title":"45. Spheres","style":"width:85%;float:left"},{"type":"input","title":"папка","name":"e45","state":"{{e45}}","pattern":"[0-9]{1,2}","style":"width:15%;display:inline"},{"type":"hr"},</v>
      </c>
      <c r="AK51" s="2" t="str">
        <f t="shared" si="49"/>
        <v>"45": "45.Spheres",</v>
      </c>
      <c r="AL51" s="31" t="str">
        <f t="shared" si="50"/>
        <v>"45":"45",</v>
      </c>
      <c r="AM51" s="2" t="str">
        <f t="shared" si="51"/>
        <v>45. Spheres,1,255,1,100,0;</v>
      </c>
      <c r="AN51" s="2" t="str">
        <f t="shared" si="52"/>
        <v>{"type":"checkbox","class":"checkbox-big","name":"e45","title":"45. Шары","style":"font-size:20px;display:block","state":"{{e45}}"},</v>
      </c>
      <c r="AO51" s="2" t="str">
        <f t="shared" si="53"/>
        <v>{"type":"h4","title":"45. Шары","style":"width:85%;float:left"},{"type":"input","title":"папка","name":"e45","state":"{{e45}}","pattern":"[0-9]{1,2}","style":"width:15%;display:inline"},{"type":"hr"},</v>
      </c>
      <c r="AP51" s="2" t="str">
        <f t="shared" si="54"/>
        <v>"45": "45.Шары",</v>
      </c>
      <c r="AQ51" s="31" t="str">
        <f t="shared" si="55"/>
        <v>"45":"45",</v>
      </c>
      <c r="AR51" s="2" t="str">
        <f t="shared" si="56"/>
        <v>45. Шары,1,255,1,100,0;</v>
      </c>
    </row>
    <row r="52" ht="14.25" customHeight="1">
      <c r="A52" s="2">
        <f t="shared" si="31"/>
        <v>46</v>
      </c>
      <c r="B52" s="2" t="s">
        <v>282</v>
      </c>
      <c r="C52" s="2" t="s">
        <v>283</v>
      </c>
      <c r="D52" s="2" t="s">
        <v>284</v>
      </c>
      <c r="E52" s="2" t="s">
        <v>283</v>
      </c>
      <c r="F52" s="2">
        <v>8.0</v>
      </c>
      <c r="G52" s="2">
        <v>9.0</v>
      </c>
      <c r="H52" s="2">
        <v>24.0</v>
      </c>
      <c r="I52" s="5"/>
      <c r="J52" s="2">
        <v>5.0</v>
      </c>
      <c r="K52" s="2">
        <v>60.0</v>
      </c>
      <c r="L52" s="2">
        <v>1.0</v>
      </c>
      <c r="M52" s="2">
        <v>100.0</v>
      </c>
      <c r="N52" s="2">
        <v>0.0</v>
      </c>
      <c r="O52" s="2" t="s">
        <v>69</v>
      </c>
      <c r="P52" s="2" t="s">
        <v>285</v>
      </c>
      <c r="Q52" s="4">
        <v>2.0</v>
      </c>
      <c r="R52" s="2">
        <v>46.0</v>
      </c>
      <c r="S52" s="5"/>
      <c r="T52" s="2" t="str">
        <f t="shared" si="32"/>
        <v>#define EFF_LAVA                ( 46U)    // Лава</v>
      </c>
      <c r="U52" s="2" t="str">
        <f t="shared" si="33"/>
        <v>String("46. Лава,5,60,1,100,0;") +</v>
      </c>
      <c r="V52" s="2" t="str">
        <f t="shared" si="34"/>
        <v>String("46. Lava,5,60,1,100,0;") +</v>
      </c>
      <c r="W52" s="2" t="str">
        <f t="shared" si="35"/>
        <v>String("46. Лава,5,60,1,100,0;") +</v>
      </c>
      <c r="X52" s="2" t="str">
        <f t="shared" si="36"/>
        <v>  {   8,   9,  24}, // Лава</v>
      </c>
      <c r="Y52" s="2" t="str">
        <f t="shared" si="37"/>
        <v>        case EFF_LAVA:                HIGH_DELAY_TICK    { effTimer = millis(); lavaNoiseRoutine();           Eff_Tick (); }  break;  // ( 46U) Лава</v>
      </c>
      <c r="Z52" s="2" t="str">
        <f t="shared" si="38"/>
        <v>{"name":"46. Лава","spmin":5,"spmax":60,"scmin":1,"scmax":100,"type":0},</v>
      </c>
      <c r="AA52" s="7" t="str">
        <f t="shared" si="39"/>
        <v>"e46":0,</v>
      </c>
      <c r="AB52" s="7" t="str">
        <f t="shared" si="40"/>
        <v>e46=[[e46]]&amp;</v>
      </c>
      <c r="AC52" s="7" t="str">
        <f t="shared" si="41"/>
        <v>"e46":2,</v>
      </c>
      <c r="AD52" s="2" t="str">
        <f t="shared" si="42"/>
        <v>{"type":"checkbox","class":"checkbox-big","name":"e46","title":"46. Лава","style":"font-size:20px;display:block","state":"{{e46}}"},</v>
      </c>
      <c r="AE52" s="2" t="str">
        <f t="shared" si="43"/>
        <v>{"type":"h4","title":"46. Лава","style":"width:85%;float:left"},{"type":"input","title":"папка","name":"e46","state":"{{e46}}","pattern":"[0-9]{1,2}","style":"width:15%;display:inline"},{"type":"hr"},</v>
      </c>
      <c r="AF52" s="2" t="str">
        <f t="shared" si="44"/>
        <v>"46": "46.Лава",</v>
      </c>
      <c r="AG52" s="31" t="str">
        <f t="shared" si="45"/>
        <v>"46":"46",</v>
      </c>
      <c r="AH52" s="2" t="str">
        <f t="shared" si="46"/>
        <v>46. Лава,5,60,1,100,0;</v>
      </c>
      <c r="AI52" s="2" t="str">
        <f t="shared" si="47"/>
        <v>{"type":"checkbox","class":"checkbox-big","name":"e46","title":"46. Lava","style":"font-size:20px;display:block","state":"{{e46}}"},</v>
      </c>
      <c r="AJ52" s="2" t="str">
        <f t="shared" si="48"/>
        <v>{"type":"h4","title":"46. Lava","style":"width:85%;float:left"},{"type":"input","title":"папка","name":"e46","state":"{{e46}}","pattern":"[0-9]{1,2}","style":"width:15%;display:inline"},{"type":"hr"},</v>
      </c>
      <c r="AK52" s="2" t="str">
        <f t="shared" si="49"/>
        <v>"46": "46.Lava",</v>
      </c>
      <c r="AL52" s="31" t="str">
        <f t="shared" si="50"/>
        <v>"46":"46",</v>
      </c>
      <c r="AM52" s="2" t="str">
        <f t="shared" si="51"/>
        <v>46. Lava,5,60,1,100,0;</v>
      </c>
      <c r="AN52" s="2" t="str">
        <f t="shared" si="52"/>
        <v>{"type":"checkbox","class":"checkbox-big","name":"e46","title":"46. Лава","style":"font-size:20px;display:block","state":"{{e46}}"},</v>
      </c>
      <c r="AO52" s="2" t="str">
        <f t="shared" si="53"/>
        <v>{"type":"h4","title":"46. Лава","style":"width:85%;float:left"},{"type":"input","title":"папка","name":"e46","state":"{{e46}}","pattern":"[0-9]{1,2}","style":"width:15%;display:inline"},{"type":"hr"},</v>
      </c>
      <c r="AP52" s="2" t="str">
        <f t="shared" si="54"/>
        <v>"46": "46.Лава",</v>
      </c>
      <c r="AQ52" s="31" t="str">
        <f t="shared" si="55"/>
        <v>"46":"46",</v>
      </c>
      <c r="AR52" s="2" t="str">
        <f t="shared" si="56"/>
        <v>46. Лава,5,60,1,100,0;</v>
      </c>
    </row>
    <row r="53" ht="14.25" customHeight="1">
      <c r="A53" s="2">
        <f t="shared" si="31"/>
        <v>47</v>
      </c>
      <c r="B53" s="2" t="s">
        <v>286</v>
      </c>
      <c r="C53" s="2" t="s">
        <v>287</v>
      </c>
      <c r="D53" s="2" t="s">
        <v>288</v>
      </c>
      <c r="E53" s="2" t="s">
        <v>289</v>
      </c>
      <c r="F53" s="2">
        <v>23.0</v>
      </c>
      <c r="G53" s="2">
        <v>203.0</v>
      </c>
      <c r="H53" s="2">
        <v>1.0</v>
      </c>
      <c r="I53" s="5"/>
      <c r="J53" s="2">
        <v>1.0</v>
      </c>
      <c r="K53" s="2">
        <v>255.0</v>
      </c>
      <c r="L53" s="2">
        <v>1.0</v>
      </c>
      <c r="M53" s="2">
        <v>100.0</v>
      </c>
      <c r="N53" s="2">
        <v>1.0</v>
      </c>
      <c r="O53" s="2" t="s">
        <v>54</v>
      </c>
      <c r="P53" s="2" t="s">
        <v>290</v>
      </c>
      <c r="Q53" s="4">
        <v>2.0</v>
      </c>
      <c r="R53" s="2">
        <v>47.0</v>
      </c>
      <c r="S53" s="5"/>
      <c r="T53" s="2" t="str">
        <f t="shared" si="32"/>
        <v>#define EFF_LAVALAMP            ( 47U)    // Лавова лампа</v>
      </c>
      <c r="U53" s="2" t="str">
        <f t="shared" si="33"/>
        <v>String("47. Лавова лампа,1,255,1,100,1;") +</v>
      </c>
      <c r="V53" s="2" t="str">
        <f t="shared" si="34"/>
        <v>String("47. Lava Lamp,1,255,1,100,1;") +</v>
      </c>
      <c r="W53" s="2" t="str">
        <f t="shared" si="35"/>
        <v>String("47. Лава лампа,1,255,1,100,1;") +</v>
      </c>
      <c r="X53" s="2" t="str">
        <f t="shared" si="36"/>
        <v>  {  23, 203,   1}, // Лавова лампа</v>
      </c>
      <c r="Y53" s="2" t="str">
        <f t="shared" si="37"/>
        <v>        case EFF_LAVALAMP:            LOW_DELAY_TICK     { effTimer = millis(); LavaLampRoutine();            Eff_Tick (); }  break;  // ( 47U) Лавова лампа</v>
      </c>
      <c r="Z53" s="2" t="str">
        <f t="shared" si="38"/>
        <v>{"name":"47. Лавова лампа","spmin":1,"spmax":255,"scmin":1,"scmax":100,"type":1},</v>
      </c>
      <c r="AA53" s="7" t="str">
        <f t="shared" si="39"/>
        <v>"e47":0,</v>
      </c>
      <c r="AB53" s="7" t="str">
        <f t="shared" si="40"/>
        <v>e47=[[e47]]&amp;</v>
      </c>
      <c r="AC53" s="7" t="str">
        <f t="shared" si="41"/>
        <v>"e47":2,</v>
      </c>
      <c r="AD53" s="2" t="str">
        <f t="shared" si="42"/>
        <v>{"type":"checkbox","class":"checkbox-big","name":"e47","title":"47. Лавова лампа","style":"font-size:20px;display:block","state":"{{e47}}"},</v>
      </c>
      <c r="AE53" s="2" t="str">
        <f t="shared" si="43"/>
        <v>{"type":"h4","title":"47. Лавова лампа","style":"width:85%;float:left"},{"type":"input","title":"папка","name":"e47","state":"{{e47}}","pattern":"[0-9]{1,2}","style":"width:15%;display:inline"},{"type":"hr"},</v>
      </c>
      <c r="AF53" s="2" t="str">
        <f t="shared" si="44"/>
        <v>"47": "47.Лавова лампа",</v>
      </c>
      <c r="AG53" s="31" t="str">
        <f t="shared" si="45"/>
        <v>"47":"47",</v>
      </c>
      <c r="AH53" s="2" t="str">
        <f t="shared" si="46"/>
        <v>47. Лавова лампа,1,255,1,100,1;</v>
      </c>
      <c r="AI53" s="2" t="str">
        <f t="shared" si="47"/>
        <v>{"type":"checkbox","class":"checkbox-big","name":"e47","title":"47. Lava Lamp","style":"font-size:20px;display:block","state":"{{e47}}"},</v>
      </c>
      <c r="AJ53" s="2" t="str">
        <f t="shared" si="48"/>
        <v>{"type":"h4","title":"47. Lava Lamp","style":"width:85%;float:left"},{"type":"input","title":"папка","name":"e47","state":"{{e47}}","pattern":"[0-9]{1,2}","style":"width:15%;display:inline"},{"type":"hr"},</v>
      </c>
      <c r="AK53" s="2" t="str">
        <f t="shared" si="49"/>
        <v>"47": "47.Lava Lamp",</v>
      </c>
      <c r="AL53" s="31" t="str">
        <f t="shared" si="50"/>
        <v>"47":"47",</v>
      </c>
      <c r="AM53" s="2" t="str">
        <f t="shared" si="51"/>
        <v>47. Lava Lamp,1,255,1,100,1;</v>
      </c>
      <c r="AN53" s="2" t="str">
        <f t="shared" si="52"/>
        <v>{"type":"checkbox","class":"checkbox-big","name":"e47","title":"47. Лава лампа","style":"font-size:20px;display:block","state":"{{e47}}"},</v>
      </c>
      <c r="AO53" s="2" t="str">
        <f t="shared" si="53"/>
        <v>{"type":"h4","title":"47. Лава лампа","style":"width:85%;float:left"},{"type":"input","title":"папка","name":"e47","state":"{{e47}}","pattern":"[0-9]{1,2}","style":"width:15%;display:inline"},{"type":"hr"},</v>
      </c>
      <c r="AP53" s="2" t="str">
        <f t="shared" si="54"/>
        <v>"47": "47.Лава лампа",</v>
      </c>
      <c r="AQ53" s="31" t="str">
        <f t="shared" si="55"/>
        <v>"47":"47",</v>
      </c>
      <c r="AR53" s="2" t="str">
        <f t="shared" si="56"/>
        <v>47. Лава лампа,1,255,1,100,1;</v>
      </c>
    </row>
    <row r="54" ht="14.25" customHeight="1">
      <c r="A54" s="2">
        <f t="shared" si="31"/>
        <v>48</v>
      </c>
      <c r="B54" s="2" t="s">
        <v>291</v>
      </c>
      <c r="C54" s="2" t="s">
        <v>292</v>
      </c>
      <c r="D54" s="2" t="s">
        <v>293</v>
      </c>
      <c r="E54" s="2" t="s">
        <v>294</v>
      </c>
      <c r="F54" s="2">
        <v>7.0</v>
      </c>
      <c r="G54" s="2">
        <v>61.0</v>
      </c>
      <c r="H54" s="2">
        <v>100.0</v>
      </c>
      <c r="I54" s="5"/>
      <c r="J54" s="2">
        <v>1.0</v>
      </c>
      <c r="K54" s="2">
        <v>255.0</v>
      </c>
      <c r="L54" s="2">
        <v>1.0</v>
      </c>
      <c r="M54" s="2">
        <v>100.0</v>
      </c>
      <c r="N54" s="2">
        <v>1.0</v>
      </c>
      <c r="O54" s="2" t="s">
        <v>54</v>
      </c>
      <c r="P54" s="2" t="s">
        <v>295</v>
      </c>
      <c r="Q54" s="4">
        <v>2.0</v>
      </c>
      <c r="R54" s="2">
        <v>48.0</v>
      </c>
      <c r="S54" s="5"/>
      <c r="T54" s="2" t="str">
        <f t="shared" si="32"/>
        <v>#define EFF_BUTTERFLYS_LAMP     ( 48U)    // Лампа з метеликами</v>
      </c>
      <c r="U54" s="2" t="str">
        <f t="shared" si="33"/>
        <v>String("48. Лампа з метеликами,1,255,1,100,1;") +</v>
      </c>
      <c r="V54" s="2" t="str">
        <f t="shared" si="34"/>
        <v>String("48. Butterflys Lamp,1,255,1,100,1;") +</v>
      </c>
      <c r="W54" s="2" t="str">
        <f t="shared" si="35"/>
        <v>String("48. Лампа с мотыльками,1,255,1,100,1;") +</v>
      </c>
      <c r="X54" s="2" t="str">
        <f t="shared" si="36"/>
        <v>  {   7,  61, 100}, // Лампа з метеликами</v>
      </c>
      <c r="Y54" s="2" t="str">
        <f t="shared" si="37"/>
        <v>        case EFF_BUTTERFLYS_LAMP:     LOW_DELAY_TICK     { effTimer = millis(); butterflysRoutine(false);     Eff_Tick (); }  break;  // ( 48U) Лампа з метеликами</v>
      </c>
      <c r="Z54" s="2" t="str">
        <f t="shared" si="38"/>
        <v>{"name":"48. Лампа з метеликами","spmin":1,"spmax":255,"scmin":1,"scmax":100,"type":1},</v>
      </c>
      <c r="AA54" s="7" t="str">
        <f t="shared" si="39"/>
        <v>"e48":0,</v>
      </c>
      <c r="AB54" s="7" t="str">
        <f t="shared" si="40"/>
        <v>e48=[[e48]]&amp;</v>
      </c>
      <c r="AC54" s="7" t="str">
        <f t="shared" si="41"/>
        <v>"e48":2,</v>
      </c>
      <c r="AD54" s="2" t="str">
        <f t="shared" si="42"/>
        <v>{"type":"checkbox","class":"checkbox-big","name":"e48","title":"48. Лампа з метеликами","style":"font-size:20px;display:block","state":"{{e48}}"},</v>
      </c>
      <c r="AE54" s="2" t="str">
        <f t="shared" si="43"/>
        <v>{"type":"h4","title":"48. Лампа з метеликами","style":"width:85%;float:left"},{"type":"input","title":"папка","name":"e48","state":"{{e48}}","pattern":"[0-9]{1,2}","style":"width:15%;display:inline"},{"type":"hr"},</v>
      </c>
      <c r="AF54" s="2" t="str">
        <f t="shared" si="44"/>
        <v>"48": "48.Лампа з метеликами",</v>
      </c>
      <c r="AG54" s="31" t="str">
        <f t="shared" si="45"/>
        <v>"48":"48",</v>
      </c>
      <c r="AH54" s="2" t="str">
        <f t="shared" si="46"/>
        <v>48. Лампа з метеликами,1,255,1,100,1;</v>
      </c>
      <c r="AI54" s="2" t="str">
        <f t="shared" si="47"/>
        <v>{"type":"checkbox","class":"checkbox-big","name":"e48","title":"48. Butterflys Lamp","style":"font-size:20px;display:block","state":"{{e48}}"},</v>
      </c>
      <c r="AJ54" s="2" t="str">
        <f t="shared" si="48"/>
        <v>{"type":"h4","title":"48. Butterflys Lamp","style":"width:85%;float:left"},{"type":"input","title":"папка","name":"e48","state":"{{e48}}","pattern":"[0-9]{1,2}","style":"width:15%;display:inline"},{"type":"hr"},</v>
      </c>
      <c r="AK54" s="2" t="str">
        <f t="shared" si="49"/>
        <v>"48": "48.Butterflys Lamp",</v>
      </c>
      <c r="AL54" s="31" t="str">
        <f t="shared" si="50"/>
        <v>"48":"48",</v>
      </c>
      <c r="AM54" s="2" t="str">
        <f t="shared" si="51"/>
        <v>48. Butterflys Lamp,1,255,1,100,1;</v>
      </c>
      <c r="AN54" s="2" t="str">
        <f t="shared" si="52"/>
        <v>{"type":"checkbox","class":"checkbox-big","name":"e48","title":"48. Лампа с мотыльками","style":"font-size:20px;display:block","state":"{{e48}}"},</v>
      </c>
      <c r="AO54" s="2" t="str">
        <f t="shared" si="53"/>
        <v>{"type":"h4","title":"48. Лампа с мотыльками","style":"width:85%;float:left"},{"type":"input","title":"папка","name":"e48","state":"{{e48}}","pattern":"[0-9]{1,2}","style":"width:15%;display:inline"},{"type":"hr"},</v>
      </c>
      <c r="AP54" s="2" t="str">
        <f t="shared" si="54"/>
        <v>"48": "48.Лампа с мотыльками",</v>
      </c>
      <c r="AQ54" s="31" t="str">
        <f t="shared" si="55"/>
        <v>"48":"48",</v>
      </c>
      <c r="AR54" s="2" t="str">
        <f t="shared" si="56"/>
        <v>48. Лампа с мотыльками,1,255,1,100,1;</v>
      </c>
    </row>
    <row r="55" ht="14.25" customHeight="1">
      <c r="A55" s="2">
        <f t="shared" si="31"/>
        <v>49</v>
      </c>
      <c r="B55" s="2" t="s">
        <v>296</v>
      </c>
      <c r="C55" s="2" t="s">
        <v>297</v>
      </c>
      <c r="D55" s="2" t="s">
        <v>298</v>
      </c>
      <c r="E55" s="2" t="s">
        <v>299</v>
      </c>
      <c r="F55" s="2">
        <v>7.0</v>
      </c>
      <c r="G55" s="2">
        <v>8.0</v>
      </c>
      <c r="H55" s="2">
        <v>95.0</v>
      </c>
      <c r="I55" s="5"/>
      <c r="J55" s="2">
        <v>2.0</v>
      </c>
      <c r="K55" s="2">
        <v>30.0</v>
      </c>
      <c r="L55" s="2">
        <v>70.0</v>
      </c>
      <c r="M55" s="2">
        <v>100.0</v>
      </c>
      <c r="N55" s="2">
        <v>0.0</v>
      </c>
      <c r="O55" s="2" t="s">
        <v>69</v>
      </c>
      <c r="P55" s="2" t="s">
        <v>300</v>
      </c>
      <c r="Q55" s="4">
        <v>1.0</v>
      </c>
      <c r="R55" s="2">
        <v>49.0</v>
      </c>
      <c r="S55" s="5"/>
      <c r="T55" s="2" t="str">
        <f t="shared" si="32"/>
        <v>#define EFF_FOREST              ( 49U)    // Ліс</v>
      </c>
      <c r="U55" s="2" t="str">
        <f t="shared" si="33"/>
        <v>String("49. Ліс,2,30,70,100,0;") +</v>
      </c>
      <c r="V55" s="2" t="str">
        <f t="shared" si="34"/>
        <v>String("49. Forest,2,30,70,100,0;") +</v>
      </c>
      <c r="W55" s="2" t="str">
        <f t="shared" si="35"/>
        <v>String("49. Лес,2,30,70,100,0;") +</v>
      </c>
      <c r="X55" s="2" t="str">
        <f t="shared" si="36"/>
        <v>  {   7,   8,  95}, // Ліс</v>
      </c>
      <c r="Y55" s="2" t="str">
        <f t="shared" si="37"/>
        <v>        case EFF_FOREST:              HIGH_DELAY_TICK    { effTimer = millis(); forestNoiseRoutine();         Eff_Tick (); }  break;  // ( 49U) Ліс</v>
      </c>
      <c r="Z55" s="2" t="str">
        <f t="shared" si="38"/>
        <v>{"name":"49. Ліс","spmin":2,"spmax":30,"scmin":70,"scmax":100,"type":0},</v>
      </c>
      <c r="AA55" s="7" t="str">
        <f t="shared" si="39"/>
        <v>"e49":0,</v>
      </c>
      <c r="AB55" s="7" t="str">
        <f t="shared" si="40"/>
        <v>e49=[[e49]]&amp;</v>
      </c>
      <c r="AC55" s="7" t="str">
        <f t="shared" si="41"/>
        <v>"e49":1,</v>
      </c>
      <c r="AD55" s="2" t="str">
        <f t="shared" si="42"/>
        <v>{"type":"checkbox","class":"checkbox-big","name":"e49","title":"49. Ліс","style":"font-size:20px;display:block","state":"{{e49}}"},</v>
      </c>
      <c r="AE55" s="2" t="str">
        <f t="shared" si="43"/>
        <v>{"type":"h4","title":"49. Ліс","style":"width:85%;float:left"},{"type":"input","title":"папка","name":"e49","state":"{{e49}}","pattern":"[0-9]{1,2}","style":"width:15%;display:inline"},{"type":"hr"},</v>
      </c>
      <c r="AF55" s="2" t="str">
        <f t="shared" si="44"/>
        <v>"49": "49.Ліс",</v>
      </c>
      <c r="AG55" s="31" t="str">
        <f t="shared" si="45"/>
        <v>"49":"49",</v>
      </c>
      <c r="AH55" s="2" t="str">
        <f t="shared" si="46"/>
        <v>49. Ліс,2,30,70,100,0;</v>
      </c>
      <c r="AI55" s="2" t="str">
        <f t="shared" si="47"/>
        <v>{"type":"checkbox","class":"checkbox-big","name":"e49","title":"49. Forest","style":"font-size:20px;display:block","state":"{{e49}}"},</v>
      </c>
      <c r="AJ55" s="2" t="str">
        <f t="shared" si="48"/>
        <v>{"type":"h4","title":"49. Forest","style":"width:85%;float:left"},{"type":"input","title":"папка","name":"e49","state":"{{e49}}","pattern":"[0-9]{1,2}","style":"width:15%;display:inline"},{"type":"hr"},</v>
      </c>
      <c r="AK55" s="2" t="str">
        <f t="shared" si="49"/>
        <v>"49": "49.Forest",</v>
      </c>
      <c r="AL55" s="31" t="str">
        <f t="shared" si="50"/>
        <v>"49":"49",</v>
      </c>
      <c r="AM55" s="2" t="str">
        <f t="shared" si="51"/>
        <v>49. Forest,2,30,70,100,0;</v>
      </c>
      <c r="AN55" s="2" t="str">
        <f t="shared" si="52"/>
        <v>{"type":"checkbox","class":"checkbox-big","name":"e49","title":"49. Лес","style":"font-size:20px;display:block","state":"{{e49}}"},</v>
      </c>
      <c r="AO55" s="2" t="str">
        <f t="shared" si="53"/>
        <v>{"type":"h4","title":"49. Лес","style":"width:85%;float:left"},{"type":"input","title":"папка","name":"e49","state":"{{e49}}","pattern":"[0-9]{1,2}","style":"width:15%;display:inline"},{"type":"hr"},</v>
      </c>
      <c r="AP55" s="2" t="str">
        <f t="shared" si="54"/>
        <v>"49": "49.Лес",</v>
      </c>
      <c r="AQ55" s="31" t="str">
        <f t="shared" si="55"/>
        <v>"49":"49",</v>
      </c>
      <c r="AR55" s="2" t="str">
        <f t="shared" si="56"/>
        <v>49. Лес,2,30,70,100,0;</v>
      </c>
    </row>
    <row r="56" ht="14.25" customHeight="1">
      <c r="A56" s="2">
        <f t="shared" si="31"/>
        <v>50</v>
      </c>
      <c r="B56" s="2" t="s">
        <v>301</v>
      </c>
      <c r="C56" s="2" t="s">
        <v>302</v>
      </c>
      <c r="D56" s="2" t="s">
        <v>303</v>
      </c>
      <c r="E56" s="2" t="s">
        <v>304</v>
      </c>
      <c r="F56" s="2">
        <v>14.0</v>
      </c>
      <c r="G56" s="2">
        <v>235.0</v>
      </c>
      <c r="H56" s="2">
        <v>40.0</v>
      </c>
      <c r="I56" s="5"/>
      <c r="J56" s="2">
        <v>1.0</v>
      </c>
      <c r="K56" s="2">
        <v>255.0</v>
      </c>
      <c r="L56" s="2">
        <v>1.0</v>
      </c>
      <c r="M56" s="2">
        <v>100.0</v>
      </c>
      <c r="N56" s="2">
        <v>0.0</v>
      </c>
      <c r="O56" s="2" t="s">
        <v>59</v>
      </c>
      <c r="P56" s="2" t="s">
        <v>305</v>
      </c>
      <c r="Q56" s="4">
        <v>2.0</v>
      </c>
      <c r="R56" s="2">
        <v>50.0</v>
      </c>
      <c r="S56" s="5"/>
      <c r="T56" s="2" t="str">
        <f t="shared" si="32"/>
        <v>#define EFF_LUMENJER            ( 50U)    // Люменьєр</v>
      </c>
      <c r="U56" s="2" t="str">
        <f t="shared" si="33"/>
        <v>String("50. Люменьєр,1,255,1,100,0;") +</v>
      </c>
      <c r="V56" s="2" t="str">
        <f t="shared" si="34"/>
        <v>String("50. Lemenjer,1,255,1,100,0;") +</v>
      </c>
      <c r="W56" s="2" t="str">
        <f t="shared" si="35"/>
        <v>String("50. Люменьер,1,255,1,100,0;") +</v>
      </c>
      <c r="X56" s="2" t="str">
        <f t="shared" si="36"/>
        <v>  {  14, 235,  40}, // Люменьєр</v>
      </c>
      <c r="Y56" s="2" t="str">
        <f t="shared" si="37"/>
        <v>        case EFF_LUMENJER:            DYNAMIC_DELAY_TICK { effTimer = millis(); lumenjerRoutine();            Eff_Tick (); }  break;  // ( 50U) Люменьєр</v>
      </c>
      <c r="Z56" s="2" t="str">
        <f t="shared" si="38"/>
        <v>{"name":"50. Люменьєр","spmin":1,"spmax":255,"scmin":1,"scmax":100,"type":0},</v>
      </c>
      <c r="AA56" s="7" t="str">
        <f t="shared" si="39"/>
        <v>"e50":0,</v>
      </c>
      <c r="AB56" s="7" t="str">
        <f t="shared" si="40"/>
        <v>e50=[[e50]]&amp;</v>
      </c>
      <c r="AC56" s="7" t="str">
        <f t="shared" si="41"/>
        <v>"e50":2,</v>
      </c>
      <c r="AD56" s="2" t="str">
        <f t="shared" si="42"/>
        <v>{"type":"checkbox","class":"checkbox-big","name":"e50","title":"50. Люменьєр","style":"font-size:20px;display:block","state":"{{e50}}"},</v>
      </c>
      <c r="AE56" s="2" t="str">
        <f t="shared" si="43"/>
        <v>{"type":"h4","title":"50. Люменьєр","style":"width:85%;float:left"},{"type":"input","title":"папка","name":"e50","state":"{{e50}}","pattern":"[0-9]{1,2}","style":"width:15%;display:inline"},{"type":"hr"},</v>
      </c>
      <c r="AF56" s="2" t="str">
        <f t="shared" si="44"/>
        <v>"50": "50.Люменьєр",</v>
      </c>
      <c r="AG56" s="31" t="str">
        <f t="shared" si="45"/>
        <v>"50":"50",</v>
      </c>
      <c r="AH56" s="2" t="str">
        <f t="shared" si="46"/>
        <v>50. Люменьєр,1,255,1,100,0;</v>
      </c>
      <c r="AI56" s="2" t="str">
        <f t="shared" si="47"/>
        <v>{"type":"checkbox","class":"checkbox-big","name":"e50","title":"50. Lemenjer","style":"font-size:20px;display:block","state":"{{e50}}"},</v>
      </c>
      <c r="AJ56" s="2" t="str">
        <f t="shared" si="48"/>
        <v>{"type":"h4","title":"50. Lemenjer","style":"width:85%;float:left"},{"type":"input","title":"папка","name":"e50","state":"{{e50}}","pattern":"[0-9]{1,2}","style":"width:15%;display:inline"},{"type":"hr"},</v>
      </c>
      <c r="AK56" s="2" t="str">
        <f t="shared" si="49"/>
        <v>"50": "50.Lemenjer",</v>
      </c>
      <c r="AL56" s="31" t="str">
        <f t="shared" si="50"/>
        <v>"50":"50",</v>
      </c>
      <c r="AM56" s="2" t="str">
        <f t="shared" si="51"/>
        <v>50. Lemenjer,1,255,1,100,0;</v>
      </c>
      <c r="AN56" s="2" t="str">
        <f t="shared" si="52"/>
        <v>{"type":"checkbox","class":"checkbox-big","name":"e50","title":"50. Люменьер","style":"font-size:20px;display:block","state":"{{e50}}"},</v>
      </c>
      <c r="AO56" s="2" t="str">
        <f t="shared" si="53"/>
        <v>{"type":"h4","title":"50. Люменьер","style":"width:85%;float:left"},{"type":"input","title":"папка","name":"e50","state":"{{e50}}","pattern":"[0-9]{1,2}","style":"width:15%;display:inline"},{"type":"hr"},</v>
      </c>
      <c r="AP56" s="2" t="str">
        <f t="shared" si="54"/>
        <v>"50": "50.Люменьер",</v>
      </c>
      <c r="AQ56" s="31" t="str">
        <f t="shared" si="55"/>
        <v>"50":"50",</v>
      </c>
      <c r="AR56" s="2" t="str">
        <f t="shared" si="56"/>
        <v>50. Люменьер,1,255,1,100,0;</v>
      </c>
    </row>
    <row r="57" ht="14.25" customHeight="1">
      <c r="A57" s="2">
        <f t="shared" si="31"/>
        <v>51</v>
      </c>
      <c r="B57" s="2" t="s">
        <v>306</v>
      </c>
      <c r="C57" s="2" t="s">
        <v>307</v>
      </c>
      <c r="D57" s="2" t="s">
        <v>308</v>
      </c>
      <c r="E57" s="2" t="s">
        <v>309</v>
      </c>
      <c r="F57" s="2">
        <v>24.0</v>
      </c>
      <c r="G57" s="2">
        <v>255.0</v>
      </c>
      <c r="H57" s="2">
        <v>26.0</v>
      </c>
      <c r="I57" s="5"/>
      <c r="J57" s="2">
        <v>1.0</v>
      </c>
      <c r="K57" s="2">
        <v>255.0</v>
      </c>
      <c r="L57" s="2">
        <v>1.0</v>
      </c>
      <c r="M57" s="2">
        <v>100.0</v>
      </c>
      <c r="N57" s="2">
        <v>0.0</v>
      </c>
      <c r="O57" s="2" t="s">
        <v>54</v>
      </c>
      <c r="P57" s="2" t="s">
        <v>310</v>
      </c>
      <c r="Q57" s="4">
        <v>2.0</v>
      </c>
      <c r="R57" s="2">
        <v>51.0</v>
      </c>
      <c r="S57" s="5"/>
      <c r="T57" s="2" t="str">
        <f t="shared" si="32"/>
        <v>#define EFF_BBALLS              ( 51U)    // М'ячики</v>
      </c>
      <c r="U57" s="2" t="str">
        <f t="shared" si="33"/>
        <v>String("51. М'ячики,1,255,1,100,0;") +</v>
      </c>
      <c r="V57" s="2" t="str">
        <f t="shared" si="34"/>
        <v>String("51. Balls,1,255,1,100,0;") +</v>
      </c>
      <c r="W57" s="2" t="str">
        <f t="shared" si="35"/>
        <v>String("51. Мячики,1,255,1,100,0;") +</v>
      </c>
      <c r="X57" s="2" t="str">
        <f t="shared" si="36"/>
        <v>  {  24, 255,  26}, // М'ячики</v>
      </c>
      <c r="Y57" s="2" t="str">
        <f t="shared" si="37"/>
        <v>        case EFF_BBALLS:              LOW_DELAY_TICK     { effTimer = millis(); BBallsRoutine();              Eff_Tick (); }  break;  // ( 51U) М'ячики</v>
      </c>
      <c r="Z57" s="2" t="str">
        <f t="shared" si="38"/>
        <v>{"name":"51. М'ячики","spmin":1,"spmax":255,"scmin":1,"scmax":100,"type":0},</v>
      </c>
      <c r="AA57" s="7" t="str">
        <f t="shared" si="39"/>
        <v>"e51":0,</v>
      </c>
      <c r="AB57" s="7" t="str">
        <f t="shared" si="40"/>
        <v>e51=[[e51]]&amp;</v>
      </c>
      <c r="AC57" s="7" t="str">
        <f t="shared" si="41"/>
        <v>"e51":2,</v>
      </c>
      <c r="AD57" s="2" t="str">
        <f t="shared" si="42"/>
        <v>{"type":"checkbox","class":"checkbox-big","name":"e51","title":"51. М'ячики","style":"font-size:20px;display:block","state":"{{e51}}"},</v>
      </c>
      <c r="AE57" s="2" t="str">
        <f t="shared" si="43"/>
        <v>{"type":"h4","title":"51. М'ячики","style":"width:85%;float:left"},{"type":"input","title":"папка","name":"e51","state":"{{e51}}","pattern":"[0-9]{1,2}","style":"width:15%;display:inline"},{"type":"hr"},</v>
      </c>
      <c r="AF57" s="2" t="str">
        <f t="shared" si="44"/>
        <v>"51": "51.М'ячики",</v>
      </c>
      <c r="AG57" s="31" t="str">
        <f t="shared" si="45"/>
        <v>"51":"51",</v>
      </c>
      <c r="AH57" s="2" t="str">
        <f t="shared" si="46"/>
        <v>51. М'ячики,1,255,1,100,0;</v>
      </c>
      <c r="AI57" s="2" t="str">
        <f t="shared" si="47"/>
        <v>{"type":"checkbox","class":"checkbox-big","name":"e51","title":"51. Balls","style":"font-size:20px;display:block","state":"{{e51}}"},</v>
      </c>
      <c r="AJ57" s="2" t="str">
        <f t="shared" si="48"/>
        <v>{"type":"h4","title":"51. Balls","style":"width:85%;float:left"},{"type":"input","title":"папка","name":"e51","state":"{{e51}}","pattern":"[0-9]{1,2}","style":"width:15%;display:inline"},{"type":"hr"},</v>
      </c>
      <c r="AK57" s="2" t="str">
        <f t="shared" si="49"/>
        <v>"51": "51.Balls",</v>
      </c>
      <c r="AL57" s="31" t="str">
        <f t="shared" si="50"/>
        <v>"51":"51",</v>
      </c>
      <c r="AM57" s="2" t="str">
        <f t="shared" si="51"/>
        <v>51. Balls,1,255,1,100,0;</v>
      </c>
      <c r="AN57" s="2" t="str">
        <f t="shared" si="52"/>
        <v>{"type":"checkbox","class":"checkbox-big","name":"e51","title":"51. Мячики","style":"font-size:20px;display:block","state":"{{e51}}"},</v>
      </c>
      <c r="AO57" s="2" t="str">
        <f t="shared" si="53"/>
        <v>{"type":"h4","title":"51. Мячики","style":"width:85%;float:left"},{"type":"input","title":"папка","name":"e51","state":"{{e51}}","pattern":"[0-9]{1,2}","style":"width:15%;display:inline"},{"type":"hr"},</v>
      </c>
      <c r="AP57" s="2" t="str">
        <f t="shared" si="54"/>
        <v>"51": "51.Мячики",</v>
      </c>
      <c r="AQ57" s="31" t="str">
        <f t="shared" si="55"/>
        <v>"51":"51",</v>
      </c>
      <c r="AR57" s="2" t="str">
        <f t="shared" si="56"/>
        <v>51. Мячики,1,255,1,100,0;</v>
      </c>
    </row>
    <row r="58" ht="14.25" customHeight="1">
      <c r="A58" s="2">
        <f t="shared" si="31"/>
        <v>52</v>
      </c>
      <c r="B58" s="2" t="s">
        <v>311</v>
      </c>
      <c r="C58" s="2" t="s">
        <v>312</v>
      </c>
      <c r="D58" s="2" t="s">
        <v>313</v>
      </c>
      <c r="E58" s="2" t="s">
        <v>314</v>
      </c>
      <c r="F58" s="2">
        <v>18.0</v>
      </c>
      <c r="G58" s="2">
        <v>11.0</v>
      </c>
      <c r="H58" s="2">
        <v>70.0</v>
      </c>
      <c r="I58" s="5"/>
      <c r="J58" s="2">
        <v>1.0</v>
      </c>
      <c r="K58" s="2">
        <v>255.0</v>
      </c>
      <c r="L58" s="2">
        <v>1.0</v>
      </c>
      <c r="M58" s="2">
        <v>100.0</v>
      </c>
      <c r="N58" s="2">
        <v>0.0</v>
      </c>
      <c r="O58" s="2" t="s">
        <v>54</v>
      </c>
      <c r="P58" s="2" t="s">
        <v>315</v>
      </c>
      <c r="Q58" s="4">
        <v>2.0</v>
      </c>
      <c r="R58" s="2">
        <v>52.0</v>
      </c>
      <c r="S58" s="5"/>
      <c r="T58" s="2" t="str">
        <f t="shared" si="32"/>
        <v>#define EFF_BALLS_BOUNCE        ( 52U)    // М'ячики без кордонів</v>
      </c>
      <c r="U58" s="2" t="str">
        <f t="shared" si="33"/>
        <v>String("52. М'ячики без кордонів,1,255,1,100,0;") +</v>
      </c>
      <c r="V58" s="2" t="str">
        <f t="shared" si="34"/>
        <v>String("52. Balls Bounce,1,255,1,100,0;") +</v>
      </c>
      <c r="W58" s="2" t="str">
        <f t="shared" si="35"/>
        <v>String("52. Мячики без границ,1,255,1,100,0;") +</v>
      </c>
      <c r="X58" s="2" t="str">
        <f t="shared" si="36"/>
        <v>  {  18,  11,  70}, // М'ячики без кордонів</v>
      </c>
      <c r="Y58" s="2" t="str">
        <f t="shared" si="37"/>
        <v>        case EFF_BALLS_BOUNCE:        LOW_DELAY_TICK     { effTimer = millis(); bounceRoutine();              Eff_Tick (); }  break;  // ( 52U) М'ячики без кордонів</v>
      </c>
      <c r="Z58" s="2" t="str">
        <f t="shared" si="38"/>
        <v>{"name":"52. М'ячики без кордонів","spmin":1,"spmax":255,"scmin":1,"scmax":100,"type":0},</v>
      </c>
      <c r="AA58" s="7" t="str">
        <f t="shared" si="39"/>
        <v>"e52":0,</v>
      </c>
      <c r="AB58" s="7" t="str">
        <f t="shared" si="40"/>
        <v>e52=[[e52]]&amp;</v>
      </c>
      <c r="AC58" s="7" t="str">
        <f t="shared" si="41"/>
        <v>"e52":2,</v>
      </c>
      <c r="AD58" s="2" t="str">
        <f t="shared" si="42"/>
        <v>{"type":"checkbox","class":"checkbox-big","name":"e52","title":"52. М'ячики без кордонів","style":"font-size:20px;display:block","state":"{{e52}}"},</v>
      </c>
      <c r="AE58" s="2" t="str">
        <f t="shared" si="43"/>
        <v>{"type":"h4","title":"52. М'ячики без кордонів","style":"width:85%;float:left"},{"type":"input","title":"папка","name":"e52","state":"{{e52}}","pattern":"[0-9]{1,2}","style":"width:15%;display:inline"},{"type":"hr"},</v>
      </c>
      <c r="AF58" s="2" t="str">
        <f t="shared" si="44"/>
        <v>"52": "52.М'ячики без кордонів",</v>
      </c>
      <c r="AG58" s="31" t="str">
        <f t="shared" si="45"/>
        <v>"52":"52",</v>
      </c>
      <c r="AH58" s="2" t="str">
        <f t="shared" si="46"/>
        <v>52. М'ячики без кордонів,1,255,1,100,0;</v>
      </c>
      <c r="AI58" s="2" t="str">
        <f t="shared" si="47"/>
        <v>{"type":"checkbox","class":"checkbox-big","name":"e52","title":"52. Balls Bounce","style":"font-size:20px;display:block","state":"{{e52}}"},</v>
      </c>
      <c r="AJ58" s="2" t="str">
        <f t="shared" si="48"/>
        <v>{"type":"h4","title":"52. Balls Bounce","style":"width:85%;float:left"},{"type":"input","title":"папка","name":"e52","state":"{{e52}}","pattern":"[0-9]{1,2}","style":"width:15%;display:inline"},{"type":"hr"},</v>
      </c>
      <c r="AK58" s="2" t="str">
        <f t="shared" si="49"/>
        <v>"52": "52.Balls Bounce",</v>
      </c>
      <c r="AL58" s="31" t="str">
        <f t="shared" si="50"/>
        <v>"52":"52",</v>
      </c>
      <c r="AM58" s="2" t="str">
        <f t="shared" si="51"/>
        <v>52. Balls Bounce,1,255,1,100,0;</v>
      </c>
      <c r="AN58" s="2" t="str">
        <f t="shared" si="52"/>
        <v>{"type":"checkbox","class":"checkbox-big","name":"e52","title":"52. Мячики без границ","style":"font-size:20px;display:block","state":"{{e52}}"},</v>
      </c>
      <c r="AO58" s="2" t="str">
        <f t="shared" si="53"/>
        <v>{"type":"h4","title":"52. Мячики без границ","style":"width:85%;float:left"},{"type":"input","title":"папка","name":"e52","state":"{{e52}}","pattern":"[0-9]{1,2}","style":"width:15%;display:inline"},{"type":"hr"},</v>
      </c>
      <c r="AP58" s="2" t="str">
        <f t="shared" si="54"/>
        <v>"52": "52.Мячики без границ",</v>
      </c>
      <c r="AQ58" s="31" t="str">
        <f t="shared" si="55"/>
        <v>"52":"52",</v>
      </c>
      <c r="AR58" s="2" t="str">
        <f t="shared" si="56"/>
        <v>52. Мячики без границ,1,255,1,100,0;</v>
      </c>
    </row>
    <row r="59" ht="14.25" customHeight="1">
      <c r="A59" s="2">
        <f t="shared" si="31"/>
        <v>53</v>
      </c>
      <c r="B59" s="2" t="s">
        <v>316</v>
      </c>
      <c r="C59" s="2" t="s">
        <v>317</v>
      </c>
      <c r="D59" s="2" t="s">
        <v>318</v>
      </c>
      <c r="E59" s="2" t="s">
        <v>317</v>
      </c>
      <c r="F59" s="2">
        <v>9.0</v>
      </c>
      <c r="G59" s="2">
        <v>198.0</v>
      </c>
      <c r="H59" s="2">
        <v>20.0</v>
      </c>
      <c r="I59" s="5"/>
      <c r="J59" s="2">
        <v>150.0</v>
      </c>
      <c r="K59" s="2">
        <v>252.0</v>
      </c>
      <c r="L59" s="2">
        <v>1.0</v>
      </c>
      <c r="M59" s="2">
        <v>100.0</v>
      </c>
      <c r="N59" s="2">
        <v>0.0</v>
      </c>
      <c r="O59" s="2" t="s">
        <v>59</v>
      </c>
      <c r="P59" s="2" t="s">
        <v>319</v>
      </c>
      <c r="Q59" s="4">
        <v>2.0</v>
      </c>
      <c r="R59" s="2">
        <v>53.0</v>
      </c>
      <c r="S59" s="5"/>
      <c r="T59" s="2" t="str">
        <f t="shared" si="32"/>
        <v>#define EFF_MAGMA               ( 53U)    // Магма</v>
      </c>
      <c r="U59" s="2" t="str">
        <f t="shared" si="33"/>
        <v>String("53. Магма,150,252,1,100,0;") +</v>
      </c>
      <c r="V59" s="2" t="str">
        <f t="shared" si="34"/>
        <v>String("53. Magma,150,252,1,100,0;") +</v>
      </c>
      <c r="W59" s="2" t="str">
        <f t="shared" si="35"/>
        <v>String("53. Магма,150,252,1,100,0;") +</v>
      </c>
      <c r="X59" s="2" t="str">
        <f t="shared" si="36"/>
        <v>  {   9, 198,  20}, // Магма</v>
      </c>
      <c r="Y59" s="2" t="str">
        <f t="shared" si="37"/>
        <v>        case EFF_MAGMA:               DYNAMIC_DELAY_TICK { effTimer = millis(); magmaRoutine();               Eff_Tick (); }  break;  // ( 53U) Магма</v>
      </c>
      <c r="Z59" s="2" t="str">
        <f t="shared" si="38"/>
        <v>{"name":"53. Магма","spmin":150,"spmax":252,"scmin":1,"scmax":100,"type":0},</v>
      </c>
      <c r="AA59" s="7" t="str">
        <f t="shared" si="39"/>
        <v>"e53":0,</v>
      </c>
      <c r="AB59" s="7" t="str">
        <f t="shared" si="40"/>
        <v>e53=[[e53]]&amp;</v>
      </c>
      <c r="AC59" s="7" t="str">
        <f t="shared" si="41"/>
        <v>"e53":2,</v>
      </c>
      <c r="AD59" s="2" t="str">
        <f t="shared" si="42"/>
        <v>{"type":"checkbox","class":"checkbox-big","name":"e53","title":"53. Магма","style":"font-size:20px;display:block","state":"{{e53}}"},</v>
      </c>
      <c r="AE59" s="2" t="str">
        <f t="shared" si="43"/>
        <v>{"type":"h4","title":"53. Магма","style":"width:85%;float:left"},{"type":"input","title":"папка","name":"e53","state":"{{e53}}","pattern":"[0-9]{1,2}","style":"width:15%;display:inline"},{"type":"hr"},</v>
      </c>
      <c r="AF59" s="2" t="str">
        <f t="shared" si="44"/>
        <v>"53": "53.Магма",</v>
      </c>
      <c r="AG59" s="31" t="str">
        <f t="shared" si="45"/>
        <v>"53":"53",</v>
      </c>
      <c r="AH59" s="2" t="str">
        <f t="shared" si="46"/>
        <v>53. Магма,150,252,1,100,0;</v>
      </c>
      <c r="AI59" s="2" t="str">
        <f t="shared" si="47"/>
        <v>{"type":"checkbox","class":"checkbox-big","name":"e53","title":"53. Magma","style":"font-size:20px;display:block","state":"{{e53}}"},</v>
      </c>
      <c r="AJ59" s="2" t="str">
        <f t="shared" si="48"/>
        <v>{"type":"h4","title":"53. Magma","style":"width:85%;float:left"},{"type":"input","title":"папка","name":"e53","state":"{{e53}}","pattern":"[0-9]{1,2}","style":"width:15%;display:inline"},{"type":"hr"},</v>
      </c>
      <c r="AK59" s="2" t="str">
        <f t="shared" si="49"/>
        <v>"53": "53.Magma",</v>
      </c>
      <c r="AL59" s="31" t="str">
        <f t="shared" si="50"/>
        <v>"53":"53",</v>
      </c>
      <c r="AM59" s="2" t="str">
        <f t="shared" si="51"/>
        <v>53. Magma,150,252,1,100,0;</v>
      </c>
      <c r="AN59" s="2" t="str">
        <f t="shared" si="52"/>
        <v>{"type":"checkbox","class":"checkbox-big","name":"e53","title":"53. Магма","style":"font-size:20px;display:block","state":"{{e53}}"},</v>
      </c>
      <c r="AO59" s="2" t="str">
        <f t="shared" si="53"/>
        <v>{"type":"h4","title":"53. Магма","style":"width:85%;float:left"},{"type":"input","title":"папка","name":"e53","state":"{{e53}}","pattern":"[0-9]{1,2}","style":"width:15%;display:inline"},{"type":"hr"},</v>
      </c>
      <c r="AP59" s="2" t="str">
        <f t="shared" si="54"/>
        <v>"53": "53.Магма",</v>
      </c>
      <c r="AQ59" s="31" t="str">
        <f t="shared" si="55"/>
        <v>"53":"53",</v>
      </c>
      <c r="AR59" s="2" t="str">
        <f t="shared" si="56"/>
        <v>53. Магма,150,252,1,100,0;</v>
      </c>
    </row>
    <row r="60" ht="14.25" customHeight="1">
      <c r="A60" s="2">
        <f t="shared" si="31"/>
        <v>54</v>
      </c>
      <c r="B60" s="2" t="s">
        <v>320</v>
      </c>
      <c r="C60" s="2" t="s">
        <v>321</v>
      </c>
      <c r="D60" s="2" t="s">
        <v>322</v>
      </c>
      <c r="E60" s="2" t="s">
        <v>323</v>
      </c>
      <c r="F60" s="2">
        <v>27.0</v>
      </c>
      <c r="G60" s="2">
        <v>186.0</v>
      </c>
      <c r="H60" s="2">
        <v>23.0</v>
      </c>
      <c r="I60" s="5"/>
      <c r="J60" s="2">
        <v>99.0</v>
      </c>
      <c r="K60" s="2">
        <v>240.0</v>
      </c>
      <c r="L60" s="2">
        <v>1.0</v>
      </c>
      <c r="M60" s="2">
        <v>100.0</v>
      </c>
      <c r="N60" s="2">
        <v>0.0</v>
      </c>
      <c r="O60" s="2" t="s">
        <v>59</v>
      </c>
      <c r="P60" s="2" t="s">
        <v>324</v>
      </c>
      <c r="Q60" s="4">
        <v>2.0</v>
      </c>
      <c r="R60" s="2">
        <v>54.0</v>
      </c>
      <c r="S60" s="5"/>
      <c r="T60" s="2" t="str">
        <f t="shared" si="32"/>
        <v>#define EFF_MATRIX              ( 54U)    // Матриця</v>
      </c>
      <c r="U60" s="2" t="str">
        <f t="shared" si="33"/>
        <v>String("54. Матриця,99,240,1,100,0;") +</v>
      </c>
      <c r="V60" s="2" t="str">
        <f t="shared" si="34"/>
        <v>String("54. Matrix,99,240,1,100,0;") +</v>
      </c>
      <c r="W60" s="2" t="str">
        <f t="shared" si="35"/>
        <v>String("54. Матрица,99,240,1,100,0;") +</v>
      </c>
      <c r="X60" s="2" t="str">
        <f t="shared" si="36"/>
        <v>  {  27, 186,  23}, // Матриця</v>
      </c>
      <c r="Y60" s="2" t="str">
        <f t="shared" si="37"/>
        <v>        case EFF_MATRIX:              DYNAMIC_DELAY_TICK { effTimer = millis(); matrixRoutine();              Eff_Tick (); }  break;  // ( 54U) Матриця</v>
      </c>
      <c r="Z60" s="2" t="str">
        <f t="shared" si="38"/>
        <v>{"name":"54. Матриця","spmin":99,"spmax":240,"scmin":1,"scmax":100,"type":0},</v>
      </c>
      <c r="AA60" s="7" t="str">
        <f t="shared" si="39"/>
        <v>"e54":0,</v>
      </c>
      <c r="AB60" s="7" t="str">
        <f t="shared" si="40"/>
        <v>e54=[[e54]]&amp;</v>
      </c>
      <c r="AC60" s="7" t="str">
        <f t="shared" si="41"/>
        <v>"e54":2,</v>
      </c>
      <c r="AD60" s="2" t="str">
        <f t="shared" si="42"/>
        <v>{"type":"checkbox","class":"checkbox-big","name":"e54","title":"54. Матриця","style":"font-size:20px;display:block","state":"{{e54}}"},</v>
      </c>
      <c r="AE60" s="2" t="str">
        <f t="shared" si="43"/>
        <v>{"type":"h4","title":"54. Матриця","style":"width:85%;float:left"},{"type":"input","title":"папка","name":"e54","state":"{{e54}}","pattern":"[0-9]{1,2}","style":"width:15%;display:inline"},{"type":"hr"},</v>
      </c>
      <c r="AF60" s="2" t="str">
        <f t="shared" si="44"/>
        <v>"54": "54.Матриця",</v>
      </c>
      <c r="AG60" s="31" t="str">
        <f t="shared" si="45"/>
        <v>"54":"54",</v>
      </c>
      <c r="AH60" s="2" t="str">
        <f t="shared" si="46"/>
        <v>54. Матриця,99,240,1,100,0;</v>
      </c>
      <c r="AI60" s="2" t="str">
        <f t="shared" si="47"/>
        <v>{"type":"checkbox","class":"checkbox-big","name":"e54","title":"54. Matrix","style":"font-size:20px;display:block","state":"{{e54}}"},</v>
      </c>
      <c r="AJ60" s="2" t="str">
        <f t="shared" si="48"/>
        <v>{"type":"h4","title":"54. Matrix","style":"width:85%;float:left"},{"type":"input","title":"папка","name":"e54","state":"{{e54}}","pattern":"[0-9]{1,2}","style":"width:15%;display:inline"},{"type":"hr"},</v>
      </c>
      <c r="AK60" s="2" t="str">
        <f t="shared" si="49"/>
        <v>"54": "54.Matrix",</v>
      </c>
      <c r="AL60" s="31" t="str">
        <f t="shared" si="50"/>
        <v>"54":"54",</v>
      </c>
      <c r="AM60" s="2" t="str">
        <f t="shared" si="51"/>
        <v>54. Matrix,99,240,1,100,0;</v>
      </c>
      <c r="AN60" s="2" t="str">
        <f t="shared" si="52"/>
        <v>{"type":"checkbox","class":"checkbox-big","name":"e54","title":"54. Матрица","style":"font-size:20px;display:block","state":"{{e54}}"},</v>
      </c>
      <c r="AO60" s="2" t="str">
        <f t="shared" si="53"/>
        <v>{"type":"h4","title":"54. Матрица","style":"width:85%;float:left"},{"type":"input","title":"папка","name":"e54","state":"{{e54}}","pattern":"[0-9]{1,2}","style":"width:15%;display:inline"},{"type":"hr"},</v>
      </c>
      <c r="AP60" s="2" t="str">
        <f t="shared" si="54"/>
        <v>"54": "54.Матрица",</v>
      </c>
      <c r="AQ60" s="31" t="str">
        <f t="shared" si="55"/>
        <v>"54":"54",</v>
      </c>
      <c r="AR60" s="2" t="str">
        <f t="shared" si="56"/>
        <v>54. Матрица,99,240,1,100,0;</v>
      </c>
    </row>
    <row r="61" ht="14.25" customHeight="1">
      <c r="A61" s="2">
        <f t="shared" si="31"/>
        <v>55</v>
      </c>
      <c r="B61" s="2" t="s">
        <v>325</v>
      </c>
      <c r="C61" s="2" t="s">
        <v>326</v>
      </c>
      <c r="D61" s="2" t="s">
        <v>327</v>
      </c>
      <c r="E61" s="2" t="s">
        <v>328</v>
      </c>
      <c r="F61" s="2">
        <v>25.0</v>
      </c>
      <c r="G61" s="2">
        <v>236.0</v>
      </c>
      <c r="H61" s="2">
        <v>4.0</v>
      </c>
      <c r="I61" s="5"/>
      <c r="J61" s="2">
        <v>60.0</v>
      </c>
      <c r="K61" s="2">
        <v>252.0</v>
      </c>
      <c r="L61" s="2">
        <v>1.0</v>
      </c>
      <c r="M61" s="2">
        <v>100.0</v>
      </c>
      <c r="N61" s="2">
        <v>0.0</v>
      </c>
      <c r="O61" s="2" t="s">
        <v>59</v>
      </c>
      <c r="P61" s="2" t="s">
        <v>329</v>
      </c>
      <c r="Q61" s="4">
        <v>2.0</v>
      </c>
      <c r="R61" s="2">
        <v>55.0</v>
      </c>
      <c r="S61" s="5"/>
      <c r="T61" s="2" t="str">
        <f t="shared" si="32"/>
        <v>#define EFF_TWINKLES            ( 55U)    // Мерехтіння</v>
      </c>
      <c r="U61" s="2" t="str">
        <f t="shared" si="33"/>
        <v>String("55. Мерехтіння,60,252,1,100,0;") +</v>
      </c>
      <c r="V61" s="2" t="str">
        <f t="shared" si="34"/>
        <v>String("55. Twinkles,60,252,1,100,0;") +</v>
      </c>
      <c r="W61" s="2" t="str">
        <f t="shared" si="35"/>
        <v>String("55. Мерцание,60,252,1,100,0;") +</v>
      </c>
      <c r="X61" s="2" t="str">
        <f t="shared" si="36"/>
        <v>  {  25, 236,   4}, // Мерехтіння</v>
      </c>
      <c r="Y61" s="2" t="str">
        <f t="shared" si="37"/>
        <v>        case EFF_TWINKLES:            DYNAMIC_DELAY_TICK { effTimer = millis(); twinklesRoutine();            Eff_Tick (); }  break;  // ( 55U) Мерехтіння</v>
      </c>
      <c r="Z61" s="2" t="str">
        <f t="shared" si="38"/>
        <v>{"name":"55. Мерехтіння","spmin":60,"spmax":252,"scmin":1,"scmax":100,"type":0},</v>
      </c>
      <c r="AA61" s="7" t="str">
        <f t="shared" si="39"/>
        <v>"e55":0,</v>
      </c>
      <c r="AB61" s="7" t="str">
        <f t="shared" si="40"/>
        <v>e55=[[e55]]&amp;</v>
      </c>
      <c r="AC61" s="7" t="str">
        <f t="shared" si="41"/>
        <v>"e55":2,</v>
      </c>
      <c r="AD61" s="2" t="str">
        <f t="shared" si="42"/>
        <v>{"type":"checkbox","class":"checkbox-big","name":"e55","title":"55. Мерехтіння","style":"font-size:20px;display:block","state":"{{e55}}"},</v>
      </c>
      <c r="AE61" s="2" t="str">
        <f t="shared" si="43"/>
        <v>{"type":"h4","title":"55. Мерехтіння","style":"width:85%;float:left"},{"type":"input","title":"папка","name":"e55","state":"{{e55}}","pattern":"[0-9]{1,2}","style":"width:15%;display:inline"},{"type":"hr"},</v>
      </c>
      <c r="AF61" s="2" t="str">
        <f t="shared" si="44"/>
        <v>"55": "55.Мерехтіння",</v>
      </c>
      <c r="AG61" s="31" t="str">
        <f t="shared" si="45"/>
        <v>"55":"55",</v>
      </c>
      <c r="AH61" s="2" t="str">
        <f t="shared" si="46"/>
        <v>55. Мерехтіння,60,252,1,100,0;</v>
      </c>
      <c r="AI61" s="2" t="str">
        <f t="shared" si="47"/>
        <v>{"type":"checkbox","class":"checkbox-big","name":"e55","title":"55. Twinkles","style":"font-size:20px;display:block","state":"{{e55}}"},</v>
      </c>
      <c r="AJ61" s="2" t="str">
        <f t="shared" si="48"/>
        <v>{"type":"h4","title":"55. Twinkles","style":"width:85%;float:left"},{"type":"input","title":"папка","name":"e55","state":"{{e55}}","pattern":"[0-9]{1,2}","style":"width:15%;display:inline"},{"type":"hr"},</v>
      </c>
      <c r="AK61" s="2" t="str">
        <f t="shared" si="49"/>
        <v>"55": "55.Twinkles",</v>
      </c>
      <c r="AL61" s="31" t="str">
        <f t="shared" si="50"/>
        <v>"55":"55",</v>
      </c>
      <c r="AM61" s="2" t="str">
        <f t="shared" si="51"/>
        <v>55. Twinkles,60,252,1,100,0;</v>
      </c>
      <c r="AN61" s="2" t="str">
        <f t="shared" si="52"/>
        <v>{"type":"checkbox","class":"checkbox-big","name":"e55","title":"55. Мерцание","style":"font-size:20px;display:block","state":"{{e55}}"},</v>
      </c>
      <c r="AO61" s="2" t="str">
        <f t="shared" si="53"/>
        <v>{"type":"h4","title":"55. Мерцание","style":"width:85%;float:left"},{"type":"input","title":"папка","name":"e55","state":"{{e55}}","pattern":"[0-9]{1,2}","style":"width:15%;display:inline"},{"type":"hr"},</v>
      </c>
      <c r="AP61" s="2" t="str">
        <f t="shared" si="54"/>
        <v>"55": "55.Мерцание",</v>
      </c>
      <c r="AQ61" s="31" t="str">
        <f t="shared" si="55"/>
        <v>"55":"55",</v>
      </c>
      <c r="AR61" s="2" t="str">
        <f t="shared" si="56"/>
        <v>55. Мерцание,60,252,1,100,0;</v>
      </c>
    </row>
    <row r="62" ht="14.25" customHeight="1">
      <c r="A62" s="2">
        <f t="shared" si="31"/>
        <v>56</v>
      </c>
      <c r="B62" s="2" t="s">
        <v>330</v>
      </c>
      <c r="C62" s="2" t="s">
        <v>331</v>
      </c>
      <c r="D62" s="2" t="s">
        <v>332</v>
      </c>
      <c r="E62" s="2" t="s">
        <v>333</v>
      </c>
      <c r="F62" s="2">
        <v>7.0</v>
      </c>
      <c r="G62" s="2">
        <v>85.0</v>
      </c>
      <c r="H62" s="2">
        <v>3.0</v>
      </c>
      <c r="I62" s="5"/>
      <c r="J62" s="2">
        <v>1.0</v>
      </c>
      <c r="K62" s="2">
        <v>255.0</v>
      </c>
      <c r="L62" s="2">
        <v>1.0</v>
      </c>
      <c r="M62" s="2">
        <v>100.0</v>
      </c>
      <c r="N62" s="2">
        <v>0.0</v>
      </c>
      <c r="O62" s="2" t="s">
        <v>54</v>
      </c>
      <c r="P62" s="2" t="s">
        <v>334</v>
      </c>
      <c r="Q62" s="4">
        <v>2.0</v>
      </c>
      <c r="R62" s="2">
        <v>56.0</v>
      </c>
      <c r="S62" s="5"/>
      <c r="T62" s="2" t="str">
        <f t="shared" si="32"/>
        <v>#define EFF_METABALLS           ( 56U)    // Метаболз</v>
      </c>
      <c r="U62" s="2" t="str">
        <f t="shared" si="33"/>
        <v>String("56. Метаболз,1,255,1,100,0;") +</v>
      </c>
      <c r="V62" s="2" t="str">
        <f t="shared" si="34"/>
        <v>String("56. Metaballs,1,255,1,100,0;") +</v>
      </c>
      <c r="W62" s="2" t="str">
        <f t="shared" si="35"/>
        <v>String("56. Матаболз,1,255,1,100,0;") +</v>
      </c>
      <c r="X62" s="2" t="str">
        <f t="shared" si="36"/>
        <v>  {   7,  85,   3}, // Метаболз</v>
      </c>
      <c r="Y62" s="2" t="str">
        <f t="shared" si="37"/>
        <v>        case EFF_METABALLS:           LOW_DELAY_TICK     { effTimer = millis(); MetaBallsRoutine();           Eff_Tick (); }  break;  // ( 56U) Метаболз</v>
      </c>
      <c r="Z62" s="2" t="str">
        <f t="shared" si="38"/>
        <v>{"name":"56. Метаболз","spmin":1,"spmax":255,"scmin":1,"scmax":100,"type":0},</v>
      </c>
      <c r="AA62" s="7" t="str">
        <f t="shared" si="39"/>
        <v>"e56":0,</v>
      </c>
      <c r="AB62" s="7" t="str">
        <f t="shared" si="40"/>
        <v>e56=[[e56]]&amp;</v>
      </c>
      <c r="AC62" s="7" t="str">
        <f t="shared" si="41"/>
        <v>"e56":2,</v>
      </c>
      <c r="AD62" s="2" t="str">
        <f t="shared" si="42"/>
        <v>{"type":"checkbox","class":"checkbox-big","name":"e56","title":"56. Метаболз","style":"font-size:20px;display:block","state":"{{e56}}"},</v>
      </c>
      <c r="AE62" s="2" t="str">
        <f t="shared" si="43"/>
        <v>{"type":"h4","title":"56. Метаболз","style":"width:85%;float:left"},{"type":"input","title":"папка","name":"e56","state":"{{e56}}","pattern":"[0-9]{1,2}","style":"width:15%;display:inline"},{"type":"hr"},</v>
      </c>
      <c r="AF62" s="2" t="str">
        <f t="shared" si="44"/>
        <v>"56": "56.Метаболз",</v>
      </c>
      <c r="AG62" s="31" t="str">
        <f t="shared" si="45"/>
        <v>"56":"56",</v>
      </c>
      <c r="AH62" s="2" t="str">
        <f t="shared" si="46"/>
        <v>56. Метаболз,1,255,1,100,0;</v>
      </c>
      <c r="AI62" s="2" t="str">
        <f t="shared" si="47"/>
        <v>{"type":"checkbox","class":"checkbox-big","name":"e56","title":"56. Metaballs","style":"font-size:20px;display:block","state":"{{e56}}"},</v>
      </c>
      <c r="AJ62" s="2" t="str">
        <f t="shared" si="48"/>
        <v>{"type":"h4","title":"56. Metaballs","style":"width:85%;float:left"},{"type":"input","title":"папка","name":"e56","state":"{{e56}}","pattern":"[0-9]{1,2}","style":"width:15%;display:inline"},{"type":"hr"},</v>
      </c>
      <c r="AK62" s="2" t="str">
        <f t="shared" si="49"/>
        <v>"56": "56.Metaballs",</v>
      </c>
      <c r="AL62" s="31" t="str">
        <f t="shared" si="50"/>
        <v>"56":"56",</v>
      </c>
      <c r="AM62" s="2" t="str">
        <f t="shared" si="51"/>
        <v>56. Metaballs,1,255,1,100,0;</v>
      </c>
      <c r="AN62" s="2" t="str">
        <f t="shared" si="52"/>
        <v>{"type":"checkbox","class":"checkbox-big","name":"e56","title":"56. Матаболз","style":"font-size:20px;display:block","state":"{{e56}}"},</v>
      </c>
      <c r="AO62" s="2" t="str">
        <f t="shared" si="53"/>
        <v>{"type":"h4","title":"56. Матаболз","style":"width:85%;float:left"},{"type":"input","title":"папка","name":"e56","state":"{{e56}}","pattern":"[0-9]{1,2}","style":"width:15%;display:inline"},{"type":"hr"},</v>
      </c>
      <c r="AP62" s="2" t="str">
        <f t="shared" si="54"/>
        <v>"56": "56.Матаболз",</v>
      </c>
      <c r="AQ62" s="31" t="str">
        <f t="shared" si="55"/>
        <v>"56":"56",</v>
      </c>
      <c r="AR62" s="2" t="str">
        <f t="shared" si="56"/>
        <v>56. Матаболз,1,255,1,100,0;</v>
      </c>
    </row>
    <row r="63" ht="14.25" customHeight="1">
      <c r="A63" s="2">
        <f t="shared" si="31"/>
        <v>57</v>
      </c>
      <c r="B63" s="2" t="s">
        <v>335</v>
      </c>
      <c r="C63" s="2" t="s">
        <v>336</v>
      </c>
      <c r="D63" s="2" t="s">
        <v>337</v>
      </c>
      <c r="E63" s="2" t="s">
        <v>338</v>
      </c>
      <c r="F63" s="2">
        <v>11.0</v>
      </c>
      <c r="G63" s="2">
        <v>53.0</v>
      </c>
      <c r="H63" s="2">
        <v>87.0</v>
      </c>
      <c r="I63" s="5"/>
      <c r="J63" s="2">
        <v>1.0</v>
      </c>
      <c r="K63" s="2">
        <v>255.0</v>
      </c>
      <c r="L63" s="2">
        <v>1.0</v>
      </c>
      <c r="M63" s="2">
        <v>100.0</v>
      </c>
      <c r="N63" s="2">
        <v>0.0</v>
      </c>
      <c r="O63" s="2" t="s">
        <v>54</v>
      </c>
      <c r="P63" s="2" t="s">
        <v>339</v>
      </c>
      <c r="Q63" s="4">
        <v>2.0</v>
      </c>
      <c r="R63" s="2">
        <v>57.0</v>
      </c>
      <c r="S63" s="5"/>
      <c r="T63" s="2" t="str">
        <f t="shared" si="32"/>
        <v>#define EFF_BUTTERFLYS          ( 57U)    // Метелики</v>
      </c>
      <c r="U63" s="2" t="str">
        <f t="shared" si="33"/>
        <v>String("57. Метелики,1,255,1,100,0;") +</v>
      </c>
      <c r="V63" s="2" t="str">
        <f t="shared" si="34"/>
        <v>String("57. Butterflys,1,255,1,100,0;") +</v>
      </c>
      <c r="W63" s="2" t="str">
        <f t="shared" si="35"/>
        <v>String("57. Мотыльки,1,255,1,100,0;") +</v>
      </c>
      <c r="X63" s="2" t="str">
        <f t="shared" si="36"/>
        <v>  {  11,  53,  87}, // Метелики</v>
      </c>
      <c r="Y63" s="2" t="str">
        <f t="shared" si="37"/>
        <v>        case EFF_BUTTERFLYS:          LOW_DELAY_TICK     { effTimer = millis(); butterflysRoutine(true);      Eff_Tick (); }  break;  // ( 57U) Метелики</v>
      </c>
      <c r="AA63" s="7" t="str">
        <f t="shared" si="39"/>
        <v>"e57":0,</v>
      </c>
      <c r="AB63" s="7" t="str">
        <f t="shared" si="40"/>
        <v>e57=[[e57]]&amp;</v>
      </c>
      <c r="AC63" s="7" t="str">
        <f t="shared" si="41"/>
        <v>"e57":2,</v>
      </c>
      <c r="AD63" s="2" t="str">
        <f t="shared" si="42"/>
        <v>{"type":"checkbox","class":"checkbox-big","name":"e57","title":"57. Метелики","style":"font-size:20px;display:block","state":"{{e57}}"},</v>
      </c>
      <c r="AE63" s="2" t="str">
        <f t="shared" si="43"/>
        <v>{"type":"h4","title":"57. Метелики","style":"width:85%;float:left"},{"type":"input","title":"папка","name":"e57","state":"{{e57}}","pattern":"[0-9]{1,2}","style":"width:15%;display:inline"},{"type":"hr"},</v>
      </c>
      <c r="AF63" s="2" t="str">
        <f t="shared" si="44"/>
        <v>"57": "57.Метелики",</v>
      </c>
      <c r="AG63" s="31" t="str">
        <f t="shared" si="45"/>
        <v>"57":"57",</v>
      </c>
      <c r="AH63" s="2" t="str">
        <f t="shared" si="46"/>
        <v>57. Метелики,1,255,1,100,0;</v>
      </c>
      <c r="AI63" s="2" t="str">
        <f t="shared" si="47"/>
        <v>{"type":"checkbox","class":"checkbox-big","name":"e57","title":"57. Butterflys","style":"font-size:20px;display:block","state":"{{e57}}"},</v>
      </c>
      <c r="AJ63" s="2" t="str">
        <f t="shared" si="48"/>
        <v>{"type":"h4","title":"57. Butterflys","style":"width:85%;float:left"},{"type":"input","title":"папка","name":"e57","state":"{{e57}}","pattern":"[0-9]{1,2}","style":"width:15%;display:inline"},{"type":"hr"},</v>
      </c>
      <c r="AK63" s="2" t="str">
        <f t="shared" si="49"/>
        <v>"57": "57.Butterflys",</v>
      </c>
      <c r="AL63" s="31" t="str">
        <f t="shared" si="50"/>
        <v>"57":"57",</v>
      </c>
      <c r="AM63" s="2" t="str">
        <f t="shared" si="51"/>
        <v>57. Butterflys,1,255,1,100,0;</v>
      </c>
      <c r="AN63" s="2" t="str">
        <f t="shared" si="52"/>
        <v>{"type":"checkbox","class":"checkbox-big","name":"e57","title":"57. Мотыльки","style":"font-size:20px;display:block","state":"{{e57}}"},</v>
      </c>
      <c r="AO63" s="2" t="str">
        <f t="shared" si="53"/>
        <v>{"type":"h4","title":"57. Мотыльки","style":"width:85%;float:left"},{"type":"input","title":"папка","name":"e57","state":"{{e57}}","pattern":"[0-9]{1,2}","style":"width:15%;display:inline"},{"type":"hr"},</v>
      </c>
      <c r="AP63" s="2" t="str">
        <f t="shared" si="54"/>
        <v>"57": "57.Мотыльки",</v>
      </c>
      <c r="AQ63" s="31" t="str">
        <f t="shared" si="55"/>
        <v>"57":"57",</v>
      </c>
      <c r="AR63" s="2" t="str">
        <f t="shared" si="56"/>
        <v>57. Мотыльки,1,255,1,100,0;</v>
      </c>
    </row>
    <row r="64" ht="14.25" customHeight="1">
      <c r="A64" s="2">
        <f t="shared" si="31"/>
        <v>58</v>
      </c>
      <c r="B64" s="2" t="s">
        <v>340</v>
      </c>
      <c r="C64" s="2" t="s">
        <v>341</v>
      </c>
      <c r="D64" s="2" t="s">
        <v>342</v>
      </c>
      <c r="E64" s="2" t="s">
        <v>343</v>
      </c>
      <c r="F64" s="2">
        <v>15.0</v>
      </c>
      <c r="G64" s="2">
        <v>128.0</v>
      </c>
      <c r="H64" s="2">
        <v>50.0</v>
      </c>
      <c r="I64" s="5"/>
      <c r="J64" s="2">
        <v>0.0</v>
      </c>
      <c r="K64" s="2">
        <v>255.0</v>
      </c>
      <c r="L64" s="2">
        <v>0.0</v>
      </c>
      <c r="M64" s="2">
        <v>100.0</v>
      </c>
      <c r="N64" s="2">
        <v>0.0</v>
      </c>
      <c r="O64" s="2" t="s">
        <v>242</v>
      </c>
      <c r="P64" s="2" t="s">
        <v>344</v>
      </c>
      <c r="Q64" s="4">
        <v>2.0</v>
      </c>
      <c r="R64" s="2">
        <v>58.0</v>
      </c>
      <c r="S64" s="5"/>
      <c r="T64" s="2" t="str">
        <f t="shared" si="32"/>
        <v>#define EFF_WEB_TOOLS           ( 58U)    // Мрія дизайнера</v>
      </c>
      <c r="U64" s="2" t="str">
        <f t="shared" si="33"/>
        <v>String("58. Мрія дизайнера,0,255,0,100,0;") +</v>
      </c>
      <c r="V64" s="2" t="str">
        <f t="shared" si="34"/>
        <v>String("58. Designer's Dream,0,255,0,100,0;") +</v>
      </c>
      <c r="W64" s="2" t="str">
        <f t="shared" si="35"/>
        <v>String("58. Мечта дизайнера,0,255,0,100,0;") +</v>
      </c>
      <c r="X64" s="2" t="str">
        <f t="shared" si="36"/>
        <v>  {  15, 128,  50}, // Мрія дизайнера</v>
      </c>
      <c r="Y64" s="2" t="str">
        <f t="shared" si="37"/>
        <v>        case EFF_WEB_TOOLS:           SOFT_DELAY_TICK    { effTimer = millis(); WebTools();                   Eff_Tick (); }  break;  // ( 58U) Мрія дизайнера</v>
      </c>
      <c r="Z64" s="2" t="str">
        <f>CONCATENATE("{""name"":""",A64,". ",C64,""",""spmin"":",J64,",""spmax"":",K64,",""scmin"":",L64,",""scmax"":",M64,",""type"":",N64,"},")</f>
        <v>{"name":"58. Мрія дизайнера","spmin":0,"spmax":255,"scmin":0,"scmax":100,"type":0},</v>
      </c>
      <c r="AA64" s="7" t="str">
        <f t="shared" si="39"/>
        <v>"e58":0,</v>
      </c>
      <c r="AB64" s="7" t="str">
        <f t="shared" si="40"/>
        <v>e58=[[e58]]&amp;</v>
      </c>
      <c r="AC64" s="7" t="str">
        <f t="shared" si="41"/>
        <v>"e58":2,</v>
      </c>
      <c r="AD64" s="2" t="str">
        <f t="shared" si="42"/>
        <v>{"type":"checkbox","class":"checkbox-big","name":"e58","title":"58. Мрія дизайнера","style":"font-size:20px;display:block","state":"{{e58}}"},</v>
      </c>
      <c r="AE64" s="2" t="str">
        <f t="shared" si="43"/>
        <v>{"type":"h4","title":"58. Мрія дизайнера","style":"width:85%;float:left"},{"type":"input","title":"папка","name":"e58","state":"{{e58}}","pattern":"[0-9]{1,2}","style":"width:15%;display:inline"},{"type":"hr"},</v>
      </c>
      <c r="AF64" s="2" t="str">
        <f t="shared" si="44"/>
        <v>"58": "58.Мрія дизайнера",</v>
      </c>
      <c r="AG64" s="31" t="str">
        <f t="shared" si="45"/>
        <v>"58":"58",</v>
      </c>
      <c r="AH64" s="2" t="str">
        <f t="shared" si="46"/>
        <v>58. Мрія дизайнера,0,255,0,100,0;</v>
      </c>
      <c r="AI64" s="2" t="str">
        <f t="shared" si="47"/>
        <v>{"type":"checkbox","class":"checkbox-big","name":"e58","title":"58. Designer's Dream","style":"font-size:20px;display:block","state":"{{e58}}"},</v>
      </c>
      <c r="AJ64" s="2" t="str">
        <f t="shared" si="48"/>
        <v>{"type":"h4","title":"58. Designer's Dream","style":"width:85%;float:left"},{"type":"input","title":"папка","name":"e58","state":"{{e58}}","pattern":"[0-9]{1,2}","style":"width:15%;display:inline"},{"type":"hr"},</v>
      </c>
      <c r="AK64" s="2" t="str">
        <f t="shared" si="49"/>
        <v>"58": "58.Designer's Dream",</v>
      </c>
      <c r="AL64" s="31" t="str">
        <f t="shared" si="50"/>
        <v>"58":"58",</v>
      </c>
      <c r="AM64" s="2" t="str">
        <f t="shared" si="51"/>
        <v>58. Designer's Dream,0,255,0,100,0;</v>
      </c>
      <c r="AN64" s="2" t="str">
        <f t="shared" si="52"/>
        <v>{"type":"checkbox","class":"checkbox-big","name":"e58","title":"58. Мечта дизайнера","style":"font-size:20px;display:block","state":"{{e58}}"},</v>
      </c>
      <c r="AO64" s="2" t="str">
        <f t="shared" si="53"/>
        <v>{"type":"h4","title":"58. Мечта дизайнера","style":"width:85%;float:left"},{"type":"input","title":"папка","name":"e58","state":"{{e58}}","pattern":"[0-9]{1,2}","style":"width:15%;display:inline"},{"type":"hr"},</v>
      </c>
      <c r="AP64" s="2" t="str">
        <f t="shared" si="54"/>
        <v>"58": "58.Мечта дизайнера",</v>
      </c>
      <c r="AQ64" s="31" t="str">
        <f t="shared" si="55"/>
        <v>"58":"58",</v>
      </c>
      <c r="AR64" s="2" t="str">
        <f t="shared" si="56"/>
        <v>58. Мечта дизайнера,0,255,0,100,0;</v>
      </c>
    </row>
    <row r="65" ht="14.25" customHeight="1">
      <c r="A65" s="2">
        <f t="shared" si="31"/>
        <v>59</v>
      </c>
      <c r="B65" s="2" t="s">
        <v>345</v>
      </c>
      <c r="C65" s="2" t="s">
        <v>346</v>
      </c>
      <c r="D65" s="2" t="s">
        <v>347</v>
      </c>
      <c r="E65" s="2" t="s">
        <v>348</v>
      </c>
      <c r="F65" s="2">
        <v>50.0</v>
      </c>
      <c r="G65" s="2">
        <v>90.0</v>
      </c>
      <c r="H65" s="2">
        <v>50.0</v>
      </c>
      <c r="I65" s="5"/>
      <c r="J65" s="2">
        <v>1.0</v>
      </c>
      <c r="K65" s="2">
        <v>160.0</v>
      </c>
      <c r="L65" s="2">
        <v>1.0</v>
      </c>
      <c r="M65" s="2">
        <v>100.0</v>
      </c>
      <c r="N65" s="2">
        <v>0.0</v>
      </c>
      <c r="O65" s="2" t="s">
        <v>59</v>
      </c>
      <c r="P65" s="2" t="s">
        <v>349</v>
      </c>
      <c r="Q65" s="4">
        <v>2.0</v>
      </c>
      <c r="R65" s="2">
        <v>59.0</v>
      </c>
      <c r="S65" s="5"/>
      <c r="T65" s="2" t="str">
        <f t="shared" si="32"/>
        <v>#define EFF_CHRISTMAS_TREE      ( 59U)    // Новорічна ялинка</v>
      </c>
      <c r="U65" s="2" t="str">
        <f t="shared" si="33"/>
        <v>String("59. Новорічна ялинка,1,160,1,100,0;") +</v>
      </c>
      <c r="V65" s="2" t="str">
        <f t="shared" si="34"/>
        <v>String("59. Christmas Tree,1,160,1,100,0;") +</v>
      </c>
      <c r="W65" s="2" t="str">
        <f t="shared" si="35"/>
        <v>String("59. Новогодняя елка,1,160,1,100,0;") +</v>
      </c>
      <c r="X65" s="2" t="str">
        <f t="shared" si="36"/>
        <v>  {  50,  90,  50}, // Новорічна ялинка</v>
      </c>
      <c r="Y65" s="2" t="str">
        <f t="shared" si="37"/>
        <v>        case EFF_CHRISTMAS_TREE:      DYNAMIC_DELAY_TICK { effTimer = millis(); ChristmasTree();              Eff_Tick (); }  break;  // ( 59U) Новорічна ялинка</v>
      </c>
      <c r="AA65" s="7" t="str">
        <f t="shared" si="39"/>
        <v>"e59":0,</v>
      </c>
      <c r="AB65" s="7" t="str">
        <f t="shared" si="40"/>
        <v>e59=[[e59]]&amp;</v>
      </c>
      <c r="AC65" s="7" t="str">
        <f t="shared" si="41"/>
        <v>"e59":2,</v>
      </c>
      <c r="AD65" s="2" t="str">
        <f t="shared" si="42"/>
        <v>{"type":"checkbox","class":"checkbox-big","name":"e59","title":"59. Новорічна ялинка","style":"font-size:20px;display:block","state":"{{e59}}"},</v>
      </c>
      <c r="AE65" s="2" t="str">
        <f t="shared" si="43"/>
        <v>{"type":"h4","title":"59. Новорічна ялинка","style":"width:85%;float:left"},{"type":"input","title":"папка","name":"e59","state":"{{e59}}","pattern":"[0-9]{1,2}","style":"width:15%;display:inline"},{"type":"hr"},</v>
      </c>
      <c r="AF65" s="2" t="str">
        <f t="shared" si="44"/>
        <v>"59": "59.Новорічна ялинка",</v>
      </c>
      <c r="AG65" s="31" t="str">
        <f t="shared" si="45"/>
        <v>"59":"59",</v>
      </c>
      <c r="AH65" s="2" t="str">
        <f t="shared" si="46"/>
        <v>59. Новорічна ялинка,1,160,1,100,0;</v>
      </c>
      <c r="AI65" s="2" t="str">
        <f t="shared" si="47"/>
        <v>{"type":"checkbox","class":"checkbox-big","name":"e59","title":"59. Christmas Tree","style":"font-size:20px;display:block","state":"{{e59}}"},</v>
      </c>
      <c r="AJ65" s="2" t="str">
        <f t="shared" si="48"/>
        <v>{"type":"h4","title":"59. Christmas Tree","style":"width:85%;float:left"},{"type":"input","title":"папка","name":"e59","state":"{{e59}}","pattern":"[0-9]{1,2}","style":"width:15%;display:inline"},{"type":"hr"},</v>
      </c>
      <c r="AK65" s="2" t="str">
        <f t="shared" si="49"/>
        <v>"59": "59.Christmas Tree",</v>
      </c>
      <c r="AL65" s="31" t="str">
        <f t="shared" si="50"/>
        <v>"59":"59",</v>
      </c>
      <c r="AM65" s="2" t="str">
        <f t="shared" si="51"/>
        <v>59. Christmas Tree,1,160,1,100,0;</v>
      </c>
      <c r="AN65" s="2" t="str">
        <f t="shared" si="52"/>
        <v>{"type":"checkbox","class":"checkbox-big","name":"e59","title":"59. Новогодняя елка","style":"font-size:20px;display:block","state":"{{e59}}"},</v>
      </c>
      <c r="AO65" s="2" t="str">
        <f t="shared" si="53"/>
        <v>{"type":"h4","title":"59. Новогодняя елка","style":"width:85%;float:left"},{"type":"input","title":"папка","name":"e59","state":"{{e59}}","pattern":"[0-9]{1,2}","style":"width:15%;display:inline"},{"type":"hr"},</v>
      </c>
      <c r="AP65" s="2" t="str">
        <f t="shared" si="54"/>
        <v>"59": "59.Новогодняя елка",</v>
      </c>
      <c r="AQ65" s="31" t="str">
        <f t="shared" si="55"/>
        <v>"59":"59",</v>
      </c>
      <c r="AR65" s="2" t="str">
        <f t="shared" si="56"/>
        <v>59. Новогодняя елка,1,160,1,100,0;</v>
      </c>
    </row>
    <row r="66" ht="14.25" customHeight="1">
      <c r="A66" s="2">
        <f t="shared" si="31"/>
        <v>60</v>
      </c>
      <c r="B66" s="2" t="s">
        <v>350</v>
      </c>
      <c r="C66" s="2" t="s">
        <v>351</v>
      </c>
      <c r="D66" s="2" t="s">
        <v>352</v>
      </c>
      <c r="E66" s="2" t="s">
        <v>351</v>
      </c>
      <c r="F66" s="2">
        <v>7.0</v>
      </c>
      <c r="G66" s="2">
        <v>6.0</v>
      </c>
      <c r="H66" s="2">
        <v>12.0</v>
      </c>
      <c r="I66" s="5"/>
      <c r="J66" s="2">
        <v>2.0</v>
      </c>
      <c r="K66" s="2">
        <v>15.0</v>
      </c>
      <c r="L66" s="2">
        <v>4.0</v>
      </c>
      <c r="M66" s="2">
        <v>30.0</v>
      </c>
      <c r="N66" s="2">
        <v>0.0</v>
      </c>
      <c r="O66" s="2" t="s">
        <v>69</v>
      </c>
      <c r="P66" s="2" t="s">
        <v>353</v>
      </c>
      <c r="Q66" s="4">
        <v>5.0</v>
      </c>
      <c r="R66" s="2">
        <v>60.0</v>
      </c>
      <c r="S66" s="5"/>
      <c r="T66" s="2" t="str">
        <f t="shared" si="32"/>
        <v>#define EFF_OCEAN               ( 60U)    // Океан</v>
      </c>
      <c r="U66" s="2" t="str">
        <f t="shared" si="33"/>
        <v>String("60. Океан,2,15,4,30,0;") +</v>
      </c>
      <c r="V66" s="2" t="str">
        <f t="shared" si="34"/>
        <v>String("60. Ocean,2,15,4,30,0;") +</v>
      </c>
      <c r="W66" s="2" t="str">
        <f t="shared" si="35"/>
        <v>String("60. Океан,2,15,4,30,0;") +</v>
      </c>
      <c r="X66" s="2" t="str">
        <f t="shared" si="36"/>
        <v>  {   7,   6,  12}, // Океан</v>
      </c>
      <c r="Y66" s="2" t="str">
        <f t="shared" si="37"/>
        <v>        case EFF_OCEAN:               HIGH_DELAY_TICK    { effTimer = millis(); oceanNoiseRoutine();          Eff_Tick (); }  break;  // ( 60U) Океан</v>
      </c>
      <c r="Z66" s="2" t="str">
        <f t="shared" ref="Z66:Z71" si="57">CONCATENATE("{""name"":""",A66,". ",C66,""",""spmin"":",J66,",""spmax"":",K66,",""scmin"":",L66,",""scmax"":",M66,",""type"":",N66,"},")</f>
        <v>{"name":"60. Океан","spmin":2,"spmax":15,"scmin":4,"scmax":30,"type":0},</v>
      </c>
      <c r="AA66" s="7" t="str">
        <f t="shared" si="39"/>
        <v>"e60":0,</v>
      </c>
      <c r="AB66" s="7" t="str">
        <f t="shared" si="40"/>
        <v>e60=[[e60]]&amp;</v>
      </c>
      <c r="AC66" s="7" t="str">
        <f t="shared" si="41"/>
        <v>"e60":5,</v>
      </c>
      <c r="AD66" s="2" t="str">
        <f t="shared" si="42"/>
        <v>{"type":"checkbox","class":"checkbox-big","name":"e60","title":"60. Океан","style":"font-size:20px;display:block","state":"{{e60}}"},</v>
      </c>
      <c r="AE66" s="2" t="str">
        <f t="shared" si="43"/>
        <v>{"type":"h4","title":"60. Океан","style":"width:85%;float:left"},{"type":"input","title":"папка","name":"e60","state":"{{e60}}","pattern":"[0-9]{1,2}","style":"width:15%;display:inline"},{"type":"hr"},</v>
      </c>
      <c r="AF66" s="2" t="str">
        <f t="shared" si="44"/>
        <v>"60": "60.Океан",</v>
      </c>
      <c r="AG66" s="31" t="str">
        <f t="shared" si="45"/>
        <v>"60":"60",</v>
      </c>
      <c r="AH66" s="2" t="str">
        <f t="shared" si="46"/>
        <v>60. Океан,2,15,4,30,0;</v>
      </c>
      <c r="AI66" s="2" t="str">
        <f t="shared" si="47"/>
        <v>{"type":"checkbox","class":"checkbox-big","name":"e60","title":"60. Ocean","style":"font-size:20px;display:block","state":"{{e60}}"},</v>
      </c>
      <c r="AJ66" s="2" t="str">
        <f t="shared" si="48"/>
        <v>{"type":"h4","title":"60. Ocean","style":"width:85%;float:left"},{"type":"input","title":"папка","name":"e60","state":"{{e60}}","pattern":"[0-9]{1,2}","style":"width:15%;display:inline"},{"type":"hr"},</v>
      </c>
      <c r="AK66" s="2" t="str">
        <f t="shared" si="49"/>
        <v>"60": "60.Ocean",</v>
      </c>
      <c r="AL66" s="31" t="str">
        <f t="shared" si="50"/>
        <v>"60":"60",</v>
      </c>
      <c r="AM66" s="2" t="str">
        <f t="shared" si="51"/>
        <v>60. Ocean,2,15,4,30,0;</v>
      </c>
      <c r="AN66" s="2" t="str">
        <f t="shared" si="52"/>
        <v>{"type":"checkbox","class":"checkbox-big","name":"e60","title":"60. Океан","style":"font-size:20px;display:block","state":"{{e60}}"},</v>
      </c>
      <c r="AO66" s="2" t="str">
        <f t="shared" si="53"/>
        <v>{"type":"h4","title":"60. Океан","style":"width:85%;float:left"},{"type":"input","title":"папка","name":"e60","state":"{{e60}}","pattern":"[0-9]{1,2}","style":"width:15%;display:inline"},{"type":"hr"},</v>
      </c>
      <c r="AP66" s="2" t="str">
        <f t="shared" si="54"/>
        <v>"60": "60.Океан",</v>
      </c>
      <c r="AQ66" s="31" t="str">
        <f t="shared" si="55"/>
        <v>"60":"60",</v>
      </c>
      <c r="AR66" s="2" t="str">
        <f t="shared" si="56"/>
        <v>60. Океан,2,15,4,30,0;</v>
      </c>
    </row>
    <row r="67" ht="14.25" customHeight="1">
      <c r="A67" s="2">
        <f t="shared" si="31"/>
        <v>61</v>
      </c>
      <c r="B67" s="2" t="s">
        <v>354</v>
      </c>
      <c r="C67" s="2" t="s">
        <v>355</v>
      </c>
      <c r="D67" s="2" t="s">
        <v>356</v>
      </c>
      <c r="E67" s="2" t="s">
        <v>357</v>
      </c>
      <c r="F67" s="2">
        <v>25.0</v>
      </c>
      <c r="G67" s="2">
        <v>195.0</v>
      </c>
      <c r="H67" s="2">
        <v>50.0</v>
      </c>
      <c r="I67" s="5"/>
      <c r="J67" s="2">
        <v>1.0</v>
      </c>
      <c r="K67" s="2">
        <v>245.0</v>
      </c>
      <c r="L67" s="2">
        <v>1.0</v>
      </c>
      <c r="M67" s="2">
        <v>100.0</v>
      </c>
      <c r="N67" s="2">
        <v>0.0</v>
      </c>
      <c r="O67" s="2" t="s">
        <v>59</v>
      </c>
      <c r="P67" s="2" t="s">
        <v>358</v>
      </c>
      <c r="Q67" s="4">
        <v>2.0</v>
      </c>
      <c r="R67" s="2">
        <v>61.0</v>
      </c>
      <c r="S67" s="5"/>
      <c r="T67" s="2" t="str">
        <f t="shared" si="32"/>
        <v>#define EFF_PAINTS              ( 61U)    // Олійні фарби</v>
      </c>
      <c r="U67" s="2" t="str">
        <f t="shared" si="33"/>
        <v>String("61. Олійні фарби,1,245,1,100,0;") +</v>
      </c>
      <c r="V67" s="2" t="str">
        <f t="shared" si="34"/>
        <v>String("61. Paints,1,245,1,100,0;") +</v>
      </c>
      <c r="W67" s="2" t="str">
        <f t="shared" si="35"/>
        <v>String("61. Масляные краски,1,245,1,100,0;") +</v>
      </c>
      <c r="X67" s="2" t="str">
        <f t="shared" si="36"/>
        <v>  {  25, 195,  50}, // Олійні фарби</v>
      </c>
      <c r="Y67" s="2" t="str">
        <f t="shared" si="37"/>
        <v>        case EFF_PAINTS:              DYNAMIC_DELAY_TICK { effTimer = millis(); OilPaints();                  Eff_Tick (); }  break;  // ( 61U) Олійні фарби</v>
      </c>
      <c r="Z67" s="2" t="str">
        <f t="shared" si="57"/>
        <v>{"name":"61. Олійні фарби","spmin":1,"spmax":245,"scmin":1,"scmax":100,"type":0},</v>
      </c>
      <c r="AA67" s="7" t="str">
        <f t="shared" si="39"/>
        <v>"e61":0,</v>
      </c>
      <c r="AB67" s="7" t="str">
        <f t="shared" si="40"/>
        <v>e61=[[e61]]&amp;</v>
      </c>
      <c r="AC67" s="7" t="str">
        <f t="shared" si="41"/>
        <v>"e61":2,</v>
      </c>
      <c r="AD67" s="2" t="str">
        <f t="shared" si="42"/>
        <v>{"type":"checkbox","class":"checkbox-big","name":"e61","title":"61. Олійні фарби","style":"font-size:20px;display:block","state":"{{e61}}"},</v>
      </c>
      <c r="AE67" s="2" t="str">
        <f t="shared" si="43"/>
        <v>{"type":"h4","title":"61. Олійні фарби","style":"width:85%;float:left"},{"type":"input","title":"папка","name":"e61","state":"{{e61}}","pattern":"[0-9]{1,2}","style":"width:15%;display:inline"},{"type":"hr"},</v>
      </c>
      <c r="AF67" s="2" t="str">
        <f t="shared" si="44"/>
        <v>"61": "61.Олійні фарби",</v>
      </c>
      <c r="AG67" s="31" t="str">
        <f t="shared" si="45"/>
        <v>"61":"61",</v>
      </c>
      <c r="AH67" s="2" t="str">
        <f t="shared" si="46"/>
        <v>61. Олійні фарби,1,245,1,100,0;</v>
      </c>
      <c r="AI67" s="2" t="str">
        <f t="shared" si="47"/>
        <v>{"type":"checkbox","class":"checkbox-big","name":"e61","title":"61. Paints","style":"font-size:20px;display:block","state":"{{e61}}"},</v>
      </c>
      <c r="AJ67" s="2" t="str">
        <f t="shared" si="48"/>
        <v>{"type":"h4","title":"61. Paints","style":"width:85%;float:left"},{"type":"input","title":"папка","name":"e61","state":"{{e61}}","pattern":"[0-9]{1,2}","style":"width:15%;display:inline"},{"type":"hr"},</v>
      </c>
      <c r="AK67" s="2" t="str">
        <f t="shared" si="49"/>
        <v>"61": "61.Paints",</v>
      </c>
      <c r="AL67" s="31" t="str">
        <f t="shared" si="50"/>
        <v>"61":"61",</v>
      </c>
      <c r="AM67" s="2" t="str">
        <f t="shared" si="51"/>
        <v>61. Paints,1,245,1,100,0;</v>
      </c>
      <c r="AN67" s="2" t="str">
        <f t="shared" si="52"/>
        <v>{"type":"checkbox","class":"checkbox-big","name":"e61","title":"61. Масляные краски","style":"font-size:20px;display:block","state":"{{e61}}"},</v>
      </c>
      <c r="AO67" s="2" t="str">
        <f t="shared" si="53"/>
        <v>{"type":"h4","title":"61. Масляные краски","style":"width:85%;float:left"},{"type":"input","title":"папка","name":"e61","state":"{{e61}}","pattern":"[0-9]{1,2}","style":"width:15%;display:inline"},{"type":"hr"},</v>
      </c>
      <c r="AP67" s="2" t="str">
        <f t="shared" si="54"/>
        <v>"61": "61.Масляные краски",</v>
      </c>
      <c r="AQ67" s="31" t="str">
        <f t="shared" si="55"/>
        <v>"61":"61",</v>
      </c>
      <c r="AR67" s="2" t="str">
        <f t="shared" si="56"/>
        <v>61. Масляные краски,1,245,1,100,0;</v>
      </c>
    </row>
    <row r="68" ht="14.25" customHeight="1">
      <c r="A68" s="2">
        <f t="shared" si="31"/>
        <v>62</v>
      </c>
      <c r="B68" s="2" t="s">
        <v>359</v>
      </c>
      <c r="C68" s="2" t="s">
        <v>360</v>
      </c>
      <c r="D68" s="2" t="s">
        <v>361</v>
      </c>
      <c r="E68" s="2" t="s">
        <v>362</v>
      </c>
      <c r="F68" s="2">
        <v>15.0</v>
      </c>
      <c r="G68" s="2">
        <v>198.0</v>
      </c>
      <c r="H68" s="2">
        <v>99.0</v>
      </c>
      <c r="I68" s="5"/>
      <c r="J68" s="2">
        <v>99.0</v>
      </c>
      <c r="K68" s="2">
        <v>252.0</v>
      </c>
      <c r="L68" s="2">
        <v>0.0</v>
      </c>
      <c r="M68" s="2">
        <v>255.0</v>
      </c>
      <c r="N68" s="2">
        <v>1.0</v>
      </c>
      <c r="O68" s="2" t="s">
        <v>59</v>
      </c>
      <c r="P68" s="2" t="s">
        <v>363</v>
      </c>
      <c r="Q68" s="4">
        <v>4.0</v>
      </c>
      <c r="R68" s="2">
        <v>62.0</v>
      </c>
      <c r="S68" s="5"/>
      <c r="T68" s="2" t="str">
        <f t="shared" si="32"/>
        <v>#define EFF_COLOR_RAIN          ( 62U)    // Опади</v>
      </c>
      <c r="U68" s="2" t="str">
        <f t="shared" si="33"/>
        <v>String("62. Опади,99,252,0,255,1;") +</v>
      </c>
      <c r="V68" s="2" t="str">
        <f t="shared" si="34"/>
        <v>String("62. Rain Colored,99,252,0,255,1;") +</v>
      </c>
      <c r="W68" s="2" t="str">
        <f t="shared" si="35"/>
        <v>String("62. Осадки,99,252,0,255,1;") +</v>
      </c>
      <c r="X68" s="2" t="str">
        <f t="shared" si="36"/>
        <v>  {  15, 198,  99}, // Опади</v>
      </c>
      <c r="Y68" s="2" t="str">
        <f t="shared" si="37"/>
        <v>        case EFF_COLOR_RAIN:          DYNAMIC_DELAY_TICK { effTimer = millis(); coloredRain();                Eff_Tick (); }  break;  // ( 62U) Опади</v>
      </c>
      <c r="Z68" s="2" t="str">
        <f t="shared" si="57"/>
        <v>{"name":"62. Опади","spmin":99,"spmax":252,"scmin":0,"scmax":255,"type":1},</v>
      </c>
      <c r="AA68" s="7" t="str">
        <f t="shared" si="39"/>
        <v>"e62":0,</v>
      </c>
      <c r="AB68" s="7" t="str">
        <f t="shared" si="40"/>
        <v>e62=[[e62]]&amp;</v>
      </c>
      <c r="AC68" s="7" t="str">
        <f t="shared" si="41"/>
        <v>"e62":4,</v>
      </c>
      <c r="AD68" s="2" t="str">
        <f t="shared" si="42"/>
        <v>{"type":"checkbox","class":"checkbox-big","name":"e62","title":"62. Опади","style":"font-size:20px;display:block","state":"{{e62}}"},</v>
      </c>
      <c r="AE68" s="2" t="str">
        <f t="shared" si="43"/>
        <v>{"type":"h4","title":"62. Опади","style":"width:85%;float:left"},{"type":"input","title":"папка","name":"e62","state":"{{e62}}","pattern":"[0-9]{1,2}","style":"width:15%;display:inline"},{"type":"hr"},</v>
      </c>
      <c r="AF68" s="2" t="str">
        <f t="shared" si="44"/>
        <v>"62": "62.Опади",</v>
      </c>
      <c r="AG68" s="31" t="str">
        <f t="shared" si="45"/>
        <v>"62":"62",</v>
      </c>
      <c r="AH68" s="2" t="str">
        <f t="shared" si="46"/>
        <v>62. Опади,99,252,0,255,1;</v>
      </c>
      <c r="AI68" s="2" t="str">
        <f t="shared" si="47"/>
        <v>{"type":"checkbox","class":"checkbox-big","name":"e62","title":"62. Rain Colored","style":"font-size:20px;display:block","state":"{{e62}}"},</v>
      </c>
      <c r="AJ68" s="2" t="str">
        <f t="shared" si="48"/>
        <v>{"type":"h4","title":"62. Rain Colored","style":"width:85%;float:left"},{"type":"input","title":"папка","name":"e62","state":"{{e62}}","pattern":"[0-9]{1,2}","style":"width:15%;display:inline"},{"type":"hr"},</v>
      </c>
      <c r="AK68" s="2" t="str">
        <f t="shared" si="49"/>
        <v>"62": "62.Rain Colored",</v>
      </c>
      <c r="AL68" s="31" t="str">
        <f t="shared" si="50"/>
        <v>"62":"62",</v>
      </c>
      <c r="AM68" s="2" t="str">
        <f t="shared" si="51"/>
        <v>62. Rain Colored,99,252,0,255,1;</v>
      </c>
      <c r="AN68" s="2" t="str">
        <f t="shared" si="52"/>
        <v>{"type":"checkbox","class":"checkbox-big","name":"e62","title":"62. Осадки","style":"font-size:20px;display:block","state":"{{e62}}"},</v>
      </c>
      <c r="AO68" s="2" t="str">
        <f t="shared" si="53"/>
        <v>{"type":"h4","title":"62. Осадки","style":"width:85%;float:left"},{"type":"input","title":"папка","name":"e62","state":"{{e62}}","pattern":"[0-9]{1,2}","style":"width:15%;display:inline"},{"type":"hr"},</v>
      </c>
      <c r="AP68" s="2" t="str">
        <f t="shared" si="54"/>
        <v>"62": "62.Осадки",</v>
      </c>
      <c r="AQ68" s="31" t="str">
        <f t="shared" si="55"/>
        <v>"62":"62",</v>
      </c>
      <c r="AR68" s="2" t="str">
        <f t="shared" si="56"/>
        <v>62. Осадки,99,252,0,255,1;</v>
      </c>
    </row>
    <row r="69" ht="14.25" customHeight="1">
      <c r="A69" s="2">
        <f t="shared" si="31"/>
        <v>63</v>
      </c>
      <c r="B69" s="2" t="s">
        <v>364</v>
      </c>
      <c r="C69" s="2" t="s">
        <v>365</v>
      </c>
      <c r="D69" s="2" t="s">
        <v>366</v>
      </c>
      <c r="E69" s="2" t="s">
        <v>365</v>
      </c>
      <c r="F69" s="2">
        <v>8.0</v>
      </c>
      <c r="G69" s="2">
        <v>208.0</v>
      </c>
      <c r="H69" s="2">
        <v>100.0</v>
      </c>
      <c r="I69" s="5"/>
      <c r="J69" s="2">
        <v>99.0</v>
      </c>
      <c r="K69" s="2">
        <v>252.0</v>
      </c>
      <c r="L69" s="2">
        <v>1.0</v>
      </c>
      <c r="M69" s="2">
        <v>100.0</v>
      </c>
      <c r="N69" s="2">
        <v>0.0</v>
      </c>
      <c r="O69" s="2" t="s">
        <v>59</v>
      </c>
      <c r="P69" s="2" t="s">
        <v>367</v>
      </c>
      <c r="Q69" s="4">
        <v>2.0</v>
      </c>
      <c r="R69" s="2">
        <v>63.0</v>
      </c>
      <c r="S69" s="5"/>
      <c r="T69" s="2" t="str">
        <f t="shared" si="32"/>
        <v>#define EFF_OSCILLATING         ( 63U)    // Осцилятор</v>
      </c>
      <c r="U69" s="2" t="str">
        <f t="shared" si="33"/>
        <v>String("63. Осцилятор,99,252,1,100,0;") +</v>
      </c>
      <c r="V69" s="2" t="str">
        <f t="shared" si="34"/>
        <v>String("63. Ocscillating,99,252,1,100,0;") +</v>
      </c>
      <c r="W69" s="2" t="str">
        <f t="shared" si="35"/>
        <v>String("63. Осцилятор,99,252,1,100,0;") +</v>
      </c>
      <c r="X69" s="2" t="str">
        <f t="shared" si="36"/>
        <v>  {   8, 208, 100}, // Осцилятор</v>
      </c>
      <c r="Y69" s="2" t="str">
        <f t="shared" si="37"/>
        <v>        case EFF_OSCILLATING:         DYNAMIC_DELAY_TICK { effTimer = millis(); oscillatingRoutine();         Eff_Tick (); }  break;  // ( 63U) Осцилятор</v>
      </c>
      <c r="Z69" s="2" t="str">
        <f t="shared" si="57"/>
        <v>{"name":"63. Осцилятор","spmin":99,"spmax":252,"scmin":1,"scmax":100,"type":0},</v>
      </c>
      <c r="AA69" s="7" t="str">
        <f t="shared" si="39"/>
        <v>"e63":0,</v>
      </c>
      <c r="AB69" s="7" t="str">
        <f t="shared" si="40"/>
        <v>e63=[[e63]]&amp;</v>
      </c>
      <c r="AC69" s="7" t="str">
        <f t="shared" si="41"/>
        <v>"e63":2,</v>
      </c>
      <c r="AD69" s="2" t="str">
        <f t="shared" si="42"/>
        <v>{"type":"checkbox","class":"checkbox-big","name":"e63","title":"63. Осцилятор","style":"font-size:20px;display:block","state":"{{e63}}"},</v>
      </c>
      <c r="AE69" s="2" t="str">
        <f t="shared" si="43"/>
        <v>{"type":"h4","title":"63. Осцилятор","style":"width:85%;float:left"},{"type":"input","title":"папка","name":"e63","state":"{{e63}}","pattern":"[0-9]{1,2}","style":"width:15%;display:inline"},{"type":"hr"},</v>
      </c>
      <c r="AF69" s="2" t="str">
        <f t="shared" si="44"/>
        <v>"63": "63.Осцилятор",</v>
      </c>
      <c r="AG69" s="31" t="str">
        <f t="shared" si="45"/>
        <v>"63":"63",</v>
      </c>
      <c r="AH69" s="2" t="str">
        <f t="shared" si="46"/>
        <v>63. Осцилятор,99,252,1,100,0;</v>
      </c>
      <c r="AI69" s="2" t="str">
        <f t="shared" si="47"/>
        <v>{"type":"checkbox","class":"checkbox-big","name":"e63","title":"63. Ocscillating","style":"font-size:20px;display:block","state":"{{e63}}"},</v>
      </c>
      <c r="AJ69" s="2" t="str">
        <f t="shared" si="48"/>
        <v>{"type":"h4","title":"63. Ocscillating","style":"width:85%;float:left"},{"type":"input","title":"папка","name":"e63","state":"{{e63}}","pattern":"[0-9]{1,2}","style":"width:15%;display:inline"},{"type":"hr"},</v>
      </c>
      <c r="AK69" s="2" t="str">
        <f t="shared" si="49"/>
        <v>"63": "63.Ocscillating",</v>
      </c>
      <c r="AL69" s="31" t="str">
        <f t="shared" si="50"/>
        <v>"63":"63",</v>
      </c>
      <c r="AM69" s="2" t="str">
        <f t="shared" si="51"/>
        <v>63. Ocscillating,99,252,1,100,0;</v>
      </c>
      <c r="AN69" s="2" t="str">
        <f t="shared" si="52"/>
        <v>{"type":"checkbox","class":"checkbox-big","name":"e63","title":"63. Осцилятор","style":"font-size:20px;display:block","state":"{{e63}}"},</v>
      </c>
      <c r="AO69" s="2" t="str">
        <f t="shared" si="53"/>
        <v>{"type":"h4","title":"63. Осцилятор","style":"width:85%;float:left"},{"type":"input","title":"папка","name":"e63","state":"{{e63}}","pattern":"[0-9]{1,2}","style":"width:15%;display:inline"},{"type":"hr"},</v>
      </c>
      <c r="AP69" s="2" t="str">
        <f t="shared" si="54"/>
        <v>"63": "63.Осцилятор",</v>
      </c>
      <c r="AQ69" s="31" t="str">
        <f t="shared" si="55"/>
        <v>"63":"63",</v>
      </c>
      <c r="AR69" s="2" t="str">
        <f t="shared" si="56"/>
        <v>63. Осцилятор,99,252,1,100,0;</v>
      </c>
    </row>
    <row r="70" ht="14.25" customHeight="1">
      <c r="A70" s="2">
        <f t="shared" si="31"/>
        <v>64</v>
      </c>
      <c r="B70" s="2" t="s">
        <v>368</v>
      </c>
      <c r="C70" s="2" t="s">
        <v>369</v>
      </c>
      <c r="D70" s="2" t="s">
        <v>370</v>
      </c>
      <c r="E70" s="2" t="s">
        <v>371</v>
      </c>
      <c r="F70" s="2">
        <v>11.0</v>
      </c>
      <c r="G70" s="2">
        <v>5.0</v>
      </c>
      <c r="H70" s="2">
        <v>12.0</v>
      </c>
      <c r="I70" s="5"/>
      <c r="J70" s="2">
        <v>1.0</v>
      </c>
      <c r="K70" s="2">
        <v>30.0</v>
      </c>
      <c r="L70" s="2">
        <v>1.0</v>
      </c>
      <c r="M70" s="2">
        <v>30.0</v>
      </c>
      <c r="N70" s="2">
        <v>0.0</v>
      </c>
      <c r="O70" s="2" t="s">
        <v>69</v>
      </c>
      <c r="P70" s="2" t="s">
        <v>372</v>
      </c>
      <c r="Q70" s="4">
        <v>2.0</v>
      </c>
      <c r="R70" s="2">
        <v>64.0</v>
      </c>
      <c r="S70" s="5"/>
      <c r="T70" s="2" t="str">
        <f t="shared" si="32"/>
        <v>#define EFF_RAINBOW_STRIPE      ( 64U)    // Павич</v>
      </c>
      <c r="U70" s="2" t="str">
        <f t="shared" si="33"/>
        <v>String("64. Павич,1,30,1,30,0;") +</v>
      </c>
      <c r="V70" s="2" t="str">
        <f t="shared" si="34"/>
        <v>String("64. Peacock,1,30,1,30,0;") +</v>
      </c>
      <c r="W70" s="2" t="str">
        <f t="shared" si="35"/>
        <v>String("64. Павлин,1,30,1,30,0;") +</v>
      </c>
      <c r="X70" s="2" t="str">
        <f t="shared" si="36"/>
        <v>  {  11,   5,  12}, // Павич</v>
      </c>
      <c r="Y70" s="2" t="str">
        <f t="shared" si="37"/>
        <v>        case EFF_RAINBOW_STRIPE:      HIGH_DELAY_TICK    { effTimer = millis(); rainbowStripeNoiseRoutine();  Eff_Tick (); }  break;  // ( 64U) Павич</v>
      </c>
      <c r="Z70" s="2" t="str">
        <f t="shared" si="57"/>
        <v>{"name":"64. Павич","spmin":1,"spmax":30,"scmin":1,"scmax":30,"type":0},</v>
      </c>
      <c r="AA70" s="7" t="str">
        <f t="shared" si="39"/>
        <v>"e64":0,</v>
      </c>
      <c r="AB70" s="7" t="str">
        <f t="shared" si="40"/>
        <v>e64=[[e64]]&amp;</v>
      </c>
      <c r="AC70" s="7" t="str">
        <f t="shared" si="41"/>
        <v>"e64":2,</v>
      </c>
      <c r="AD70" s="2" t="str">
        <f t="shared" si="42"/>
        <v>{"type":"checkbox","class":"checkbox-big","name":"e64","title":"64. Павич","style":"font-size:20px;display:block","state":"{{e64}}"},</v>
      </c>
      <c r="AE70" s="2" t="str">
        <f t="shared" si="43"/>
        <v>{"type":"h4","title":"64. Павич","style":"width:85%;float:left"},{"type":"input","title":"папка","name":"e64","state":"{{e64}}","pattern":"[0-9]{1,2}","style":"width:15%;display:inline"},{"type":"hr"},</v>
      </c>
      <c r="AF70" s="2" t="str">
        <f t="shared" si="44"/>
        <v>"64": "64.Павич",</v>
      </c>
      <c r="AG70" s="31" t="str">
        <f t="shared" si="45"/>
        <v>"64":"64",</v>
      </c>
      <c r="AH70" s="2" t="str">
        <f t="shared" si="46"/>
        <v>64. Павич,1,30,1,30,0;</v>
      </c>
      <c r="AI70" s="2" t="str">
        <f t="shared" si="47"/>
        <v>{"type":"checkbox","class":"checkbox-big","name":"e64","title":"64. Peacock","style":"font-size:20px;display:block","state":"{{e64}}"},</v>
      </c>
      <c r="AJ70" s="2" t="str">
        <f t="shared" si="48"/>
        <v>{"type":"h4","title":"64. Peacock","style":"width:85%;float:left"},{"type":"input","title":"папка","name":"e64","state":"{{e64}}","pattern":"[0-9]{1,2}","style":"width:15%;display:inline"},{"type":"hr"},</v>
      </c>
      <c r="AK70" s="2" t="str">
        <f t="shared" si="49"/>
        <v>"64": "64.Peacock",</v>
      </c>
      <c r="AL70" s="31" t="str">
        <f t="shared" si="50"/>
        <v>"64":"64",</v>
      </c>
      <c r="AM70" s="2" t="str">
        <f t="shared" si="51"/>
        <v>64. Peacock,1,30,1,30,0;</v>
      </c>
      <c r="AN70" s="2" t="str">
        <f t="shared" si="52"/>
        <v>{"type":"checkbox","class":"checkbox-big","name":"e64","title":"64. Павлин","style":"font-size:20px;display:block","state":"{{e64}}"},</v>
      </c>
      <c r="AO70" s="2" t="str">
        <f t="shared" si="53"/>
        <v>{"type":"h4","title":"64. Павлин","style":"width:85%;float:left"},{"type":"input","title":"папка","name":"e64","state":"{{e64}}","pattern":"[0-9]{1,2}","style":"width:15%;display:inline"},{"type":"hr"},</v>
      </c>
      <c r="AP70" s="2" t="str">
        <f t="shared" si="54"/>
        <v>"64": "64.Павлин",</v>
      </c>
      <c r="AQ70" s="31" t="str">
        <f t="shared" si="55"/>
        <v>"64":"64",</v>
      </c>
      <c r="AR70" s="2" t="str">
        <f t="shared" si="56"/>
        <v>64. Павлин,1,30,1,30,0;</v>
      </c>
    </row>
    <row r="71" ht="14.25" customHeight="1">
      <c r="A71" s="2">
        <f t="shared" si="31"/>
        <v>65</v>
      </c>
      <c r="B71" s="2" t="s">
        <v>373</v>
      </c>
      <c r="C71" s="2" t="s">
        <v>374</v>
      </c>
      <c r="D71" s="2" t="s">
        <v>375</v>
      </c>
      <c r="E71" s="2" t="s">
        <v>374</v>
      </c>
      <c r="F71" s="2">
        <v>11.0</v>
      </c>
      <c r="G71" s="2">
        <v>236.0</v>
      </c>
      <c r="H71" s="2">
        <v>7.0</v>
      </c>
      <c r="I71" s="5"/>
      <c r="J71" s="2">
        <v>215.0</v>
      </c>
      <c r="K71" s="2">
        <v>252.0</v>
      </c>
      <c r="L71" s="2">
        <v>1.0</v>
      </c>
      <c r="M71" s="2">
        <v>100.0</v>
      </c>
      <c r="N71" s="2">
        <v>0.0</v>
      </c>
      <c r="O71" s="2" t="s">
        <v>59</v>
      </c>
      <c r="P71" s="2" t="s">
        <v>376</v>
      </c>
      <c r="Q71" s="4">
        <v>2.0</v>
      </c>
      <c r="R71" s="2">
        <v>65.0</v>
      </c>
      <c r="S71" s="5"/>
      <c r="T71" s="2" t="str">
        <f t="shared" si="32"/>
        <v>#define EFF_PAINTBALL           ( 65U)    // Пейнтбол</v>
      </c>
      <c r="U71" s="2" t="str">
        <f t="shared" si="33"/>
        <v>String("65. Пейнтбол,215,252,1,100,0;") +</v>
      </c>
      <c r="V71" s="2" t="str">
        <f t="shared" si="34"/>
        <v>String("65. Paintball,215,252,1,100,0;") +</v>
      </c>
      <c r="W71" s="2" t="str">
        <f t="shared" si="35"/>
        <v>String("65. Пейнтбол,215,252,1,100,0;") +</v>
      </c>
      <c r="X71" s="2" t="str">
        <f t="shared" si="36"/>
        <v>  {  11, 236,   7}, // Пейнтбол</v>
      </c>
      <c r="Y71" s="2" t="str">
        <f t="shared" si="37"/>
        <v>        case EFF_PAINTBALL:           DYNAMIC_DELAY_TICK { effTimer = millis(); lightBallsRoutine();          Eff_Tick (); }  break;  // ( 65U) Пейнтбол</v>
      </c>
      <c r="Z71" s="2" t="str">
        <f t="shared" si="57"/>
        <v>{"name":"65. Пейнтбол","spmin":215,"spmax":252,"scmin":1,"scmax":100,"type":0},</v>
      </c>
      <c r="AA71" s="7" t="str">
        <f t="shared" si="39"/>
        <v>"e65":0,</v>
      </c>
      <c r="AB71" s="7" t="str">
        <f t="shared" si="40"/>
        <v>e65=[[e65]]&amp;</v>
      </c>
      <c r="AC71" s="7" t="str">
        <f t="shared" si="41"/>
        <v>"e65":2,</v>
      </c>
      <c r="AD71" s="2" t="str">
        <f t="shared" si="42"/>
        <v>{"type":"checkbox","class":"checkbox-big","name":"e65","title":"65. Пейнтбол","style":"font-size:20px;display:block","state":"{{e65}}"},</v>
      </c>
      <c r="AE71" s="2" t="str">
        <f t="shared" si="43"/>
        <v>{"type":"h4","title":"65. Пейнтбол","style":"width:85%;float:left"},{"type":"input","title":"папка","name":"e65","state":"{{e65}}","pattern":"[0-9]{1,2}","style":"width:15%;display:inline"},{"type":"hr"},</v>
      </c>
      <c r="AF71" s="2" t="str">
        <f t="shared" si="44"/>
        <v>"65": "65.Пейнтбол",</v>
      </c>
      <c r="AG71" s="31" t="str">
        <f t="shared" si="45"/>
        <v>"65":"65",</v>
      </c>
      <c r="AH71" s="2" t="str">
        <f t="shared" si="46"/>
        <v>65. Пейнтбол,215,252,1,100,0;</v>
      </c>
      <c r="AI71" s="2" t="str">
        <f t="shared" si="47"/>
        <v>{"type":"checkbox","class":"checkbox-big","name":"e65","title":"65. Paintball","style":"font-size:20px;display:block","state":"{{e65}}"},</v>
      </c>
      <c r="AJ71" s="2" t="str">
        <f t="shared" si="48"/>
        <v>{"type":"h4","title":"65. Paintball","style":"width:85%;float:left"},{"type":"input","title":"папка","name":"e65","state":"{{e65}}","pattern":"[0-9]{1,2}","style":"width:15%;display:inline"},{"type":"hr"},</v>
      </c>
      <c r="AK71" s="2" t="str">
        <f t="shared" si="49"/>
        <v>"65": "65.Paintball",</v>
      </c>
      <c r="AL71" s="31" t="str">
        <f t="shared" si="50"/>
        <v>"65":"65",</v>
      </c>
      <c r="AM71" s="2" t="str">
        <f t="shared" si="51"/>
        <v>65. Paintball,215,252,1,100,0;</v>
      </c>
      <c r="AN71" s="2" t="str">
        <f t="shared" si="52"/>
        <v>{"type":"checkbox","class":"checkbox-big","name":"e65","title":"65. Пейнтбол","style":"font-size:20px;display:block","state":"{{e65}}"},</v>
      </c>
      <c r="AO71" s="2" t="str">
        <f t="shared" si="53"/>
        <v>{"type":"h4","title":"65. Пейнтбол","style":"width:85%;float:left"},{"type":"input","title":"папка","name":"e65","state":"{{e65}}","pattern":"[0-9]{1,2}","style":"width:15%;display:inline"},{"type":"hr"},</v>
      </c>
      <c r="AP71" s="2" t="str">
        <f t="shared" si="54"/>
        <v>"65": "65.Пейнтбол",</v>
      </c>
      <c r="AQ71" s="31" t="str">
        <f t="shared" si="55"/>
        <v>"65":"65",</v>
      </c>
      <c r="AR71" s="2" t="str">
        <f t="shared" si="56"/>
        <v>65. Пейнтбол,215,252,1,100,0;</v>
      </c>
    </row>
    <row r="72" ht="14.25" customHeight="1">
      <c r="A72" s="2">
        <f t="shared" si="31"/>
        <v>66</v>
      </c>
      <c r="B72" s="2" t="s">
        <v>377</v>
      </c>
      <c r="C72" s="2" t="s">
        <v>378</v>
      </c>
      <c r="D72" s="2" t="s">
        <v>379</v>
      </c>
      <c r="E72" s="2" t="s">
        <v>380</v>
      </c>
      <c r="F72" s="2">
        <v>12.0</v>
      </c>
      <c r="G72" s="2">
        <v>73.0</v>
      </c>
      <c r="H72" s="2">
        <v>38.0</v>
      </c>
      <c r="I72" s="5"/>
      <c r="J72" s="2">
        <v>1.0</v>
      </c>
      <c r="K72" s="2">
        <v>255.0</v>
      </c>
      <c r="L72" s="2">
        <v>1.0</v>
      </c>
      <c r="M72" s="2">
        <v>100.0</v>
      </c>
      <c r="N72" s="2">
        <v>1.0</v>
      </c>
      <c r="O72" s="2" t="s">
        <v>69</v>
      </c>
      <c r="P72" s="2" t="s">
        <v>381</v>
      </c>
      <c r="Q72" s="4">
        <v>2.0</v>
      </c>
      <c r="R72" s="2">
        <v>66.0</v>
      </c>
      <c r="S72" s="5"/>
      <c r="T72" s="2" t="str">
        <f t="shared" si="32"/>
        <v>#define EFF_AURORA              ( 66U)    // Північне сяйво</v>
      </c>
      <c r="U72" s="2" t="str">
        <f t="shared" si="33"/>
        <v>String("66. Північне сяйво,1,255,1,100,1;") +</v>
      </c>
      <c r="V72" s="2" t="str">
        <f t="shared" si="34"/>
        <v>String("66. Aurora,1,255,1,100,1;") +</v>
      </c>
      <c r="W72" s="2" t="str">
        <f t="shared" si="35"/>
        <v>String("66. Северное сияние,1,255,1,100,1;") +</v>
      </c>
      <c r="X72" s="2" t="str">
        <f t="shared" si="36"/>
        <v>  {  12,  73,  38}, // Північне сяйво</v>
      </c>
      <c r="Y72" s="2" t="str">
        <f t="shared" si="37"/>
        <v>        case EFF_AURORA:              HIGH_DELAY_TICK    { effTimer = millis(); polarRoutine();               Eff_Tick (); }  break;  // ( 66U) Північне сяйво</v>
      </c>
      <c r="AA72" s="7" t="str">
        <f t="shared" si="39"/>
        <v>"e66":0,</v>
      </c>
      <c r="AB72" s="7" t="str">
        <f t="shared" si="40"/>
        <v>e66=[[e66]]&amp;</v>
      </c>
      <c r="AC72" s="7" t="str">
        <f t="shared" si="41"/>
        <v>"e66":2,</v>
      </c>
      <c r="AD72" s="2" t="str">
        <f t="shared" si="42"/>
        <v>{"type":"checkbox","class":"checkbox-big","name":"e66","title":"66. Північне сяйво","style":"font-size:20px;display:block","state":"{{e66}}"},</v>
      </c>
      <c r="AE72" s="2" t="str">
        <f t="shared" si="43"/>
        <v>{"type":"h4","title":"66. Північне сяйво","style":"width:85%;float:left"},{"type":"input","title":"папка","name":"e66","state":"{{e66}}","pattern":"[0-9]{1,2}","style":"width:15%;display:inline"},{"type":"hr"},</v>
      </c>
      <c r="AF72" s="2" t="str">
        <f t="shared" si="44"/>
        <v>"66": "66.Північне сяйво",</v>
      </c>
      <c r="AG72" s="31" t="str">
        <f t="shared" si="45"/>
        <v>"66":"66",</v>
      </c>
      <c r="AH72" s="2" t="str">
        <f t="shared" si="46"/>
        <v>66. Північне сяйво,1,255,1,100,1;</v>
      </c>
      <c r="AI72" s="2" t="str">
        <f t="shared" si="47"/>
        <v>{"type":"checkbox","class":"checkbox-big","name":"e66","title":"66. Aurora","style":"font-size:20px;display:block","state":"{{e66}}"},</v>
      </c>
      <c r="AJ72" s="2" t="str">
        <f t="shared" si="48"/>
        <v>{"type":"h4","title":"66. Aurora","style":"width:85%;float:left"},{"type":"input","title":"папка","name":"e66","state":"{{e66}}","pattern":"[0-9]{1,2}","style":"width:15%;display:inline"},{"type":"hr"},</v>
      </c>
      <c r="AK72" s="2" t="str">
        <f t="shared" si="49"/>
        <v>"66": "66.Aurora",</v>
      </c>
      <c r="AL72" s="31" t="str">
        <f t="shared" si="50"/>
        <v>"66":"66",</v>
      </c>
      <c r="AM72" s="2" t="str">
        <f t="shared" si="51"/>
        <v>66. Aurora,1,255,1,100,1;</v>
      </c>
      <c r="AN72" s="2" t="str">
        <f t="shared" si="52"/>
        <v>{"type":"checkbox","class":"checkbox-big","name":"e66","title":"66. Северное сияние","style":"font-size:20px;display:block","state":"{{e66}}"},</v>
      </c>
      <c r="AO72" s="2" t="str">
        <f t="shared" si="53"/>
        <v>{"type":"h4","title":"66. Северное сияние","style":"width:85%;float:left"},{"type":"input","title":"папка","name":"e66","state":"{{e66}}","pattern":"[0-9]{1,2}","style":"width:15%;display:inline"},{"type":"hr"},</v>
      </c>
      <c r="AP72" s="2" t="str">
        <f t="shared" si="54"/>
        <v>"66": "66.Северное сияние",</v>
      </c>
      <c r="AQ72" s="31" t="str">
        <f t="shared" si="55"/>
        <v>"66":"66",</v>
      </c>
      <c r="AR72" s="2" t="str">
        <f t="shared" si="56"/>
        <v>66. Северное сияние,1,255,1,100,1;</v>
      </c>
    </row>
    <row r="73" ht="14.25" customHeight="1">
      <c r="A73" s="2">
        <f t="shared" si="31"/>
        <v>67</v>
      </c>
      <c r="B73" s="2" t="s">
        <v>382</v>
      </c>
      <c r="C73" s="2" t="s">
        <v>383</v>
      </c>
      <c r="D73" s="2" t="s">
        <v>384</v>
      </c>
      <c r="E73" s="2" t="s">
        <v>385</v>
      </c>
      <c r="F73" s="2">
        <v>9.0</v>
      </c>
      <c r="G73" s="2">
        <v>212.0</v>
      </c>
      <c r="H73" s="2">
        <v>27.0</v>
      </c>
      <c r="I73" s="5"/>
      <c r="J73" s="2">
        <v>99.0</v>
      </c>
      <c r="K73" s="2">
        <v>252.0</v>
      </c>
      <c r="L73" s="2">
        <v>1.0</v>
      </c>
      <c r="M73" s="2">
        <v>100.0</v>
      </c>
      <c r="N73" s="2">
        <v>0.0</v>
      </c>
      <c r="O73" s="2" t="s">
        <v>59</v>
      </c>
      <c r="P73" s="2" t="s">
        <v>386</v>
      </c>
      <c r="Q73" s="4">
        <v>2.0</v>
      </c>
      <c r="R73" s="2">
        <v>67.0</v>
      </c>
      <c r="S73" s="5"/>
      <c r="T73" s="2" t="str">
        <f t="shared" si="32"/>
        <v>#define EFF_PICASSO             ( 67U)    // Пікассо</v>
      </c>
      <c r="U73" s="2" t="str">
        <f t="shared" si="33"/>
        <v>String("67. Пікассо,99,252,1,100,0;") +</v>
      </c>
      <c r="V73" s="2" t="str">
        <f t="shared" si="34"/>
        <v>String("67. Picasso,99,252,1,100,0;") +</v>
      </c>
      <c r="W73" s="2" t="str">
        <f t="shared" si="35"/>
        <v>String("67. Пикассо,99,252,1,100,0;") +</v>
      </c>
      <c r="X73" s="2" t="str">
        <f t="shared" si="36"/>
        <v>  {   9, 212,  27}, // Пікассо</v>
      </c>
      <c r="Y73" s="2" t="str">
        <f t="shared" si="37"/>
        <v>        case EFF_PICASSO:             DYNAMIC_DELAY_TICK { effTimer = millis(); picassoSelector();            Eff_Tick (); }  break;  // ( 67U) Пікассо</v>
      </c>
      <c r="Z73" s="2" t="str">
        <f t="shared" ref="Z73:Z74" si="58">CONCATENATE("{""name"":""",A73,". ",C73,""",""spmin"":",J73,",""spmax"":",K73,",""scmin"":",L73,",""scmax"":",M73,",""type"":",N73,"},")</f>
        <v>{"name":"67. Пікассо","spmin":99,"spmax":252,"scmin":1,"scmax":100,"type":0},</v>
      </c>
      <c r="AA73" s="7" t="str">
        <f t="shared" si="39"/>
        <v>"e67":0,</v>
      </c>
      <c r="AB73" s="7" t="str">
        <f t="shared" si="40"/>
        <v>e67=[[e67]]&amp;</v>
      </c>
      <c r="AC73" s="7" t="str">
        <f t="shared" si="41"/>
        <v>"e67":2,</v>
      </c>
      <c r="AD73" s="2" t="str">
        <f t="shared" si="42"/>
        <v>{"type":"checkbox","class":"checkbox-big","name":"e67","title":"67. Пікассо","style":"font-size:20px;display:block","state":"{{e67}}"},</v>
      </c>
      <c r="AE73" s="2" t="str">
        <f t="shared" si="43"/>
        <v>{"type":"h4","title":"67. Пікассо","style":"width:85%;float:left"},{"type":"input","title":"папка","name":"e67","state":"{{e67}}","pattern":"[0-9]{1,2}","style":"width:15%;display:inline"},{"type":"hr"},</v>
      </c>
      <c r="AF73" s="2" t="str">
        <f t="shared" si="44"/>
        <v>"67": "67.Пікассо",</v>
      </c>
      <c r="AG73" s="31" t="str">
        <f t="shared" si="45"/>
        <v>"67":"67",</v>
      </c>
      <c r="AH73" s="2" t="str">
        <f t="shared" si="46"/>
        <v>67. Пікассо,99,252,1,100,0;</v>
      </c>
      <c r="AI73" s="2" t="str">
        <f t="shared" si="47"/>
        <v>{"type":"checkbox","class":"checkbox-big","name":"e67","title":"67. Picasso","style":"font-size:20px;display:block","state":"{{e67}}"},</v>
      </c>
      <c r="AJ73" s="2" t="str">
        <f t="shared" si="48"/>
        <v>{"type":"h4","title":"67. Picasso","style":"width:85%;float:left"},{"type":"input","title":"папка","name":"e67","state":"{{e67}}","pattern":"[0-9]{1,2}","style":"width:15%;display:inline"},{"type":"hr"},</v>
      </c>
      <c r="AK73" s="2" t="str">
        <f t="shared" si="49"/>
        <v>"67": "67.Picasso",</v>
      </c>
      <c r="AL73" s="31" t="str">
        <f t="shared" si="50"/>
        <v>"67":"67",</v>
      </c>
      <c r="AM73" s="2" t="str">
        <f t="shared" si="51"/>
        <v>67. Picasso,99,252,1,100,0;</v>
      </c>
      <c r="AN73" s="2" t="str">
        <f t="shared" si="52"/>
        <v>{"type":"checkbox","class":"checkbox-big","name":"e67","title":"67. Пикассо","style":"font-size:20px;display:block","state":"{{e67}}"},</v>
      </c>
      <c r="AO73" s="2" t="str">
        <f t="shared" si="53"/>
        <v>{"type":"h4","title":"67. Пикассо","style":"width:85%;float:left"},{"type":"input","title":"папка","name":"e67","state":"{{e67}}","pattern":"[0-9]{1,2}","style":"width:15%;display:inline"},{"type":"hr"},</v>
      </c>
      <c r="AP73" s="2" t="str">
        <f t="shared" si="54"/>
        <v>"67": "67.Пикассо",</v>
      </c>
      <c r="AQ73" s="31" t="str">
        <f t="shared" si="55"/>
        <v>"67":"67",</v>
      </c>
      <c r="AR73" s="2" t="str">
        <f t="shared" si="56"/>
        <v>67. Пикассо,99,252,1,100,0;</v>
      </c>
    </row>
    <row r="74" ht="14.25" customHeight="1">
      <c r="A74" s="2">
        <f t="shared" si="31"/>
        <v>68</v>
      </c>
      <c r="B74" s="2" t="s">
        <v>387</v>
      </c>
      <c r="C74" s="2" t="s">
        <v>388</v>
      </c>
      <c r="D74" s="2" t="s">
        <v>389</v>
      </c>
      <c r="E74" s="2" t="s">
        <v>390</v>
      </c>
      <c r="F74" s="2">
        <v>55.0</v>
      </c>
      <c r="G74" s="2">
        <v>150.0</v>
      </c>
      <c r="H74" s="2">
        <v>1.0</v>
      </c>
      <c r="I74" s="5"/>
      <c r="J74" s="2">
        <v>15.0</v>
      </c>
      <c r="K74" s="2">
        <v>240.0</v>
      </c>
      <c r="L74" s="2">
        <v>1.0</v>
      </c>
      <c r="M74" s="2">
        <v>100.0</v>
      </c>
      <c r="N74" s="2">
        <v>1.0</v>
      </c>
      <c r="O74" s="2" t="s">
        <v>59</v>
      </c>
      <c r="P74" s="2" t="s">
        <v>391</v>
      </c>
      <c r="Q74" s="4">
        <v>2.0</v>
      </c>
      <c r="R74" s="2">
        <v>68.0</v>
      </c>
      <c r="S74" s="5"/>
      <c r="T74" s="2" t="str">
        <f t="shared" si="32"/>
        <v>#define EFF_HOURGLASS           ( 68U)    // Пісочний годинник</v>
      </c>
      <c r="U74" s="2" t="str">
        <f t="shared" si="33"/>
        <v>String("68. Пісочний годинник,15,240,1,100,1;") +</v>
      </c>
      <c r="V74" s="2" t="str">
        <f t="shared" si="34"/>
        <v>String("68. Hourglass,15,240,1,100,1;") +</v>
      </c>
      <c r="W74" s="2" t="str">
        <f t="shared" si="35"/>
        <v>String("68. Песочные часы,15,240,1,100,1;") +</v>
      </c>
      <c r="X74" s="2" t="str">
        <f t="shared" si="36"/>
        <v>  {  55, 150,   1}, // Пісочний годинник</v>
      </c>
      <c r="Y74" s="2" t="str">
        <f t="shared" si="37"/>
        <v>        case EFF_HOURGLASS:           DYNAMIC_DELAY_TICK { effTimer = millis(); Hourglass();                  Eff_Tick (); }  break;  // ( 68U) Пісочний годинник</v>
      </c>
      <c r="Z74" s="2" t="str">
        <f t="shared" si="58"/>
        <v>{"name":"68. Пісочний годинник","spmin":15,"spmax":240,"scmin":1,"scmax":100,"type":1},</v>
      </c>
      <c r="AA74" s="7" t="str">
        <f t="shared" si="39"/>
        <v>"e68":0,</v>
      </c>
      <c r="AB74" s="7" t="str">
        <f t="shared" si="40"/>
        <v>e68=[[e68]]&amp;</v>
      </c>
      <c r="AC74" s="7" t="str">
        <f t="shared" si="41"/>
        <v>"e68":2,</v>
      </c>
      <c r="AD74" s="2" t="str">
        <f t="shared" si="42"/>
        <v>{"type":"checkbox","class":"checkbox-big","name":"e68","title":"68. Пісочний годинник","style":"font-size:20px;display:block","state":"{{e68}}"},</v>
      </c>
      <c r="AE74" s="2" t="str">
        <f t="shared" si="43"/>
        <v>{"type":"h4","title":"68. Пісочний годинник","style":"width:85%;float:left"},{"type":"input","title":"папка","name":"e68","state":"{{e68}}","pattern":"[0-9]{1,2}","style":"width:15%;display:inline"},{"type":"hr"},</v>
      </c>
      <c r="AF74" s="2" t="str">
        <f t="shared" si="44"/>
        <v>"68": "68.Пісочний годинник",</v>
      </c>
      <c r="AG74" s="31" t="str">
        <f t="shared" si="45"/>
        <v>"68":"68",</v>
      </c>
      <c r="AH74" s="2" t="str">
        <f t="shared" si="46"/>
        <v>68. Пісочний годинник,15,240,1,100,1;</v>
      </c>
      <c r="AI74" s="2" t="str">
        <f t="shared" si="47"/>
        <v>{"type":"checkbox","class":"checkbox-big","name":"e68","title":"68. Hourglass","style":"font-size:20px;display:block","state":"{{e68}}"},</v>
      </c>
      <c r="AJ74" s="2" t="str">
        <f t="shared" si="48"/>
        <v>{"type":"h4","title":"68. Hourglass","style":"width:85%;float:left"},{"type":"input","title":"папка","name":"e68","state":"{{e68}}","pattern":"[0-9]{1,2}","style":"width:15%;display:inline"},{"type":"hr"},</v>
      </c>
      <c r="AK74" s="2" t="str">
        <f t="shared" si="49"/>
        <v>"68": "68.Hourglass",</v>
      </c>
      <c r="AL74" s="31" t="str">
        <f t="shared" si="50"/>
        <v>"68":"68",</v>
      </c>
      <c r="AM74" s="2" t="str">
        <f t="shared" si="51"/>
        <v>68. Hourglass,15,240,1,100,1;</v>
      </c>
      <c r="AN74" s="2" t="str">
        <f t="shared" si="52"/>
        <v>{"type":"checkbox","class":"checkbox-big","name":"e68","title":"68. Песочные часы","style":"font-size:20px;display:block","state":"{{e68}}"},</v>
      </c>
      <c r="AO74" s="2" t="str">
        <f t="shared" si="53"/>
        <v>{"type":"h4","title":"68. Песочные часы","style":"width:85%;float:left"},{"type":"input","title":"папка","name":"e68","state":"{{e68}}","pattern":"[0-9]{1,2}","style":"width:15%;display:inline"},{"type":"hr"},</v>
      </c>
      <c r="AP74" s="2" t="str">
        <f t="shared" si="54"/>
        <v>"68": "68.Песочные часы",</v>
      </c>
      <c r="AQ74" s="31" t="str">
        <f t="shared" si="55"/>
        <v>"68":"68",</v>
      </c>
      <c r="AR74" s="2" t="str">
        <f t="shared" si="56"/>
        <v>68. Песочные часы,15,240,1,100,1;</v>
      </c>
    </row>
    <row r="75" ht="14.25" customHeight="1">
      <c r="A75" s="2">
        <f t="shared" si="31"/>
        <v>69</v>
      </c>
      <c r="B75" s="2" t="s">
        <v>392</v>
      </c>
      <c r="C75" s="2" t="s">
        <v>393</v>
      </c>
      <c r="D75" s="2" t="s">
        <v>394</v>
      </c>
      <c r="E75" s="2" t="s">
        <v>393</v>
      </c>
      <c r="F75" s="2">
        <v>11.0</v>
      </c>
      <c r="G75" s="2">
        <v>19.0</v>
      </c>
      <c r="H75" s="2">
        <v>59.0</v>
      </c>
      <c r="I75" s="5"/>
      <c r="J75" s="2">
        <v>1.0</v>
      </c>
      <c r="K75" s="2">
        <v>30.0</v>
      </c>
      <c r="L75" s="2">
        <v>1.0</v>
      </c>
      <c r="M75" s="2">
        <v>100.0</v>
      </c>
      <c r="N75" s="2">
        <v>0.0</v>
      </c>
      <c r="O75" s="2" t="s">
        <v>69</v>
      </c>
      <c r="P75" s="2" t="s">
        <v>395</v>
      </c>
      <c r="Q75" s="4">
        <v>2.0</v>
      </c>
      <c r="R75" s="2">
        <v>69.0</v>
      </c>
      <c r="S75" s="5"/>
      <c r="T75" s="2" t="str">
        <f t="shared" si="32"/>
        <v>#define EFF_PLASMA              ( 69U)    // Плазма</v>
      </c>
      <c r="U75" s="2" t="str">
        <f t="shared" si="33"/>
        <v>String("69. Плазма,1,30,1,100,0;") +</v>
      </c>
      <c r="V75" s="2" t="str">
        <f t="shared" si="34"/>
        <v>String("69. Plasma,1,30,1,100,0;") +</v>
      </c>
      <c r="W75" s="2" t="str">
        <f t="shared" si="35"/>
        <v>String("69. Плазма,1,30,1,100,0;") +</v>
      </c>
      <c r="X75" s="2" t="str">
        <f t="shared" si="36"/>
        <v>  {  11,  19,  59}, // Плазма</v>
      </c>
      <c r="Y75" s="2" t="str">
        <f t="shared" si="37"/>
        <v>        case EFF_PLASMA:              HIGH_DELAY_TICK    { effTimer = millis(); plasmaNoiseRoutine();         Eff_Tick (); }  break;  // ( 69U) Плазма</v>
      </c>
      <c r="AA75" s="7" t="str">
        <f t="shared" si="39"/>
        <v>"e69":0,</v>
      </c>
      <c r="AB75" s="7" t="str">
        <f t="shared" si="40"/>
        <v>e69=[[e69]]&amp;</v>
      </c>
      <c r="AC75" s="7" t="str">
        <f t="shared" si="41"/>
        <v>"e69":2,</v>
      </c>
      <c r="AD75" s="2" t="str">
        <f t="shared" si="42"/>
        <v>{"type":"checkbox","class":"checkbox-big","name":"e69","title":"69. Плазма","style":"font-size:20px;display:block","state":"{{e69}}"},</v>
      </c>
      <c r="AE75" s="2" t="str">
        <f t="shared" si="43"/>
        <v>{"type":"h4","title":"69. Плазма","style":"width:85%;float:left"},{"type":"input","title":"папка","name":"e69","state":"{{e69}}","pattern":"[0-9]{1,2}","style":"width:15%;display:inline"},{"type":"hr"},</v>
      </c>
      <c r="AF75" s="2" t="str">
        <f t="shared" si="44"/>
        <v>"69": "69.Плазма",</v>
      </c>
      <c r="AG75" s="31" t="str">
        <f t="shared" si="45"/>
        <v>"69":"69",</v>
      </c>
      <c r="AH75" s="2" t="str">
        <f t="shared" si="46"/>
        <v>69. Плазма,1,30,1,100,0;</v>
      </c>
      <c r="AI75" s="2" t="str">
        <f t="shared" si="47"/>
        <v>{"type":"checkbox","class":"checkbox-big","name":"e69","title":"69. Plasma","style":"font-size:20px;display:block","state":"{{e69}}"},</v>
      </c>
      <c r="AJ75" s="2" t="str">
        <f t="shared" si="48"/>
        <v>{"type":"h4","title":"69. Plasma","style":"width:85%;float:left"},{"type":"input","title":"папка","name":"e69","state":"{{e69}}","pattern":"[0-9]{1,2}","style":"width:15%;display:inline"},{"type":"hr"},</v>
      </c>
      <c r="AK75" s="2" t="str">
        <f t="shared" si="49"/>
        <v>"69": "69.Plasma",</v>
      </c>
      <c r="AL75" s="31" t="str">
        <f t="shared" si="50"/>
        <v>"69":"69",</v>
      </c>
      <c r="AM75" s="2" t="str">
        <f t="shared" si="51"/>
        <v>69. Plasma,1,30,1,100,0;</v>
      </c>
      <c r="AN75" s="2" t="str">
        <f t="shared" si="52"/>
        <v>{"type":"checkbox","class":"checkbox-big","name":"e69","title":"69. Плазма","style":"font-size:20px;display:block","state":"{{e69}}"},</v>
      </c>
      <c r="AO75" s="2" t="str">
        <f t="shared" si="53"/>
        <v>{"type":"h4","title":"69. Плазма","style":"width:85%;float:left"},{"type":"input","title":"папка","name":"e69","state":"{{e69}}","pattern":"[0-9]{1,2}","style":"width:15%;display:inline"},{"type":"hr"},</v>
      </c>
      <c r="AP75" s="2" t="str">
        <f t="shared" si="54"/>
        <v>"69": "69.Плазма",</v>
      </c>
      <c r="AQ75" s="31" t="str">
        <f t="shared" si="55"/>
        <v>"69":"69",</v>
      </c>
      <c r="AR75" s="2" t="str">
        <f t="shared" si="56"/>
        <v>69. Плазма,1,30,1,100,0;</v>
      </c>
    </row>
    <row r="76" ht="14.25" hidden="1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  <c r="R76" s="32"/>
      <c r="S76" s="32"/>
      <c r="T76" s="32"/>
      <c r="U76" s="32" t="s">
        <v>227</v>
      </c>
      <c r="V76" s="32" t="s">
        <v>227</v>
      </c>
      <c r="W76" s="32" t="s">
        <v>227</v>
      </c>
      <c r="X76" s="32"/>
      <c r="Y76" s="32"/>
      <c r="Z76" s="32"/>
      <c r="AA76" s="34"/>
      <c r="AB76" s="34"/>
      <c r="AC76" s="34"/>
      <c r="AD76" s="32"/>
      <c r="AE76" s="32"/>
      <c r="AF76" s="32"/>
      <c r="AG76" s="16"/>
      <c r="AH76" s="18" t="s">
        <v>396</v>
      </c>
      <c r="AI76" s="32"/>
      <c r="AJ76" s="32"/>
      <c r="AK76" s="32"/>
      <c r="AL76" s="16"/>
      <c r="AM76" s="20" t="s">
        <v>397</v>
      </c>
      <c r="AN76" s="32"/>
      <c r="AO76" s="32"/>
      <c r="AP76" s="32"/>
      <c r="AQ76" s="16"/>
      <c r="AR76" s="22" t="s">
        <v>398</v>
      </c>
    </row>
    <row r="77" ht="14.25" hidden="1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  <c r="R77" s="32"/>
      <c r="S77" s="32"/>
      <c r="T77" s="32"/>
      <c r="U77" s="32" t="s">
        <v>399</v>
      </c>
      <c r="V77" s="32" t="s">
        <v>399</v>
      </c>
      <c r="W77" s="32" t="s">
        <v>399</v>
      </c>
      <c r="X77" s="32"/>
      <c r="Y77" s="32"/>
      <c r="Z77" s="32"/>
      <c r="AA77" s="34"/>
      <c r="AB77" s="34"/>
      <c r="AC77" s="34"/>
      <c r="AD77" s="32"/>
      <c r="AE77" s="32"/>
      <c r="AF77" s="32"/>
      <c r="AG77" s="35"/>
      <c r="AH77" s="16" t="s">
        <v>400</v>
      </c>
      <c r="AI77" s="32"/>
      <c r="AJ77" s="32"/>
      <c r="AK77" s="32"/>
      <c r="AL77" s="35"/>
      <c r="AM77" s="16" t="s">
        <v>400</v>
      </c>
      <c r="AN77" s="32"/>
      <c r="AO77" s="32"/>
      <c r="AP77" s="32"/>
      <c r="AQ77" s="35"/>
      <c r="AR77" s="16" t="s">
        <v>400</v>
      </c>
    </row>
    <row r="78" ht="14.25" customHeight="1">
      <c r="A78" s="2">
        <f t="shared" ref="A78:A110" si="59">MAX(OFFSET(A78,-4,0,4,1))+1</f>
        <v>70</v>
      </c>
      <c r="B78" s="2" t="s">
        <v>401</v>
      </c>
      <c r="C78" s="2" t="s">
        <v>402</v>
      </c>
      <c r="D78" s="2" t="s">
        <v>403</v>
      </c>
      <c r="E78" s="2" t="s">
        <v>404</v>
      </c>
      <c r="F78" s="2">
        <v>8.0</v>
      </c>
      <c r="G78" s="2">
        <v>59.0</v>
      </c>
      <c r="H78" s="2">
        <v>18.0</v>
      </c>
      <c r="I78" s="5"/>
      <c r="J78" s="2">
        <v>1.0</v>
      </c>
      <c r="K78" s="2">
        <v>255.0</v>
      </c>
      <c r="L78" s="2">
        <v>1.0</v>
      </c>
      <c r="M78" s="2">
        <v>100.0</v>
      </c>
      <c r="N78" s="2">
        <v>0.0</v>
      </c>
      <c r="O78" s="2" t="s">
        <v>54</v>
      </c>
      <c r="P78" s="2" t="s">
        <v>405</v>
      </c>
      <c r="Q78" s="4">
        <v>2.0</v>
      </c>
      <c r="R78" s="2">
        <v>70.0</v>
      </c>
      <c r="S78" s="5"/>
      <c r="T78" s="2" t="str">
        <f t="shared" ref="T78:T110" si="60">CONCATENATE("#define EFF_",B78,REPT(" ",20-LEN(B78)),"(",REPT(" ",3-LEN(R78)),R78,"U)    // ",C78)</f>
        <v>#define EFF_SPIDER              ( 70U)    // Плазмова лампа</v>
      </c>
      <c r="U78" s="2" t="str">
        <f t="shared" ref="U78:U114" si="61">CONCATENATE("String(""",A78,". ",C78,",",J78,",",K78,",",L78,",",M78,",",N78,";"") +")</f>
        <v>String("70. Плазмова лампа,1,255,1,100,0;") +</v>
      </c>
      <c r="V78" s="2" t="str">
        <f t="shared" ref="V78:V114" si="62">CONCATENATE("String(""",A78,". ",D78,",",J78,",",K78,",",L78,",",M78,",",N78,";"") +")</f>
        <v>String("70. Plasma Lamp,1,255,1,100,0;") +</v>
      </c>
      <c r="W78" s="2" t="str">
        <f t="shared" ref="W78:W114" si="63">CONCATENATE("String(""",A78,". ",E78,",",J78,",",K78,",",L78,",",M78,",",N78,";"") +")</f>
        <v>String("70. Плазма лампа,1,255,1,100,0;") +</v>
      </c>
      <c r="X78" s="2" t="str">
        <f t="shared" ref="X78:X113" si="64">CONCATENATE("  {",REPT(" ",4-LEN(F78)),F78,",",REPT(" ",4-LEN(G78)),G78,",",REPT(" ",4-LEN(H78)),H78,"}, // ",C78)</f>
        <v>  {   8,  59,  18}, // Плазмова лампа</v>
      </c>
      <c r="Y78" s="2" t="str">
        <f t="shared" ref="Y78:Y110" si="65">CONCATENATE("        case EFF_",B78,":",REPT(" ",20-LEN(B78)),O78," { effTimer = millis(); ",P78,REPT(" ",30-LEN(P78)),"Eff_Tick (); }","  break;  // (",REPT(" ",3-LEN(R78)),R78,"U) ",C78)</f>
        <v>        case EFF_SPIDER:              LOW_DELAY_TICK     { effTimer = millis(); spiderRoutine();              Eff_Tick (); }  break;  // ( 70U) Плазмова лампа</v>
      </c>
      <c r="AA78" s="7" t="str">
        <f t="shared" ref="AA78:AA113" si="66">CONCATENATE("""","e",R78,"""",":0,")</f>
        <v>"e70":0,</v>
      </c>
      <c r="AB78" s="7" t="str">
        <f t="shared" ref="AB78:AB113" si="67">CONCATENATE("e",R78,"=[[e",R78,"]]&amp;")</f>
        <v>e70=[[e70]]&amp;</v>
      </c>
      <c r="AC78" s="7" t="str">
        <f t="shared" ref="AC78:AC113" si="68">CONCATENATE("""","e",R78,"""",":",Q78,",")</f>
        <v>"e70":2,</v>
      </c>
      <c r="AD78" s="2" t="str">
        <f t="shared" ref="AD78:AD114" si="69">CONCATENATE("{""type"":""checkbox"",""class"":""checkbox-big"",""name"":""e",R78,""",""title"":""",A78,". ",C78,""",""style"":""font-size:20px;display:block"",""state"":""{{e",R78,"}}""},")</f>
        <v>{"type":"checkbox","class":"checkbox-big","name":"e70","title":"70. Плазмова лампа","style":"font-size:20px;display:block","state":"{{e70}}"},</v>
      </c>
      <c r="AE78" s="2" t="str">
        <f t="shared" ref="AE78:AE114" si="70">CONCATENATE("{""type"":""h4"",""title"":""",A78,". ",C78,""",""style"":""width:85%;float:left""},{""type"":""input"",""title"":""папка"",""name"":""e",R78,""",""state"":""{{e",R78,"}}"",""pattern"":""[0-9]{1,2}"",""style"":""width:15%;display:inline""},{""type"":""hr""},")</f>
        <v>{"type":"h4","title":"70. Плазмова лампа","style":"width:85%;float:left"},{"type":"input","title":"папка","name":"e70","state":"{{e70}}","pattern":"[0-9]{1,2}","style":"width:15%;display:inline"},{"type":"hr"},</v>
      </c>
      <c r="AF78" s="2" t="str">
        <f t="shared" ref="AF78:AF113" si="71">CONCATENATE("""",A78,"""",": """,A78,".",C78,""",")</f>
        <v>"70": "70.Плазмова лампа",</v>
      </c>
      <c r="AG78" s="31" t="str">
        <f t="shared" ref="AG78:AG113" si="72">CONCATENATE("""",A78,"""",":""",R78,""",")</f>
        <v>"70":"70",</v>
      </c>
      <c r="AH78" s="2" t="str">
        <f t="shared" ref="AH78:AH114" si="73">CONCATENATE(A78,". ",C78,",",J78,",",K78,",",L78,",",M78,",",N78,";")</f>
        <v>70. Плазмова лампа,1,255,1,100,0;</v>
      </c>
      <c r="AI78" s="2" t="str">
        <f t="shared" ref="AI78:AI114" si="74">CONCATENATE("{""type"":""checkbox"",""class"":""checkbox-big"",""name"":""e",R78,""",""title"":""",A78,". ",D78,""",""style"":""font-size:20px;display:block"",""state"":""{{e",R78,"}}""},")</f>
        <v>{"type":"checkbox","class":"checkbox-big","name":"e70","title":"70. Plasma Lamp","style":"font-size:20px;display:block","state":"{{e70}}"},</v>
      </c>
      <c r="AJ78" s="2" t="str">
        <f t="shared" ref="AJ78:AJ114" si="75">CONCATENATE("{""type"":""h4"",""title"":""",A78,". ",D78,""",""style"":""width:85%;float:left""},{""type"":""input"",""title"":""папка"",""name"":""e",R78,""",""state"":""{{e",R78,"}}"",""pattern"":""[0-9]{1,2}"",""style"":""width:15%;display:inline""},{""type"":""hr""},")</f>
        <v>{"type":"h4","title":"70. Plasma Lamp","style":"width:85%;float:left"},{"type":"input","title":"папка","name":"e70","state":"{{e70}}","pattern":"[0-9]{1,2}","style":"width:15%;display:inline"},{"type":"hr"},</v>
      </c>
      <c r="AK78" s="2" t="str">
        <f t="shared" ref="AK78:AK113" si="76">CONCATENATE("""",A78,"""",": """,A78,".",D78,""",")</f>
        <v>"70": "70.Plasma Lamp",</v>
      </c>
      <c r="AL78" s="31" t="str">
        <f t="shared" ref="AL78:AL113" si="77">CONCATENATE("""",A78,"""",":""",R78,""",")</f>
        <v>"70":"70",</v>
      </c>
      <c r="AM78" s="2" t="str">
        <f t="shared" ref="AM78:AM114" si="78">CONCATENATE(A78,". ",D78,",",J78,",",K78,",",L78,",",M78,",",N78,";")</f>
        <v>70. Plasma Lamp,1,255,1,100,0;</v>
      </c>
      <c r="AN78" s="2" t="str">
        <f t="shared" ref="AN78:AN114" si="79">CONCATENATE("{""type"":""checkbox"",""class"":""checkbox-big"",""name"":""e",R78,""",""title"":""",A78,". ",E78,""",""style"":""font-size:20px;display:block"",""state"":""{{e",R78,"}}""},")</f>
        <v>{"type":"checkbox","class":"checkbox-big","name":"e70","title":"70. Плазма лампа","style":"font-size:20px;display:block","state":"{{e70}}"},</v>
      </c>
      <c r="AO78" s="2" t="str">
        <f t="shared" ref="AO78:AO114" si="80">CONCATENATE("{""type"":""h4"",""title"":""",A78,". ",E78,""",""style"":""width:85%;float:left""},{""type"":""input"",""title"":""папка"",""name"":""e",R78,""",""state"":""{{e",R78,"}}"",""pattern"":""[0-9]{1,2}"",""style"":""width:15%;display:inline""},{""type"":""hr""},")</f>
        <v>{"type":"h4","title":"70. Плазма лампа","style":"width:85%;float:left"},{"type":"input","title":"папка","name":"e70","state":"{{e70}}","pattern":"[0-9]{1,2}","style":"width:15%;display:inline"},{"type":"hr"},</v>
      </c>
      <c r="AP78" s="2" t="str">
        <f t="shared" ref="AP78:AP113" si="81">CONCATENATE("""",A78,"""",": """,A78,".",E78,""",")</f>
        <v>"70": "70.Плазма лампа",</v>
      </c>
      <c r="AQ78" s="31" t="str">
        <f t="shared" ref="AQ78:AQ113" si="82">CONCATENATE("""",A78,"""",":""",R78,""",")</f>
        <v>"70":"70",</v>
      </c>
      <c r="AR78" s="2" t="str">
        <f t="shared" ref="AR78:AR114" si="83">CONCATENATE(A78,". ",E78,",",J78,",",K78,",",L78,",",M78,",",N78,";")</f>
        <v>70. Плазма лампа,1,255,1,100,0;</v>
      </c>
    </row>
    <row r="79" ht="14.25" customHeight="1">
      <c r="A79" s="2">
        <f t="shared" si="59"/>
        <v>71</v>
      </c>
      <c r="B79" s="2" t="s">
        <v>406</v>
      </c>
      <c r="C79" s="2" t="s">
        <v>407</v>
      </c>
      <c r="D79" s="2" t="s">
        <v>408</v>
      </c>
      <c r="E79" s="2" t="s">
        <v>409</v>
      </c>
      <c r="F79" s="2">
        <v>45.0</v>
      </c>
      <c r="G79" s="2">
        <v>150.0</v>
      </c>
      <c r="H79" s="2">
        <v>30.0</v>
      </c>
      <c r="I79" s="5"/>
      <c r="J79" s="2">
        <v>1.0</v>
      </c>
      <c r="K79" s="2">
        <v>200.0</v>
      </c>
      <c r="L79" s="2">
        <v>1.0</v>
      </c>
      <c r="M79" s="2">
        <v>100.0</v>
      </c>
      <c r="N79" s="2">
        <v>0.0</v>
      </c>
      <c r="O79" s="2" t="s">
        <v>59</v>
      </c>
      <c r="P79" s="2" t="s">
        <v>410</v>
      </c>
      <c r="Q79" s="4">
        <v>2.0</v>
      </c>
      <c r="R79" s="2">
        <v>71.0</v>
      </c>
      <c r="S79" s="5"/>
      <c r="T79" s="2" t="str">
        <f t="shared" si="60"/>
        <v>#define EFF_BY_EFFECT           ( 71U)    // Побічний ефект</v>
      </c>
      <c r="U79" s="2" t="str">
        <f t="shared" si="61"/>
        <v>String("71. Побічний ефект,1,200,1,100,0;") +</v>
      </c>
      <c r="V79" s="2" t="str">
        <f t="shared" si="62"/>
        <v>String("71. Side Effect,1,200,1,100,0;") +</v>
      </c>
      <c r="W79" s="2" t="str">
        <f t="shared" si="63"/>
        <v>String("71. Побочный эффект,1,200,1,100,0;") +</v>
      </c>
      <c r="X79" s="2" t="str">
        <f t="shared" si="64"/>
        <v>  {  45, 150,  30}, // Побічний ефект</v>
      </c>
      <c r="Y79" s="2" t="str">
        <f t="shared" si="65"/>
        <v>        case EFF_BY_EFFECT:           DYNAMIC_DELAY_TICK { effTimer = millis(); ByEffect();                   Eff_Tick (); }  break;  // ( 71U) Побічний ефект</v>
      </c>
      <c r="Z79" s="2" t="str">
        <f t="shared" ref="Z79:Z91" si="84">CONCATENATE("{""name"":""",A79,". ",C79,""",""spmin"":",J79,",""spmax"":",K79,",""scmin"":",L79,",""scmax"":",M79,",""type"":",N79,"},")</f>
        <v>{"name":"71. Побічний ефект","spmin":1,"spmax":200,"scmin":1,"scmax":100,"type":0},</v>
      </c>
      <c r="AA79" s="7" t="str">
        <f t="shared" si="66"/>
        <v>"e71":0,</v>
      </c>
      <c r="AB79" s="7" t="str">
        <f t="shared" si="67"/>
        <v>e71=[[e71]]&amp;</v>
      </c>
      <c r="AC79" s="7" t="str">
        <f t="shared" si="68"/>
        <v>"e71":2,</v>
      </c>
      <c r="AD79" s="2" t="str">
        <f t="shared" si="69"/>
        <v>{"type":"checkbox","class":"checkbox-big","name":"e71","title":"71. Побічний ефект","style":"font-size:20px;display:block","state":"{{e71}}"},</v>
      </c>
      <c r="AE79" s="2" t="str">
        <f t="shared" si="70"/>
        <v>{"type":"h4","title":"71. Побічний ефект","style":"width:85%;float:left"},{"type":"input","title":"папка","name":"e71","state":"{{e71}}","pattern":"[0-9]{1,2}","style":"width:15%;display:inline"},{"type":"hr"},</v>
      </c>
      <c r="AF79" s="2" t="str">
        <f t="shared" si="71"/>
        <v>"71": "71.Побічний ефект",</v>
      </c>
      <c r="AG79" s="31" t="str">
        <f t="shared" si="72"/>
        <v>"71":"71",</v>
      </c>
      <c r="AH79" s="2" t="str">
        <f t="shared" si="73"/>
        <v>71. Побічний ефект,1,200,1,100,0;</v>
      </c>
      <c r="AI79" s="2" t="str">
        <f t="shared" si="74"/>
        <v>{"type":"checkbox","class":"checkbox-big","name":"e71","title":"71. Side Effect","style":"font-size:20px;display:block","state":"{{e71}}"},</v>
      </c>
      <c r="AJ79" s="2" t="str">
        <f t="shared" si="75"/>
        <v>{"type":"h4","title":"71. Side Effect","style":"width:85%;float:left"},{"type":"input","title":"папка","name":"e71","state":"{{e71}}","pattern":"[0-9]{1,2}","style":"width:15%;display:inline"},{"type":"hr"},</v>
      </c>
      <c r="AK79" s="2" t="str">
        <f t="shared" si="76"/>
        <v>"71": "71.Side Effect",</v>
      </c>
      <c r="AL79" s="31" t="str">
        <f t="shared" si="77"/>
        <v>"71":"71",</v>
      </c>
      <c r="AM79" s="2" t="str">
        <f t="shared" si="78"/>
        <v>71. Side Effect,1,200,1,100,0;</v>
      </c>
      <c r="AN79" s="2" t="str">
        <f t="shared" si="79"/>
        <v>{"type":"checkbox","class":"checkbox-big","name":"e71","title":"71. Побочный эффект","style":"font-size:20px;display:block","state":"{{e71}}"},</v>
      </c>
      <c r="AO79" s="2" t="str">
        <f t="shared" si="80"/>
        <v>{"type":"h4","title":"71. Побочный эффект","style":"width:85%;float:left"},{"type":"input","title":"папка","name":"e71","state":"{{e71}}","pattern":"[0-9]{1,2}","style":"width:15%;display:inline"},{"type":"hr"},</v>
      </c>
      <c r="AP79" s="2" t="str">
        <f t="shared" si="81"/>
        <v>"71": "71.Побочный эффект",</v>
      </c>
      <c r="AQ79" s="31" t="str">
        <f t="shared" si="82"/>
        <v>"71":"71",</v>
      </c>
      <c r="AR79" s="2" t="str">
        <f t="shared" si="83"/>
        <v>71. Побочный эффект,1,200,1,100,0;</v>
      </c>
    </row>
    <row r="80" ht="14.25" customHeight="1">
      <c r="A80" s="2">
        <f t="shared" si="59"/>
        <v>72</v>
      </c>
      <c r="B80" s="2" t="s">
        <v>411</v>
      </c>
      <c r="C80" s="2" t="s">
        <v>412</v>
      </c>
      <c r="D80" s="2" t="str">
        <f t="shared" ref="D80:D83" si="85">PROPER(B80)</f>
        <v>Flame</v>
      </c>
      <c r="E80" s="2" t="s">
        <v>413</v>
      </c>
      <c r="F80" s="2">
        <v>30.0</v>
      </c>
      <c r="G80" s="2">
        <v>53.0</v>
      </c>
      <c r="H80" s="2">
        <v>3.0</v>
      </c>
      <c r="I80" s="5"/>
      <c r="J80" s="2">
        <v>1.0</v>
      </c>
      <c r="K80" s="2">
        <v>255.0</v>
      </c>
      <c r="L80" s="2">
        <v>0.0</v>
      </c>
      <c r="M80" s="2">
        <v>255.0</v>
      </c>
      <c r="N80" s="2">
        <v>1.0</v>
      </c>
      <c r="O80" s="2" t="s">
        <v>54</v>
      </c>
      <c r="P80" s="2" t="s">
        <v>414</v>
      </c>
      <c r="Q80" s="4">
        <v>3.0</v>
      </c>
      <c r="R80" s="2">
        <v>72.0</v>
      </c>
      <c r="S80" s="5"/>
      <c r="T80" s="2" t="str">
        <f t="shared" si="60"/>
        <v>#define EFF_FLAME               ( 72U)    // Полум'я</v>
      </c>
      <c r="U80" s="2" t="str">
        <f t="shared" si="61"/>
        <v>String("72. Полум'я,1,255,0,255,1;") +</v>
      </c>
      <c r="V80" s="2" t="str">
        <f t="shared" si="62"/>
        <v>String("72. Flame,1,255,0,255,1;") +</v>
      </c>
      <c r="W80" s="2" t="str">
        <f t="shared" si="63"/>
        <v>String("72. Пламя,1,255,0,255,1;") +</v>
      </c>
      <c r="X80" s="2" t="str">
        <f t="shared" si="64"/>
        <v>  {  30,  53,   3}, // Полум'я</v>
      </c>
      <c r="Y80" s="2" t="str">
        <f t="shared" si="65"/>
        <v>        case EFF_FLAME:               LOW_DELAY_TICK     { effTimer = millis(); execStringsFlame();           Eff_Tick (); }  break;  // ( 72U) Полум'я</v>
      </c>
      <c r="Z80" s="2" t="str">
        <f t="shared" si="84"/>
        <v>{"name":"72. Полум'я","spmin":1,"spmax":255,"scmin":0,"scmax":255,"type":1},</v>
      </c>
      <c r="AA80" s="7" t="str">
        <f t="shared" si="66"/>
        <v>"e72":0,</v>
      </c>
      <c r="AB80" s="7" t="str">
        <f t="shared" si="67"/>
        <v>e72=[[e72]]&amp;</v>
      </c>
      <c r="AC80" s="7" t="str">
        <f t="shared" si="68"/>
        <v>"e72":3,</v>
      </c>
      <c r="AD80" s="2" t="str">
        <f t="shared" si="69"/>
        <v>{"type":"checkbox","class":"checkbox-big","name":"e72","title":"72. Полум'я","style":"font-size:20px;display:block","state":"{{e72}}"},</v>
      </c>
      <c r="AE80" s="2" t="str">
        <f t="shared" si="70"/>
        <v>{"type":"h4","title":"72. Полум'я","style":"width:85%;float:left"},{"type":"input","title":"папка","name":"e72","state":"{{e72}}","pattern":"[0-9]{1,2}","style":"width:15%;display:inline"},{"type":"hr"},</v>
      </c>
      <c r="AF80" s="2" t="str">
        <f t="shared" si="71"/>
        <v>"72": "72.Полум'я",</v>
      </c>
      <c r="AG80" s="31" t="str">
        <f t="shared" si="72"/>
        <v>"72":"72",</v>
      </c>
      <c r="AH80" s="2" t="str">
        <f t="shared" si="73"/>
        <v>72. Полум'я,1,255,0,255,1;</v>
      </c>
      <c r="AI80" s="2" t="str">
        <f t="shared" si="74"/>
        <v>{"type":"checkbox","class":"checkbox-big","name":"e72","title":"72. Flame","style":"font-size:20px;display:block","state":"{{e72}}"},</v>
      </c>
      <c r="AJ80" s="2" t="str">
        <f t="shared" si="75"/>
        <v>{"type":"h4","title":"72. Flame","style":"width:85%;float:left"},{"type":"input","title":"папка","name":"e72","state":"{{e72}}","pattern":"[0-9]{1,2}","style":"width:15%;display:inline"},{"type":"hr"},</v>
      </c>
      <c r="AK80" s="2" t="str">
        <f t="shared" si="76"/>
        <v>"72": "72.Flame",</v>
      </c>
      <c r="AL80" s="31" t="str">
        <f t="shared" si="77"/>
        <v>"72":"72",</v>
      </c>
      <c r="AM80" s="2" t="str">
        <f t="shared" si="78"/>
        <v>72. Flame,1,255,0,255,1;</v>
      </c>
      <c r="AN80" s="2" t="str">
        <f t="shared" si="79"/>
        <v>{"type":"checkbox","class":"checkbox-big","name":"e72","title":"72. Пламя","style":"font-size:20px;display:block","state":"{{e72}}"},</v>
      </c>
      <c r="AO80" s="2" t="str">
        <f t="shared" si="80"/>
        <v>{"type":"h4","title":"72. Пламя","style":"width:85%;float:left"},{"type":"input","title":"папка","name":"e72","state":"{{e72}}","pattern":"[0-9]{1,2}","style":"width:15%;display:inline"},{"type":"hr"},</v>
      </c>
      <c r="AP80" s="2" t="str">
        <f t="shared" si="81"/>
        <v>"72": "72.Пламя",</v>
      </c>
      <c r="AQ80" s="31" t="str">
        <f t="shared" si="82"/>
        <v>"72":"72",</v>
      </c>
      <c r="AR80" s="2" t="str">
        <f t="shared" si="83"/>
        <v>72. Пламя,1,255,0,255,1;</v>
      </c>
    </row>
    <row r="81" ht="14.25" customHeight="1">
      <c r="A81" s="2">
        <f t="shared" si="59"/>
        <v>73</v>
      </c>
      <c r="B81" s="2" t="s">
        <v>415</v>
      </c>
      <c r="C81" s="2" t="s">
        <v>416</v>
      </c>
      <c r="D81" s="2" t="str">
        <f t="shared" si="85"/>
        <v>Popcorn</v>
      </c>
      <c r="E81" s="2" t="s">
        <v>416</v>
      </c>
      <c r="F81" s="2">
        <v>19.0</v>
      </c>
      <c r="G81" s="2">
        <v>32.0</v>
      </c>
      <c r="H81" s="2">
        <v>16.0</v>
      </c>
      <c r="I81" s="5"/>
      <c r="J81" s="2">
        <v>1.0</v>
      </c>
      <c r="K81" s="2">
        <v>255.0</v>
      </c>
      <c r="L81" s="2">
        <v>1.0</v>
      </c>
      <c r="M81" s="2">
        <v>100.0</v>
      </c>
      <c r="N81" s="2">
        <v>0.0</v>
      </c>
      <c r="O81" s="2" t="s">
        <v>54</v>
      </c>
      <c r="P81" s="2" t="s">
        <v>417</v>
      </c>
      <c r="Q81" s="4">
        <v>2.0</v>
      </c>
      <c r="R81" s="2">
        <v>73.0</v>
      </c>
      <c r="S81" s="5"/>
      <c r="T81" s="2" t="str">
        <f t="shared" si="60"/>
        <v>#define EFF_POPCORN             ( 73U)    // Попкорн</v>
      </c>
      <c r="U81" s="2" t="str">
        <f t="shared" si="61"/>
        <v>String("73. Попкорн,1,255,1,100,0;") +</v>
      </c>
      <c r="V81" s="2" t="str">
        <f t="shared" si="62"/>
        <v>String("73. Popcorn,1,255,1,100,0;") +</v>
      </c>
      <c r="W81" s="2" t="str">
        <f t="shared" si="63"/>
        <v>String("73. Попкорн,1,255,1,100,0;") +</v>
      </c>
      <c r="X81" s="2" t="str">
        <f t="shared" si="64"/>
        <v>  {  19,  32,  16}, // Попкорн</v>
      </c>
      <c r="Y81" s="2" t="str">
        <f t="shared" si="65"/>
        <v>        case EFF_POPCORN:             LOW_DELAY_TICK     { effTimer = millis(); popcornRoutine();             Eff_Tick (); }  break;  // ( 73U) Попкорн</v>
      </c>
      <c r="Z81" s="2" t="str">
        <f t="shared" si="84"/>
        <v>{"name":"73. Попкорн","spmin":1,"spmax":255,"scmin":1,"scmax":100,"type":0},</v>
      </c>
      <c r="AA81" s="7" t="str">
        <f t="shared" si="66"/>
        <v>"e73":0,</v>
      </c>
      <c r="AB81" s="7" t="str">
        <f t="shared" si="67"/>
        <v>e73=[[e73]]&amp;</v>
      </c>
      <c r="AC81" s="7" t="str">
        <f t="shared" si="68"/>
        <v>"e73":2,</v>
      </c>
      <c r="AD81" s="2" t="str">
        <f t="shared" si="69"/>
        <v>{"type":"checkbox","class":"checkbox-big","name":"e73","title":"73. Попкорн","style":"font-size:20px;display:block","state":"{{e73}}"},</v>
      </c>
      <c r="AE81" s="2" t="str">
        <f t="shared" si="70"/>
        <v>{"type":"h4","title":"73. Попкорн","style":"width:85%;float:left"},{"type":"input","title":"папка","name":"e73","state":"{{e73}}","pattern":"[0-9]{1,2}","style":"width:15%;display:inline"},{"type":"hr"},</v>
      </c>
      <c r="AF81" s="2" t="str">
        <f t="shared" si="71"/>
        <v>"73": "73.Попкорн",</v>
      </c>
      <c r="AG81" s="31" t="str">
        <f t="shared" si="72"/>
        <v>"73":"73",</v>
      </c>
      <c r="AH81" s="2" t="str">
        <f t="shared" si="73"/>
        <v>73. Попкорн,1,255,1,100,0;</v>
      </c>
      <c r="AI81" s="2" t="str">
        <f t="shared" si="74"/>
        <v>{"type":"checkbox","class":"checkbox-big","name":"e73","title":"73. Popcorn","style":"font-size:20px;display:block","state":"{{e73}}"},</v>
      </c>
      <c r="AJ81" s="2" t="str">
        <f t="shared" si="75"/>
        <v>{"type":"h4","title":"73. Popcorn","style":"width:85%;float:left"},{"type":"input","title":"папка","name":"e73","state":"{{e73}}","pattern":"[0-9]{1,2}","style":"width:15%;display:inline"},{"type":"hr"},</v>
      </c>
      <c r="AK81" s="2" t="str">
        <f t="shared" si="76"/>
        <v>"73": "73.Popcorn",</v>
      </c>
      <c r="AL81" s="31" t="str">
        <f t="shared" si="77"/>
        <v>"73":"73",</v>
      </c>
      <c r="AM81" s="2" t="str">
        <f t="shared" si="78"/>
        <v>73. Popcorn,1,255,1,100,0;</v>
      </c>
      <c r="AN81" s="2" t="str">
        <f t="shared" si="79"/>
        <v>{"type":"checkbox","class":"checkbox-big","name":"e73","title":"73. Попкорн","style":"font-size:20px;display:block","state":"{{e73}}"},</v>
      </c>
      <c r="AO81" s="2" t="str">
        <f t="shared" si="80"/>
        <v>{"type":"h4","title":"73. Попкорн","style":"width:85%;float:left"},{"type":"input","title":"папка","name":"e73","state":"{{e73}}","pattern":"[0-9]{1,2}","style":"width:15%;display:inline"},{"type":"hr"},</v>
      </c>
      <c r="AP81" s="2" t="str">
        <f t="shared" si="81"/>
        <v>"73": "73.Попкорн",</v>
      </c>
      <c r="AQ81" s="31" t="str">
        <f t="shared" si="82"/>
        <v>"73":"73",</v>
      </c>
      <c r="AR81" s="2" t="str">
        <f t="shared" si="83"/>
        <v>73. Попкорн,1,255,1,100,0;</v>
      </c>
    </row>
    <row r="82" ht="14.25" customHeight="1">
      <c r="A82" s="2">
        <f t="shared" si="59"/>
        <v>74</v>
      </c>
      <c r="B82" s="2" t="s">
        <v>418</v>
      </c>
      <c r="C82" s="2" t="s">
        <v>419</v>
      </c>
      <c r="D82" s="2" t="str">
        <f t="shared" si="85"/>
        <v>Prismata</v>
      </c>
      <c r="E82" s="2" t="s">
        <v>419</v>
      </c>
      <c r="F82" s="2">
        <v>17.0</v>
      </c>
      <c r="G82" s="2">
        <v>100.0</v>
      </c>
      <c r="H82" s="2">
        <v>2.0</v>
      </c>
      <c r="I82" s="5"/>
      <c r="J82" s="2">
        <v>1.0</v>
      </c>
      <c r="K82" s="2">
        <v>255.0</v>
      </c>
      <c r="L82" s="2">
        <v>1.0</v>
      </c>
      <c r="M82" s="2">
        <v>100.0</v>
      </c>
      <c r="N82" s="2">
        <v>0.0</v>
      </c>
      <c r="O82" s="2" t="s">
        <v>54</v>
      </c>
      <c r="P82" s="2" t="s">
        <v>420</v>
      </c>
      <c r="Q82" s="4">
        <v>2.0</v>
      </c>
      <c r="R82" s="2">
        <v>74.0</v>
      </c>
      <c r="S82" s="5"/>
      <c r="T82" s="2" t="str">
        <f t="shared" si="60"/>
        <v>#define EFF_PRISMATA            ( 74U)    // Призмата</v>
      </c>
      <c r="U82" s="2" t="str">
        <f t="shared" si="61"/>
        <v>String("74. Призмата,1,255,1,100,0;") +</v>
      </c>
      <c r="V82" s="2" t="str">
        <f t="shared" si="62"/>
        <v>String("74. Prismata,1,255,1,100,0;") +</v>
      </c>
      <c r="W82" s="2" t="str">
        <f t="shared" si="63"/>
        <v>String("74. Призмата,1,255,1,100,0;") +</v>
      </c>
      <c r="X82" s="2" t="str">
        <f t="shared" si="64"/>
        <v>  {  17, 100,   2}, // Призмата</v>
      </c>
      <c r="Y82" s="2" t="str">
        <f t="shared" si="65"/>
        <v>        case EFF_PRISMATA:            LOW_DELAY_TICK     { effTimer = millis(); PrismataRoutine();            Eff_Tick (); }  break;  // ( 74U) Призмата</v>
      </c>
      <c r="Z82" s="2" t="str">
        <f t="shared" si="84"/>
        <v>{"name":"74. Призмата","spmin":1,"spmax":255,"scmin":1,"scmax":100,"type":0},</v>
      </c>
      <c r="AA82" s="7" t="str">
        <f t="shared" si="66"/>
        <v>"e74":0,</v>
      </c>
      <c r="AB82" s="7" t="str">
        <f t="shared" si="67"/>
        <v>e74=[[e74]]&amp;</v>
      </c>
      <c r="AC82" s="7" t="str">
        <f t="shared" si="68"/>
        <v>"e74":2,</v>
      </c>
      <c r="AD82" s="2" t="str">
        <f t="shared" si="69"/>
        <v>{"type":"checkbox","class":"checkbox-big","name":"e74","title":"74. Призмата","style":"font-size:20px;display:block","state":"{{e74}}"},</v>
      </c>
      <c r="AE82" s="2" t="str">
        <f t="shared" si="70"/>
        <v>{"type":"h4","title":"74. Призмата","style":"width:85%;float:left"},{"type":"input","title":"папка","name":"e74","state":"{{e74}}","pattern":"[0-9]{1,2}","style":"width:15%;display:inline"},{"type":"hr"},</v>
      </c>
      <c r="AF82" s="2" t="str">
        <f t="shared" si="71"/>
        <v>"74": "74.Призмата",</v>
      </c>
      <c r="AG82" s="31" t="str">
        <f t="shared" si="72"/>
        <v>"74":"74",</v>
      </c>
      <c r="AH82" s="2" t="str">
        <f t="shared" si="73"/>
        <v>74. Призмата,1,255,1,100,0;</v>
      </c>
      <c r="AI82" s="2" t="str">
        <f t="shared" si="74"/>
        <v>{"type":"checkbox","class":"checkbox-big","name":"e74","title":"74. Prismata","style":"font-size:20px;display:block","state":"{{e74}}"},</v>
      </c>
      <c r="AJ82" s="2" t="str">
        <f t="shared" si="75"/>
        <v>{"type":"h4","title":"74. Prismata","style":"width:85%;float:left"},{"type":"input","title":"папка","name":"e74","state":"{{e74}}","pattern":"[0-9]{1,2}","style":"width:15%;display:inline"},{"type":"hr"},</v>
      </c>
      <c r="AK82" s="2" t="str">
        <f t="shared" si="76"/>
        <v>"74": "74.Prismata",</v>
      </c>
      <c r="AL82" s="31" t="str">
        <f t="shared" si="77"/>
        <v>"74":"74",</v>
      </c>
      <c r="AM82" s="2" t="str">
        <f t="shared" si="78"/>
        <v>74. Prismata,1,255,1,100,0;</v>
      </c>
      <c r="AN82" s="2" t="str">
        <f t="shared" si="79"/>
        <v>{"type":"checkbox","class":"checkbox-big","name":"e74","title":"74. Призмата","style":"font-size:20px;display:block","state":"{{e74}}"},</v>
      </c>
      <c r="AO82" s="2" t="str">
        <f t="shared" si="80"/>
        <v>{"type":"h4","title":"74. Призмата","style":"width:85%;float:left"},{"type":"input","title":"папка","name":"e74","state":"{{e74}}","pattern":"[0-9]{1,2}","style":"width:15%;display:inline"},{"type":"hr"},</v>
      </c>
      <c r="AP82" s="2" t="str">
        <f t="shared" si="81"/>
        <v>"74": "74.Призмата",</v>
      </c>
      <c r="AQ82" s="31" t="str">
        <f t="shared" si="82"/>
        <v>"74":"74",</v>
      </c>
      <c r="AR82" s="2" t="str">
        <f t="shared" si="83"/>
        <v>74. Призмата,1,255,1,100,0;</v>
      </c>
    </row>
    <row r="83" ht="14.25" customHeight="1">
      <c r="A83" s="2">
        <f t="shared" si="59"/>
        <v>75</v>
      </c>
      <c r="B83" s="2" t="s">
        <v>421</v>
      </c>
      <c r="C83" s="2" t="s">
        <v>422</v>
      </c>
      <c r="D83" s="2" t="str">
        <f t="shared" si="85"/>
        <v>Attract</v>
      </c>
      <c r="E83" s="2" t="s">
        <v>423</v>
      </c>
      <c r="F83" s="2">
        <v>21.0</v>
      </c>
      <c r="G83" s="2">
        <v>203.0</v>
      </c>
      <c r="H83" s="2">
        <v>65.0</v>
      </c>
      <c r="I83" s="5"/>
      <c r="J83" s="2">
        <v>160.0</v>
      </c>
      <c r="K83" s="2">
        <v>252.0</v>
      </c>
      <c r="L83" s="2">
        <v>1.0</v>
      </c>
      <c r="M83" s="2">
        <v>100.0</v>
      </c>
      <c r="N83" s="2">
        <v>0.0</v>
      </c>
      <c r="O83" s="2" t="s">
        <v>59</v>
      </c>
      <c r="P83" s="2" t="s">
        <v>424</v>
      </c>
      <c r="Q83" s="4">
        <v>2.0</v>
      </c>
      <c r="R83" s="2">
        <v>75.0</v>
      </c>
      <c r="S83" s="5"/>
      <c r="T83" s="2" t="str">
        <f t="shared" si="60"/>
        <v>#define EFF_ATTRACT             ( 75U)    // Притягнення</v>
      </c>
      <c r="U83" s="2" t="str">
        <f t="shared" si="61"/>
        <v>String("75. Притягнення,160,252,1,100,0;") +</v>
      </c>
      <c r="V83" s="2" t="str">
        <f t="shared" si="62"/>
        <v>String("75. Attract,160,252,1,100,0;") +</v>
      </c>
      <c r="W83" s="2" t="str">
        <f t="shared" si="63"/>
        <v>String("75. Притяжение,160,252,1,100,0;") +</v>
      </c>
      <c r="X83" s="2" t="str">
        <f t="shared" si="64"/>
        <v>  {  21, 203,  65}, // Притягнення</v>
      </c>
      <c r="Y83" s="2" t="str">
        <f t="shared" si="65"/>
        <v>        case EFF_ATTRACT:             DYNAMIC_DELAY_TICK { effTimer = millis(); attractRoutine();             Eff_Tick (); }  break;  // ( 75U) Притягнення</v>
      </c>
      <c r="Z83" s="2" t="str">
        <f t="shared" si="84"/>
        <v>{"name":"75. Притягнення","spmin":160,"spmax":252,"scmin":1,"scmax":100,"type":0},</v>
      </c>
      <c r="AA83" s="7" t="str">
        <f t="shared" si="66"/>
        <v>"e75":0,</v>
      </c>
      <c r="AB83" s="7" t="str">
        <f t="shared" si="67"/>
        <v>e75=[[e75]]&amp;</v>
      </c>
      <c r="AC83" s="7" t="str">
        <f t="shared" si="68"/>
        <v>"e75":2,</v>
      </c>
      <c r="AD83" s="2" t="str">
        <f t="shared" si="69"/>
        <v>{"type":"checkbox","class":"checkbox-big","name":"e75","title":"75. Притягнення","style":"font-size:20px;display:block","state":"{{e75}}"},</v>
      </c>
      <c r="AE83" s="2" t="str">
        <f t="shared" si="70"/>
        <v>{"type":"h4","title":"75. Притягнення","style":"width:85%;float:left"},{"type":"input","title":"папка","name":"e75","state":"{{e75}}","pattern":"[0-9]{1,2}","style":"width:15%;display:inline"},{"type":"hr"},</v>
      </c>
      <c r="AF83" s="2" t="str">
        <f t="shared" si="71"/>
        <v>"75": "75.Притягнення",</v>
      </c>
      <c r="AG83" s="31" t="str">
        <f t="shared" si="72"/>
        <v>"75":"75",</v>
      </c>
      <c r="AH83" s="2" t="str">
        <f t="shared" si="73"/>
        <v>75. Притягнення,160,252,1,100,0;</v>
      </c>
      <c r="AI83" s="2" t="str">
        <f t="shared" si="74"/>
        <v>{"type":"checkbox","class":"checkbox-big","name":"e75","title":"75. Attract","style":"font-size:20px;display:block","state":"{{e75}}"},</v>
      </c>
      <c r="AJ83" s="2" t="str">
        <f t="shared" si="75"/>
        <v>{"type":"h4","title":"75. Attract","style":"width:85%;float:left"},{"type":"input","title":"папка","name":"e75","state":"{{e75}}","pattern":"[0-9]{1,2}","style":"width:15%;display:inline"},{"type":"hr"},</v>
      </c>
      <c r="AK83" s="2" t="str">
        <f t="shared" si="76"/>
        <v>"75": "75.Attract",</v>
      </c>
      <c r="AL83" s="31" t="str">
        <f t="shared" si="77"/>
        <v>"75":"75",</v>
      </c>
      <c r="AM83" s="2" t="str">
        <f t="shared" si="78"/>
        <v>75. Attract,160,252,1,100,0;</v>
      </c>
      <c r="AN83" s="2" t="str">
        <f t="shared" si="79"/>
        <v>{"type":"checkbox","class":"checkbox-big","name":"e75","title":"75. Притяжение","style":"font-size:20px;display:block","state":"{{e75}}"},</v>
      </c>
      <c r="AO83" s="2" t="str">
        <f t="shared" si="80"/>
        <v>{"type":"h4","title":"75. Притяжение","style":"width:85%;float:left"},{"type":"input","title":"папка","name":"e75","state":"{{e75}}","pattern":"[0-9]{1,2}","style":"width:15%;display:inline"},{"type":"hr"},</v>
      </c>
      <c r="AP83" s="2" t="str">
        <f t="shared" si="81"/>
        <v>"75": "75.Притяжение",</v>
      </c>
      <c r="AQ83" s="31" t="str">
        <f t="shared" si="82"/>
        <v>"75":"75",</v>
      </c>
      <c r="AR83" s="2" t="str">
        <f t="shared" si="83"/>
        <v>75. Притяжение,160,252,1,100,0;</v>
      </c>
    </row>
    <row r="84" ht="14.25" customHeight="1">
      <c r="A84" s="2">
        <f t="shared" si="59"/>
        <v>76</v>
      </c>
      <c r="B84" s="2" t="s">
        <v>425</v>
      </c>
      <c r="C84" s="2" t="s">
        <v>426</v>
      </c>
      <c r="D84" s="2" t="s">
        <v>427</v>
      </c>
      <c r="E84" s="2" t="s">
        <v>426</v>
      </c>
      <c r="F84" s="2">
        <v>12.0</v>
      </c>
      <c r="G84" s="2">
        <v>185.0</v>
      </c>
      <c r="H84" s="2">
        <v>6.0</v>
      </c>
      <c r="I84" s="5"/>
      <c r="J84" s="2">
        <v>99.0</v>
      </c>
      <c r="K84" s="2">
        <v>252.0</v>
      </c>
      <c r="L84" s="2">
        <v>1.0</v>
      </c>
      <c r="M84" s="2">
        <v>100.0</v>
      </c>
      <c r="N84" s="2">
        <v>0.0</v>
      </c>
      <c r="O84" s="2" t="s">
        <v>59</v>
      </c>
      <c r="P84" s="2" t="s">
        <v>428</v>
      </c>
      <c r="Q84" s="4">
        <v>2.0</v>
      </c>
      <c r="R84" s="2">
        <v>76.0</v>
      </c>
      <c r="S84" s="5"/>
      <c r="T84" s="2" t="str">
        <f t="shared" si="60"/>
        <v>#define EFF_PULSE               ( 76U)    // Пульс</v>
      </c>
      <c r="U84" s="2" t="str">
        <f t="shared" si="61"/>
        <v>String("76. Пульс,99,252,1,100,0;") +</v>
      </c>
      <c r="V84" s="2" t="str">
        <f t="shared" si="62"/>
        <v>String("76. Pulse,99,252,1,100,0;") +</v>
      </c>
      <c r="W84" s="2" t="str">
        <f t="shared" si="63"/>
        <v>String("76. Пульс,99,252,1,100,0;") +</v>
      </c>
      <c r="X84" s="2" t="str">
        <f t="shared" si="64"/>
        <v>  {  12, 185,   6}, // Пульс</v>
      </c>
      <c r="Y84" s="2" t="str">
        <f t="shared" si="65"/>
        <v>        case EFF_PULSE:               DYNAMIC_DELAY_TICK { effTimer = millis(); pulseRoutine(2U);             Eff_Tick (); }  break;  // ( 76U) Пульс</v>
      </c>
      <c r="Z84" s="2" t="str">
        <f t="shared" si="84"/>
        <v>{"name":"76. Пульс","spmin":99,"spmax":252,"scmin":1,"scmax":100,"type":0},</v>
      </c>
      <c r="AA84" s="7" t="str">
        <f t="shared" si="66"/>
        <v>"e76":0,</v>
      </c>
      <c r="AB84" s="7" t="str">
        <f t="shared" si="67"/>
        <v>e76=[[e76]]&amp;</v>
      </c>
      <c r="AC84" s="7" t="str">
        <f t="shared" si="68"/>
        <v>"e76":2,</v>
      </c>
      <c r="AD84" s="2" t="str">
        <f t="shared" si="69"/>
        <v>{"type":"checkbox","class":"checkbox-big","name":"e76","title":"76. Пульс","style":"font-size:20px;display:block","state":"{{e76}}"},</v>
      </c>
      <c r="AE84" s="2" t="str">
        <f t="shared" si="70"/>
        <v>{"type":"h4","title":"76. Пульс","style":"width:85%;float:left"},{"type":"input","title":"папка","name":"e76","state":"{{e76}}","pattern":"[0-9]{1,2}","style":"width:15%;display:inline"},{"type":"hr"},</v>
      </c>
      <c r="AF84" s="2" t="str">
        <f t="shared" si="71"/>
        <v>"76": "76.Пульс",</v>
      </c>
      <c r="AG84" s="31" t="str">
        <f t="shared" si="72"/>
        <v>"76":"76",</v>
      </c>
      <c r="AH84" s="2" t="str">
        <f t="shared" si="73"/>
        <v>76. Пульс,99,252,1,100,0;</v>
      </c>
      <c r="AI84" s="2" t="str">
        <f t="shared" si="74"/>
        <v>{"type":"checkbox","class":"checkbox-big","name":"e76","title":"76. Pulse","style":"font-size:20px;display:block","state":"{{e76}}"},</v>
      </c>
      <c r="AJ84" s="2" t="str">
        <f t="shared" si="75"/>
        <v>{"type":"h4","title":"76. Pulse","style":"width:85%;float:left"},{"type":"input","title":"папка","name":"e76","state":"{{e76}}","pattern":"[0-9]{1,2}","style":"width:15%;display:inline"},{"type":"hr"},</v>
      </c>
      <c r="AK84" s="2" t="str">
        <f t="shared" si="76"/>
        <v>"76": "76.Pulse",</v>
      </c>
      <c r="AL84" s="31" t="str">
        <f t="shared" si="77"/>
        <v>"76":"76",</v>
      </c>
      <c r="AM84" s="2" t="str">
        <f t="shared" si="78"/>
        <v>76. Pulse,99,252,1,100,0;</v>
      </c>
      <c r="AN84" s="2" t="str">
        <f t="shared" si="79"/>
        <v>{"type":"checkbox","class":"checkbox-big","name":"e76","title":"76. Пульс","style":"font-size:20px;display:block","state":"{{e76}}"},</v>
      </c>
      <c r="AO84" s="2" t="str">
        <f t="shared" si="80"/>
        <v>{"type":"h4","title":"76. Пульс","style":"width:85%;float:left"},{"type":"input","title":"папка","name":"e76","state":"{{e76}}","pattern":"[0-9]{1,2}","style":"width:15%;display:inline"},{"type":"hr"},</v>
      </c>
      <c r="AP84" s="2" t="str">
        <f t="shared" si="81"/>
        <v>"76": "76.Пульс",</v>
      </c>
      <c r="AQ84" s="31" t="str">
        <f t="shared" si="82"/>
        <v>"76":"76",</v>
      </c>
      <c r="AR84" s="2" t="str">
        <f t="shared" si="83"/>
        <v>76. Пульс,99,252,1,100,0;</v>
      </c>
    </row>
    <row r="85" ht="14.25" customHeight="1">
      <c r="A85" s="2">
        <f t="shared" si="59"/>
        <v>77</v>
      </c>
      <c r="B85" s="2" t="s">
        <v>429</v>
      </c>
      <c r="C85" s="2" t="s">
        <v>430</v>
      </c>
      <c r="D85" s="2" t="s">
        <v>431</v>
      </c>
      <c r="E85" s="2" t="s">
        <v>432</v>
      </c>
      <c r="F85" s="2">
        <v>9.0</v>
      </c>
      <c r="G85" s="2">
        <v>179.0</v>
      </c>
      <c r="H85" s="2">
        <v>11.0</v>
      </c>
      <c r="I85" s="5"/>
      <c r="J85" s="2">
        <v>99.0</v>
      </c>
      <c r="K85" s="2">
        <v>252.0</v>
      </c>
      <c r="L85" s="2">
        <v>1.0</v>
      </c>
      <c r="M85" s="2">
        <v>100.0</v>
      </c>
      <c r="N85" s="2">
        <v>0.0</v>
      </c>
      <c r="O85" s="2" t="s">
        <v>59</v>
      </c>
      <c r="P85" s="2" t="s">
        <v>433</v>
      </c>
      <c r="Q85" s="4">
        <v>2.0</v>
      </c>
      <c r="R85" s="2">
        <v>77.0</v>
      </c>
      <c r="S85" s="5"/>
      <c r="T85" s="2" t="str">
        <f t="shared" si="60"/>
        <v>#define EFF_PULSE_WHITE         ( 77U)    // Пульс білий</v>
      </c>
      <c r="U85" s="2" t="str">
        <f t="shared" si="61"/>
        <v>String("77. Пульс білий,99,252,1,100,0;") +</v>
      </c>
      <c r="V85" s="2" t="str">
        <f t="shared" si="62"/>
        <v>String("77. Pulse White,99,252,1,100,0;") +</v>
      </c>
      <c r="W85" s="2" t="str">
        <f t="shared" si="63"/>
        <v>String("77. Пульс белый,99,252,1,100,0;") +</v>
      </c>
      <c r="X85" s="2" t="str">
        <f t="shared" si="64"/>
        <v>  {   9, 179,  11}, // Пульс білий</v>
      </c>
      <c r="Y85" s="2" t="str">
        <f t="shared" si="65"/>
        <v>        case EFF_PULSE_WHITE:         DYNAMIC_DELAY_TICK { effTimer = millis(); pulseRoutine(8U);             Eff_Tick (); }  break;  // ( 77U) Пульс білий</v>
      </c>
      <c r="Z85" s="2" t="str">
        <f t="shared" si="84"/>
        <v>{"name":"77. Пульс білий","spmin":99,"spmax":252,"scmin":1,"scmax":100,"type":0},</v>
      </c>
      <c r="AA85" s="7" t="str">
        <f t="shared" si="66"/>
        <v>"e77":0,</v>
      </c>
      <c r="AB85" s="7" t="str">
        <f t="shared" si="67"/>
        <v>e77=[[e77]]&amp;</v>
      </c>
      <c r="AC85" s="7" t="str">
        <f t="shared" si="68"/>
        <v>"e77":2,</v>
      </c>
      <c r="AD85" s="2" t="str">
        <f t="shared" si="69"/>
        <v>{"type":"checkbox","class":"checkbox-big","name":"e77","title":"77. Пульс білий","style":"font-size:20px;display:block","state":"{{e77}}"},</v>
      </c>
      <c r="AE85" s="2" t="str">
        <f t="shared" si="70"/>
        <v>{"type":"h4","title":"77. Пульс білий","style":"width:85%;float:left"},{"type":"input","title":"папка","name":"e77","state":"{{e77}}","pattern":"[0-9]{1,2}","style":"width:15%;display:inline"},{"type":"hr"},</v>
      </c>
      <c r="AF85" s="2" t="str">
        <f t="shared" si="71"/>
        <v>"77": "77.Пульс білий",</v>
      </c>
      <c r="AG85" s="31" t="str">
        <f t="shared" si="72"/>
        <v>"77":"77",</v>
      </c>
      <c r="AH85" s="2" t="str">
        <f t="shared" si="73"/>
        <v>77. Пульс білий,99,252,1,100,0;</v>
      </c>
      <c r="AI85" s="2" t="str">
        <f t="shared" si="74"/>
        <v>{"type":"checkbox","class":"checkbox-big","name":"e77","title":"77. Pulse White","style":"font-size:20px;display:block","state":"{{e77}}"},</v>
      </c>
      <c r="AJ85" s="2" t="str">
        <f t="shared" si="75"/>
        <v>{"type":"h4","title":"77. Pulse White","style":"width:85%;float:left"},{"type":"input","title":"папка","name":"e77","state":"{{e77}}","pattern":"[0-9]{1,2}","style":"width:15%;display:inline"},{"type":"hr"},</v>
      </c>
      <c r="AK85" s="2" t="str">
        <f t="shared" si="76"/>
        <v>"77": "77.Pulse White",</v>
      </c>
      <c r="AL85" s="31" t="str">
        <f t="shared" si="77"/>
        <v>"77":"77",</v>
      </c>
      <c r="AM85" s="2" t="str">
        <f t="shared" si="78"/>
        <v>77. Pulse White,99,252,1,100,0;</v>
      </c>
      <c r="AN85" s="2" t="str">
        <f t="shared" si="79"/>
        <v>{"type":"checkbox","class":"checkbox-big","name":"e77","title":"77. Пульс белый","style":"font-size:20px;display:block","state":"{{e77}}"},</v>
      </c>
      <c r="AO85" s="2" t="str">
        <f t="shared" si="80"/>
        <v>{"type":"h4","title":"77. Пульс белый","style":"width:85%;float:left"},{"type":"input","title":"папка","name":"e77","state":"{{e77}}","pattern":"[0-9]{1,2}","style":"width:15%;display:inline"},{"type":"hr"},</v>
      </c>
      <c r="AP85" s="2" t="str">
        <f t="shared" si="81"/>
        <v>"77": "77.Пульс белый",</v>
      </c>
      <c r="AQ85" s="31" t="str">
        <f t="shared" si="82"/>
        <v>"77":"77",</v>
      </c>
      <c r="AR85" s="2" t="str">
        <f t="shared" si="83"/>
        <v>77. Пульс белый,99,252,1,100,0;</v>
      </c>
    </row>
    <row r="86" ht="14.25" customHeight="1">
      <c r="A86" s="2">
        <f t="shared" si="59"/>
        <v>78</v>
      </c>
      <c r="B86" s="2" t="s">
        <v>434</v>
      </c>
      <c r="C86" s="2" t="s">
        <v>435</v>
      </c>
      <c r="D86" s="2" t="s">
        <v>436</v>
      </c>
      <c r="E86" s="2" t="s">
        <v>437</v>
      </c>
      <c r="F86" s="2">
        <v>11.0</v>
      </c>
      <c r="G86" s="2">
        <v>185.0</v>
      </c>
      <c r="H86" s="2">
        <v>31.0</v>
      </c>
      <c r="I86" s="5"/>
      <c r="J86" s="2">
        <v>99.0</v>
      </c>
      <c r="K86" s="2">
        <v>252.0</v>
      </c>
      <c r="L86" s="2">
        <v>1.0</v>
      </c>
      <c r="M86" s="2">
        <v>100.0</v>
      </c>
      <c r="N86" s="2">
        <v>0.0</v>
      </c>
      <c r="O86" s="2" t="s">
        <v>59</v>
      </c>
      <c r="P86" s="2" t="s">
        <v>438</v>
      </c>
      <c r="Q86" s="4">
        <v>2.0</v>
      </c>
      <c r="R86" s="2">
        <v>78.0</v>
      </c>
      <c r="S86" s="5"/>
      <c r="T86" s="2" t="str">
        <f t="shared" si="60"/>
        <v>#define EFF_PULSE_RAINBOW       ( 78U)    // Пульс райдужний</v>
      </c>
      <c r="U86" s="2" t="str">
        <f t="shared" si="61"/>
        <v>String("78. Пульс райдужний,99,252,1,100,0;") +</v>
      </c>
      <c r="V86" s="2" t="str">
        <f t="shared" si="62"/>
        <v>String("78. Pulse Rainbow,99,252,1,100,0;") +</v>
      </c>
      <c r="W86" s="2" t="str">
        <f t="shared" si="63"/>
        <v>String("78. Пульс радужный,99,252,1,100,0;") +</v>
      </c>
      <c r="X86" s="2" t="str">
        <f t="shared" si="64"/>
        <v>  {  11, 185,  31}, // Пульс райдужний</v>
      </c>
      <c r="Y86" s="2" t="str">
        <f t="shared" si="65"/>
        <v>        case EFF_PULSE_RAINBOW:       DYNAMIC_DELAY_TICK { effTimer = millis(); pulseRoutine(4U);             Eff_Tick (); }  break;  // ( 78U) Пульс райдужний</v>
      </c>
      <c r="Z86" s="2" t="str">
        <f t="shared" si="84"/>
        <v>{"name":"78. Пульс райдужний","spmin":99,"spmax":252,"scmin":1,"scmax":100,"type":0},</v>
      </c>
      <c r="AA86" s="7" t="str">
        <f t="shared" si="66"/>
        <v>"e78":0,</v>
      </c>
      <c r="AB86" s="7" t="str">
        <f t="shared" si="67"/>
        <v>e78=[[e78]]&amp;</v>
      </c>
      <c r="AC86" s="7" t="str">
        <f t="shared" si="68"/>
        <v>"e78":2,</v>
      </c>
      <c r="AD86" s="2" t="str">
        <f t="shared" si="69"/>
        <v>{"type":"checkbox","class":"checkbox-big","name":"e78","title":"78. Пульс райдужний","style":"font-size:20px;display:block","state":"{{e78}}"},</v>
      </c>
      <c r="AE86" s="2" t="str">
        <f t="shared" si="70"/>
        <v>{"type":"h4","title":"78. Пульс райдужний","style":"width:85%;float:left"},{"type":"input","title":"папка","name":"e78","state":"{{e78}}","pattern":"[0-9]{1,2}","style":"width:15%;display:inline"},{"type":"hr"},</v>
      </c>
      <c r="AF86" s="2" t="str">
        <f t="shared" si="71"/>
        <v>"78": "78.Пульс райдужний",</v>
      </c>
      <c r="AG86" s="31" t="str">
        <f t="shared" si="72"/>
        <v>"78":"78",</v>
      </c>
      <c r="AH86" s="2" t="str">
        <f t="shared" si="73"/>
        <v>78. Пульс райдужний,99,252,1,100,0;</v>
      </c>
      <c r="AI86" s="2" t="str">
        <f t="shared" si="74"/>
        <v>{"type":"checkbox","class":"checkbox-big","name":"e78","title":"78. Pulse Rainbow","style":"font-size:20px;display:block","state":"{{e78}}"},</v>
      </c>
      <c r="AJ86" s="2" t="str">
        <f t="shared" si="75"/>
        <v>{"type":"h4","title":"78. Pulse Rainbow","style":"width:85%;float:left"},{"type":"input","title":"папка","name":"e78","state":"{{e78}}","pattern":"[0-9]{1,2}","style":"width:15%;display:inline"},{"type":"hr"},</v>
      </c>
      <c r="AK86" s="2" t="str">
        <f t="shared" si="76"/>
        <v>"78": "78.Pulse Rainbow",</v>
      </c>
      <c r="AL86" s="31" t="str">
        <f t="shared" si="77"/>
        <v>"78":"78",</v>
      </c>
      <c r="AM86" s="2" t="str">
        <f t="shared" si="78"/>
        <v>78. Pulse Rainbow,99,252,1,100,0;</v>
      </c>
      <c r="AN86" s="2" t="str">
        <f t="shared" si="79"/>
        <v>{"type":"checkbox","class":"checkbox-big","name":"e78","title":"78. Пульс радужный","style":"font-size:20px;display:block","state":"{{e78}}"},</v>
      </c>
      <c r="AO86" s="2" t="str">
        <f t="shared" si="80"/>
        <v>{"type":"h4","title":"78. Пульс радужный","style":"width:85%;float:left"},{"type":"input","title":"папка","name":"e78","state":"{{e78}}","pattern":"[0-9]{1,2}","style":"width:15%;display:inline"},{"type":"hr"},</v>
      </c>
      <c r="AP86" s="2" t="str">
        <f t="shared" si="81"/>
        <v>"78": "78.Пульс радужный",</v>
      </c>
      <c r="AQ86" s="31" t="str">
        <f t="shared" si="82"/>
        <v>"78":"78",</v>
      </c>
      <c r="AR86" s="2" t="str">
        <f t="shared" si="83"/>
        <v>78. Пульс радужный,99,252,1,100,0;</v>
      </c>
    </row>
    <row r="87" ht="14.25" customHeight="1">
      <c r="A87" s="2">
        <f t="shared" si="59"/>
        <v>79</v>
      </c>
      <c r="B87" s="2" t="s">
        <v>439</v>
      </c>
      <c r="C87" s="2" t="s">
        <v>440</v>
      </c>
      <c r="D87" s="2" t="s">
        <v>441</v>
      </c>
      <c r="E87" s="2" t="s">
        <v>442</v>
      </c>
      <c r="F87" s="2">
        <v>12.0</v>
      </c>
      <c r="G87" s="2">
        <v>178.0</v>
      </c>
      <c r="H87" s="2">
        <v>100.0</v>
      </c>
      <c r="I87" s="5"/>
      <c r="J87" s="2">
        <v>99.0</v>
      </c>
      <c r="K87" s="2">
        <v>252.0</v>
      </c>
      <c r="L87" s="2">
        <v>100.0</v>
      </c>
      <c r="M87" s="2">
        <v>100.0</v>
      </c>
      <c r="N87" s="2">
        <v>0.0</v>
      </c>
      <c r="O87" s="2" t="s">
        <v>59</v>
      </c>
      <c r="P87" s="2" t="s">
        <v>443</v>
      </c>
      <c r="Q87" s="4">
        <v>2.0</v>
      </c>
      <c r="R87" s="2">
        <v>79.0</v>
      </c>
      <c r="S87" s="5"/>
      <c r="T87" s="2" t="str">
        <f t="shared" si="60"/>
        <v>#define EFF_SNAKE               ( 79U)    // Райдужний змій</v>
      </c>
      <c r="U87" s="2" t="str">
        <f t="shared" si="61"/>
        <v>String("79. Райдужний змій,99,252,100,100,0;") +</v>
      </c>
      <c r="V87" s="2" t="str">
        <f t="shared" si="62"/>
        <v>String("79. Snake,99,252,100,100,0;") +</v>
      </c>
      <c r="W87" s="2" t="str">
        <f t="shared" si="63"/>
        <v>String("79. Радужный змей,99,252,100,100,0;") +</v>
      </c>
      <c r="X87" s="2" t="str">
        <f t="shared" si="64"/>
        <v>  {  12, 178, 100}, // Райдужний змій</v>
      </c>
      <c r="Y87" s="2" t="str">
        <f t="shared" si="65"/>
        <v>        case EFF_SNAKE:               DYNAMIC_DELAY_TICK { effTimer = millis(); MultipleStream8();            Eff_Tick (); }  break;  // ( 79U) Райдужний змій</v>
      </c>
      <c r="Z87" s="2" t="str">
        <f t="shared" si="84"/>
        <v>{"name":"79. Райдужний змій","spmin":99,"spmax":252,"scmin":100,"scmax":100,"type":0},</v>
      </c>
      <c r="AA87" s="7" t="str">
        <f t="shared" si="66"/>
        <v>"e79":0,</v>
      </c>
      <c r="AB87" s="7" t="str">
        <f t="shared" si="67"/>
        <v>e79=[[e79]]&amp;</v>
      </c>
      <c r="AC87" s="7" t="str">
        <f t="shared" si="68"/>
        <v>"e79":2,</v>
      </c>
      <c r="AD87" s="2" t="str">
        <f t="shared" si="69"/>
        <v>{"type":"checkbox","class":"checkbox-big","name":"e79","title":"79. Райдужний змій","style":"font-size:20px;display:block","state":"{{e79}}"},</v>
      </c>
      <c r="AE87" s="2" t="str">
        <f t="shared" si="70"/>
        <v>{"type":"h4","title":"79. Райдужний змій","style":"width:85%;float:left"},{"type":"input","title":"папка","name":"e79","state":"{{e79}}","pattern":"[0-9]{1,2}","style":"width:15%;display:inline"},{"type":"hr"},</v>
      </c>
      <c r="AF87" s="2" t="str">
        <f t="shared" si="71"/>
        <v>"79": "79.Райдужний змій",</v>
      </c>
      <c r="AG87" s="31" t="str">
        <f t="shared" si="72"/>
        <v>"79":"79",</v>
      </c>
      <c r="AH87" s="2" t="str">
        <f t="shared" si="73"/>
        <v>79. Райдужний змій,99,252,100,100,0;</v>
      </c>
      <c r="AI87" s="2" t="str">
        <f t="shared" si="74"/>
        <v>{"type":"checkbox","class":"checkbox-big","name":"e79","title":"79. Snake","style":"font-size:20px;display:block","state":"{{e79}}"},</v>
      </c>
      <c r="AJ87" s="2" t="str">
        <f t="shared" si="75"/>
        <v>{"type":"h4","title":"79. Snake","style":"width:85%;float:left"},{"type":"input","title":"папка","name":"e79","state":"{{e79}}","pattern":"[0-9]{1,2}","style":"width:15%;display:inline"},{"type":"hr"},</v>
      </c>
      <c r="AK87" s="2" t="str">
        <f t="shared" si="76"/>
        <v>"79": "79.Snake",</v>
      </c>
      <c r="AL87" s="31" t="str">
        <f t="shared" si="77"/>
        <v>"79":"79",</v>
      </c>
      <c r="AM87" s="2" t="str">
        <f t="shared" si="78"/>
        <v>79. Snake,99,252,100,100,0;</v>
      </c>
      <c r="AN87" s="2" t="str">
        <f t="shared" si="79"/>
        <v>{"type":"checkbox","class":"checkbox-big","name":"e79","title":"79. Радужный змей","style":"font-size:20px;display:block","state":"{{e79}}"},</v>
      </c>
      <c r="AO87" s="2" t="str">
        <f t="shared" si="80"/>
        <v>{"type":"h4","title":"79. Радужный змей","style":"width:85%;float:left"},{"type":"input","title":"папка","name":"e79","state":"{{e79}}","pattern":"[0-9]{1,2}","style":"width:15%;display:inline"},{"type":"hr"},</v>
      </c>
      <c r="AP87" s="2" t="str">
        <f t="shared" si="81"/>
        <v>"79": "79.Радужный змей",</v>
      </c>
      <c r="AQ87" s="31" t="str">
        <f t="shared" si="82"/>
        <v>"79":"79",</v>
      </c>
      <c r="AR87" s="2" t="str">
        <f t="shared" si="83"/>
        <v>79. Радужный змей,99,252,100,100,0;</v>
      </c>
    </row>
    <row r="88" ht="14.25" customHeight="1">
      <c r="A88" s="2">
        <f t="shared" si="59"/>
        <v>80</v>
      </c>
      <c r="B88" s="2" t="s">
        <v>444</v>
      </c>
      <c r="C88" s="2" t="s">
        <v>445</v>
      </c>
      <c r="D88" s="2" t="s">
        <v>446</v>
      </c>
      <c r="E88" s="2" t="s">
        <v>447</v>
      </c>
      <c r="F88" s="2">
        <v>11.0</v>
      </c>
      <c r="G88" s="2">
        <v>63.0</v>
      </c>
      <c r="H88" s="2">
        <v>1.0</v>
      </c>
      <c r="I88" s="5"/>
      <c r="J88" s="2">
        <v>1.0</v>
      </c>
      <c r="K88" s="2">
        <v>255.0</v>
      </c>
      <c r="L88" s="2">
        <v>1.0</v>
      </c>
      <c r="M88" s="2">
        <v>100.0</v>
      </c>
      <c r="N88" s="2">
        <v>1.0</v>
      </c>
      <c r="O88" s="2" t="s">
        <v>54</v>
      </c>
      <c r="P88" s="2" t="s">
        <v>448</v>
      </c>
      <c r="Q88" s="4">
        <v>2.0</v>
      </c>
      <c r="R88" s="2">
        <v>80.0</v>
      </c>
      <c r="S88" s="5"/>
      <c r="T88" s="2" t="str">
        <f t="shared" si="60"/>
        <v>#define EFF_LIQUIDLAMP          ( 80U)    // Рідка лампа</v>
      </c>
      <c r="U88" s="2" t="str">
        <f t="shared" si="61"/>
        <v>String("80. Рідка лампа,1,255,1,100,1;") +</v>
      </c>
      <c r="V88" s="2" t="str">
        <f t="shared" si="62"/>
        <v>String("80. Liquid Lamp,1,255,1,100,1;") +</v>
      </c>
      <c r="W88" s="2" t="str">
        <f t="shared" si="63"/>
        <v>String("80. Жидкая лампа,1,255,1,100,1;") +</v>
      </c>
      <c r="X88" s="2" t="str">
        <f t="shared" si="64"/>
        <v>  {  11,  63,   1}, // Рідка лампа</v>
      </c>
      <c r="Y88" s="2" t="str">
        <f t="shared" si="65"/>
        <v>        case EFF_LIQUIDLAMP:          LOW_DELAY_TICK     { effTimer = millis(); LiquidLampRoutine(true);      Eff_Tick (); }  break;  // ( 80U) Рідка лампа</v>
      </c>
      <c r="Z88" s="2" t="str">
        <f t="shared" si="84"/>
        <v>{"name":"80. Рідка лампа","spmin":1,"spmax":255,"scmin":1,"scmax":100,"type":1},</v>
      </c>
      <c r="AA88" s="7" t="str">
        <f t="shared" si="66"/>
        <v>"e80":0,</v>
      </c>
      <c r="AB88" s="7" t="str">
        <f t="shared" si="67"/>
        <v>e80=[[e80]]&amp;</v>
      </c>
      <c r="AC88" s="7" t="str">
        <f t="shared" si="68"/>
        <v>"e80":2,</v>
      </c>
      <c r="AD88" s="2" t="str">
        <f t="shared" si="69"/>
        <v>{"type":"checkbox","class":"checkbox-big","name":"e80","title":"80. Рідка лампа","style":"font-size:20px;display:block","state":"{{e80}}"},</v>
      </c>
      <c r="AE88" s="2" t="str">
        <f t="shared" si="70"/>
        <v>{"type":"h4","title":"80. Рідка лампа","style":"width:85%;float:left"},{"type":"input","title":"папка","name":"e80","state":"{{e80}}","pattern":"[0-9]{1,2}","style":"width:15%;display:inline"},{"type":"hr"},</v>
      </c>
      <c r="AF88" s="2" t="str">
        <f t="shared" si="71"/>
        <v>"80": "80.Рідка лампа",</v>
      </c>
      <c r="AG88" s="31" t="str">
        <f t="shared" si="72"/>
        <v>"80":"80",</v>
      </c>
      <c r="AH88" s="2" t="str">
        <f t="shared" si="73"/>
        <v>80. Рідка лампа,1,255,1,100,1;</v>
      </c>
      <c r="AI88" s="2" t="str">
        <f t="shared" si="74"/>
        <v>{"type":"checkbox","class":"checkbox-big","name":"e80","title":"80. Liquid Lamp","style":"font-size:20px;display:block","state":"{{e80}}"},</v>
      </c>
      <c r="AJ88" s="2" t="str">
        <f t="shared" si="75"/>
        <v>{"type":"h4","title":"80. Liquid Lamp","style":"width:85%;float:left"},{"type":"input","title":"папка","name":"e80","state":"{{e80}}","pattern":"[0-9]{1,2}","style":"width:15%;display:inline"},{"type":"hr"},</v>
      </c>
      <c r="AK88" s="2" t="str">
        <f t="shared" si="76"/>
        <v>"80": "80.Liquid Lamp",</v>
      </c>
      <c r="AL88" s="31" t="str">
        <f t="shared" si="77"/>
        <v>"80":"80",</v>
      </c>
      <c r="AM88" s="2" t="str">
        <f t="shared" si="78"/>
        <v>80. Liquid Lamp,1,255,1,100,1;</v>
      </c>
      <c r="AN88" s="2" t="str">
        <f t="shared" si="79"/>
        <v>{"type":"checkbox","class":"checkbox-big","name":"e80","title":"80. Жидкая лампа","style":"font-size:20px;display:block","state":"{{e80}}"},</v>
      </c>
      <c r="AO88" s="2" t="str">
        <f t="shared" si="80"/>
        <v>{"type":"h4","title":"80. Жидкая лампа","style":"width:85%;float:left"},{"type":"input","title":"папка","name":"e80","state":"{{e80}}","pattern":"[0-9]{1,2}","style":"width:15%;display:inline"},{"type":"hr"},</v>
      </c>
      <c r="AP88" s="2" t="str">
        <f t="shared" si="81"/>
        <v>"80": "80.Жидкая лампа",</v>
      </c>
      <c r="AQ88" s="31" t="str">
        <f t="shared" si="82"/>
        <v>"80":"80",</v>
      </c>
      <c r="AR88" s="2" t="str">
        <f t="shared" si="83"/>
        <v>80. Жидкая лампа,1,255,1,100,1;</v>
      </c>
    </row>
    <row r="89" ht="14.25" customHeight="1">
      <c r="A89" s="2">
        <f t="shared" si="59"/>
        <v>81</v>
      </c>
      <c r="B89" s="2" t="s">
        <v>449</v>
      </c>
      <c r="C89" s="2" t="s">
        <v>450</v>
      </c>
      <c r="D89" s="2" t="s">
        <v>451</v>
      </c>
      <c r="E89" s="2" t="s">
        <v>452</v>
      </c>
      <c r="F89" s="2">
        <v>11.0</v>
      </c>
      <c r="G89" s="2">
        <v>124.0</v>
      </c>
      <c r="H89" s="2">
        <v>39.0</v>
      </c>
      <c r="I89" s="5"/>
      <c r="J89" s="2">
        <v>1.0</v>
      </c>
      <c r="K89" s="2">
        <v>255.0</v>
      </c>
      <c r="L89" s="2">
        <v>1.0</v>
      </c>
      <c r="M89" s="2">
        <v>100.0</v>
      </c>
      <c r="N89" s="2">
        <v>0.0</v>
      </c>
      <c r="O89" s="2" t="s">
        <v>54</v>
      </c>
      <c r="P89" s="2" t="s">
        <v>453</v>
      </c>
      <c r="Q89" s="4">
        <v>2.0</v>
      </c>
      <c r="R89" s="2">
        <v>81.0</v>
      </c>
      <c r="S89" s="5"/>
      <c r="T89" s="2" t="str">
        <f t="shared" si="60"/>
        <v>#define EFF_LIQUIDLAMP_AUTO     ( 81U)    // Рідка лампа авто</v>
      </c>
      <c r="U89" s="2" t="str">
        <f t="shared" si="61"/>
        <v>String("81. Рідка лампа авто,1,255,1,100,0;") +</v>
      </c>
      <c r="V89" s="2" t="str">
        <f t="shared" si="62"/>
        <v>String("81. Liquid Lamp Auto,1,255,1,100,0;") +</v>
      </c>
      <c r="W89" s="2" t="str">
        <f t="shared" si="63"/>
        <v>String("81. Жидкая лампа авто,1,255,1,100,0;") +</v>
      </c>
      <c r="X89" s="2" t="str">
        <f t="shared" si="64"/>
        <v>  {  11, 124,  39}, // Рідка лампа авто</v>
      </c>
      <c r="Y89" s="2" t="str">
        <f t="shared" si="65"/>
        <v>        case EFF_LIQUIDLAMP_AUTO:     LOW_DELAY_TICK     { effTimer = millis(); LiquidLampRoutine(false);     Eff_Tick (); }  break;  // ( 81U) Рідка лампа авто</v>
      </c>
      <c r="Z89" s="2" t="str">
        <f t="shared" si="84"/>
        <v>{"name":"81. Рідка лампа авто","spmin":1,"spmax":255,"scmin":1,"scmax":100,"type":0},</v>
      </c>
      <c r="AA89" s="7" t="str">
        <f t="shared" si="66"/>
        <v>"e81":0,</v>
      </c>
      <c r="AB89" s="7" t="str">
        <f t="shared" si="67"/>
        <v>e81=[[e81]]&amp;</v>
      </c>
      <c r="AC89" s="7" t="str">
        <f t="shared" si="68"/>
        <v>"e81":2,</v>
      </c>
      <c r="AD89" s="2" t="str">
        <f t="shared" si="69"/>
        <v>{"type":"checkbox","class":"checkbox-big","name":"e81","title":"81. Рідка лампа авто","style":"font-size:20px;display:block","state":"{{e81}}"},</v>
      </c>
      <c r="AE89" s="2" t="str">
        <f t="shared" si="70"/>
        <v>{"type":"h4","title":"81. Рідка лампа авто","style":"width:85%;float:left"},{"type":"input","title":"папка","name":"e81","state":"{{e81}}","pattern":"[0-9]{1,2}","style":"width:15%;display:inline"},{"type":"hr"},</v>
      </c>
      <c r="AF89" s="2" t="str">
        <f t="shared" si="71"/>
        <v>"81": "81.Рідка лампа авто",</v>
      </c>
      <c r="AG89" s="31" t="str">
        <f t="shared" si="72"/>
        <v>"81":"81",</v>
      </c>
      <c r="AH89" s="2" t="str">
        <f t="shared" si="73"/>
        <v>81. Рідка лампа авто,1,255,1,100,0;</v>
      </c>
      <c r="AI89" s="2" t="str">
        <f t="shared" si="74"/>
        <v>{"type":"checkbox","class":"checkbox-big","name":"e81","title":"81. Liquid Lamp Auto","style":"font-size:20px;display:block","state":"{{e81}}"},</v>
      </c>
      <c r="AJ89" s="2" t="str">
        <f t="shared" si="75"/>
        <v>{"type":"h4","title":"81. Liquid Lamp Auto","style":"width:85%;float:left"},{"type":"input","title":"папка","name":"e81","state":"{{e81}}","pattern":"[0-9]{1,2}","style":"width:15%;display:inline"},{"type":"hr"},</v>
      </c>
      <c r="AK89" s="2" t="str">
        <f t="shared" si="76"/>
        <v>"81": "81.Liquid Lamp Auto",</v>
      </c>
      <c r="AL89" s="31" t="str">
        <f t="shared" si="77"/>
        <v>"81":"81",</v>
      </c>
      <c r="AM89" s="2" t="str">
        <f t="shared" si="78"/>
        <v>81. Liquid Lamp Auto,1,255,1,100,0;</v>
      </c>
      <c r="AN89" s="2" t="str">
        <f t="shared" si="79"/>
        <v>{"type":"checkbox","class":"checkbox-big","name":"e81","title":"81. Жидкая лампа авто","style":"font-size:20px;display:block","state":"{{e81}}"},</v>
      </c>
      <c r="AO89" s="2" t="str">
        <f t="shared" si="80"/>
        <v>{"type":"h4","title":"81. Жидкая лампа авто","style":"width:85%;float:left"},{"type":"input","title":"папка","name":"e81","state":"{{e81}}","pattern":"[0-9]{1,2}","style":"width:15%;display:inline"},{"type":"hr"},</v>
      </c>
      <c r="AP89" s="2" t="str">
        <f t="shared" si="81"/>
        <v>"81": "81.Жидкая лампа авто",</v>
      </c>
      <c r="AQ89" s="31" t="str">
        <f t="shared" si="82"/>
        <v>"81":"81",</v>
      </c>
      <c r="AR89" s="2" t="str">
        <f t="shared" si="83"/>
        <v>81. Жидкая лампа авто,1,255,1,100,0;</v>
      </c>
    </row>
    <row r="90" ht="14.25" customHeight="1">
      <c r="A90" s="2">
        <f t="shared" si="59"/>
        <v>82</v>
      </c>
      <c r="B90" s="2" t="s">
        <v>454</v>
      </c>
      <c r="C90" s="2" t="s">
        <v>455</v>
      </c>
      <c r="D90" s="2" t="s">
        <v>456</v>
      </c>
      <c r="E90" s="2" t="s">
        <v>457</v>
      </c>
      <c r="F90" s="2">
        <v>15.0</v>
      </c>
      <c r="G90" s="2">
        <v>225.0</v>
      </c>
      <c r="H90" s="2">
        <v>1.0</v>
      </c>
      <c r="I90" s="5"/>
      <c r="J90" s="2">
        <v>99.0</v>
      </c>
      <c r="K90" s="2">
        <v>252.0</v>
      </c>
      <c r="L90" s="2">
        <v>1.0</v>
      </c>
      <c r="M90" s="2">
        <v>100.0</v>
      </c>
      <c r="N90" s="2">
        <v>1.0</v>
      </c>
      <c r="O90" s="2" t="s">
        <v>59</v>
      </c>
      <c r="P90" s="2" t="s">
        <v>458</v>
      </c>
      <c r="Q90" s="4">
        <v>4.0</v>
      </c>
      <c r="R90" s="2">
        <v>82.0</v>
      </c>
      <c r="S90" s="5"/>
      <c r="T90" s="2" t="str">
        <f t="shared" si="60"/>
        <v>#define EFF_RAIN                ( 82U)    // Різнобарвний дощ</v>
      </c>
      <c r="U90" s="2" t="str">
        <f t="shared" si="61"/>
        <v>String("82. Різнобарвний дощ,99,252,1,100,1;") +</v>
      </c>
      <c r="V90" s="2" t="str">
        <f t="shared" si="62"/>
        <v>String("82. Rain,99,252,1,100,1;") +</v>
      </c>
      <c r="W90" s="2" t="str">
        <f t="shared" si="63"/>
        <v>String("82. Разноцветный дождь,99,252,1,100,1;") +</v>
      </c>
      <c r="X90" s="2" t="str">
        <f t="shared" si="64"/>
        <v>  {  15, 225,   1}, // Різнобарвний дощ</v>
      </c>
      <c r="Y90" s="2" t="str">
        <f t="shared" si="65"/>
        <v>        case EFF_RAIN:                DYNAMIC_DELAY_TICK { effTimer = millis(); RainRoutine();                Eff_Tick (); }  break;  // ( 82U) Різнобарвний дощ</v>
      </c>
      <c r="Z90" s="2" t="str">
        <f t="shared" si="84"/>
        <v>{"name":"82. Різнобарвний дощ","spmin":99,"spmax":252,"scmin":1,"scmax":100,"type":1},</v>
      </c>
      <c r="AA90" s="7" t="str">
        <f t="shared" si="66"/>
        <v>"e82":0,</v>
      </c>
      <c r="AB90" s="7" t="str">
        <f t="shared" si="67"/>
        <v>e82=[[e82]]&amp;</v>
      </c>
      <c r="AC90" s="7" t="str">
        <f t="shared" si="68"/>
        <v>"e82":4,</v>
      </c>
      <c r="AD90" s="2" t="str">
        <f t="shared" si="69"/>
        <v>{"type":"checkbox","class":"checkbox-big","name":"e82","title":"82. Різнобарвний дощ","style":"font-size:20px;display:block","state":"{{e82}}"},</v>
      </c>
      <c r="AE90" s="2" t="str">
        <f t="shared" si="70"/>
        <v>{"type":"h4","title":"82. Різнобарвний дощ","style":"width:85%;float:left"},{"type":"input","title":"папка","name":"e82","state":"{{e82}}","pattern":"[0-9]{1,2}","style":"width:15%;display:inline"},{"type":"hr"},</v>
      </c>
      <c r="AF90" s="2" t="str">
        <f t="shared" si="71"/>
        <v>"82": "82.Різнобарвний дощ",</v>
      </c>
      <c r="AG90" s="31" t="str">
        <f t="shared" si="72"/>
        <v>"82":"82",</v>
      </c>
      <c r="AH90" s="2" t="str">
        <f t="shared" si="73"/>
        <v>82. Різнобарвний дощ,99,252,1,100,1;</v>
      </c>
      <c r="AI90" s="2" t="str">
        <f t="shared" si="74"/>
        <v>{"type":"checkbox","class":"checkbox-big","name":"e82","title":"82. Rain","style":"font-size:20px;display:block","state":"{{e82}}"},</v>
      </c>
      <c r="AJ90" s="2" t="str">
        <f t="shared" si="75"/>
        <v>{"type":"h4","title":"82. Rain","style":"width:85%;float:left"},{"type":"input","title":"папка","name":"e82","state":"{{e82}}","pattern":"[0-9]{1,2}","style":"width:15%;display:inline"},{"type":"hr"},</v>
      </c>
      <c r="AK90" s="2" t="str">
        <f t="shared" si="76"/>
        <v>"82": "82.Rain",</v>
      </c>
      <c r="AL90" s="31" t="str">
        <f t="shared" si="77"/>
        <v>"82":"82",</v>
      </c>
      <c r="AM90" s="2" t="str">
        <f t="shared" si="78"/>
        <v>82. Rain,99,252,1,100,1;</v>
      </c>
      <c r="AN90" s="2" t="str">
        <f t="shared" si="79"/>
        <v>{"type":"checkbox","class":"checkbox-big","name":"e82","title":"82. Разноцветный дождь","style":"font-size:20px;display:block","state":"{{e82}}"},</v>
      </c>
      <c r="AO90" s="2" t="str">
        <f t="shared" si="80"/>
        <v>{"type":"h4","title":"82. Разноцветный дождь","style":"width:85%;float:left"},{"type":"input","title":"папка","name":"e82","state":"{{e82}}","pattern":"[0-9]{1,2}","style":"width:15%;display:inline"},{"type":"hr"},</v>
      </c>
      <c r="AP90" s="2" t="str">
        <f t="shared" si="81"/>
        <v>"82": "82.Разноцветный дождь",</v>
      </c>
      <c r="AQ90" s="31" t="str">
        <f t="shared" si="82"/>
        <v>"82":"82",</v>
      </c>
      <c r="AR90" s="2" t="str">
        <f t="shared" si="83"/>
        <v>82. Разноцветный дождь,99,252,1,100,1;</v>
      </c>
    </row>
    <row r="91" ht="14.25" customHeight="1">
      <c r="A91" s="2">
        <f t="shared" si="59"/>
        <v>83</v>
      </c>
      <c r="B91" s="2" t="s">
        <v>459</v>
      </c>
      <c r="C91" s="2" t="s">
        <v>460</v>
      </c>
      <c r="D91" s="36" t="s">
        <v>461</v>
      </c>
      <c r="E91" s="2" t="s">
        <v>462</v>
      </c>
      <c r="F91" s="2">
        <v>15.0</v>
      </c>
      <c r="G91" s="2">
        <v>50.0</v>
      </c>
      <c r="H91" s="2">
        <v>50.0</v>
      </c>
      <c r="I91" s="5"/>
      <c r="J91" s="2">
        <v>1.0</v>
      </c>
      <c r="K91" s="2">
        <v>200.0</v>
      </c>
      <c r="L91" s="2">
        <v>1.0</v>
      </c>
      <c r="M91" s="2">
        <v>100.0</v>
      </c>
      <c r="N91" s="2">
        <v>0.0</v>
      </c>
      <c r="O91" s="2" t="s">
        <v>59</v>
      </c>
      <c r="P91" s="2" t="s">
        <v>463</v>
      </c>
      <c r="Q91" s="4">
        <v>2.0</v>
      </c>
      <c r="R91" s="2">
        <v>83.0</v>
      </c>
      <c r="S91" s="5"/>
      <c r="T91" s="2" t="str">
        <f t="shared" si="60"/>
        <v>#define EFF_RIVERS              ( 83U)    // Річки Ботсвани</v>
      </c>
      <c r="U91" s="2" t="str">
        <f t="shared" si="61"/>
        <v>String("83. Річки Ботсвани,1,200,1,100,0;") +</v>
      </c>
      <c r="V91" s="2" t="str">
        <f t="shared" si="62"/>
        <v>String("83. Rivers of Botswana,1,200,1,100,0;") +</v>
      </c>
      <c r="W91" s="2" t="str">
        <f t="shared" si="63"/>
        <v>String("83. Реки Ботсваны,1,200,1,100,0;") +</v>
      </c>
      <c r="X91" s="2" t="str">
        <f t="shared" si="64"/>
        <v>  {  15,  50,  50}, // Річки Ботсвани</v>
      </c>
      <c r="Y91" s="2" t="str">
        <f t="shared" si="65"/>
        <v>        case EFF_RIVERS:              DYNAMIC_DELAY_TICK { effTimer = millis(); BotswanaRivers();             Eff_Tick (); }  break;  // ( 83U) Річки Ботсвани</v>
      </c>
      <c r="Z91" s="2" t="str">
        <f t="shared" si="84"/>
        <v>{"name":"83. Річки Ботсвани","spmin":1,"spmax":200,"scmin":1,"scmax":100,"type":0},</v>
      </c>
      <c r="AA91" s="7" t="str">
        <f t="shared" si="66"/>
        <v>"e83":0,</v>
      </c>
      <c r="AB91" s="7" t="str">
        <f t="shared" si="67"/>
        <v>e83=[[e83]]&amp;</v>
      </c>
      <c r="AC91" s="7" t="str">
        <f t="shared" si="68"/>
        <v>"e83":2,</v>
      </c>
      <c r="AD91" s="2" t="str">
        <f t="shared" si="69"/>
        <v>{"type":"checkbox","class":"checkbox-big","name":"e83","title":"83. Річки Ботсвани","style":"font-size:20px;display:block","state":"{{e83}}"},</v>
      </c>
      <c r="AE91" s="2" t="str">
        <f t="shared" si="70"/>
        <v>{"type":"h4","title":"83. Річки Ботсвани","style":"width:85%;float:left"},{"type":"input","title":"папка","name":"e83","state":"{{e83}}","pattern":"[0-9]{1,2}","style":"width:15%;display:inline"},{"type":"hr"},</v>
      </c>
      <c r="AF91" s="2" t="str">
        <f t="shared" si="71"/>
        <v>"83": "83.Річки Ботсвани",</v>
      </c>
      <c r="AG91" s="31" t="str">
        <f t="shared" si="72"/>
        <v>"83":"83",</v>
      </c>
      <c r="AH91" s="2" t="str">
        <f t="shared" si="73"/>
        <v>83. Річки Ботсвани,1,200,1,100,0;</v>
      </c>
      <c r="AI91" s="2" t="str">
        <f t="shared" si="74"/>
        <v>{"type":"checkbox","class":"checkbox-big","name":"e83","title":"83. Rivers of Botswana","style":"font-size:20px;display:block","state":"{{e83}}"},</v>
      </c>
      <c r="AJ91" s="2" t="str">
        <f t="shared" si="75"/>
        <v>{"type":"h4","title":"83. Rivers of Botswana","style":"width:85%;float:left"},{"type":"input","title":"папка","name":"e83","state":"{{e83}}","pattern":"[0-9]{1,2}","style":"width:15%;display:inline"},{"type":"hr"},</v>
      </c>
      <c r="AK91" s="2" t="str">
        <f t="shared" si="76"/>
        <v>"83": "83.Rivers of Botswana",</v>
      </c>
      <c r="AL91" s="31" t="str">
        <f t="shared" si="77"/>
        <v>"83":"83",</v>
      </c>
      <c r="AM91" s="2" t="str">
        <f t="shared" si="78"/>
        <v>83. Rivers of Botswana,1,200,1,100,0;</v>
      </c>
      <c r="AN91" s="2" t="str">
        <f t="shared" si="79"/>
        <v>{"type":"checkbox","class":"checkbox-big","name":"e83","title":"83. Реки Ботсваны","style":"font-size:20px;display:block","state":"{{e83}}"},</v>
      </c>
      <c r="AO91" s="2" t="str">
        <f t="shared" si="80"/>
        <v>{"type":"h4","title":"83. Реки Ботсваны","style":"width:85%;float:left"},{"type":"input","title":"папка","name":"e83","state":"{{e83}}","pattern":"[0-9]{1,2}","style":"width:15%;display:inline"},{"type":"hr"},</v>
      </c>
      <c r="AP91" s="2" t="str">
        <f t="shared" si="81"/>
        <v>"83": "83.Реки Ботсваны",</v>
      </c>
      <c r="AQ91" s="31" t="str">
        <f t="shared" si="82"/>
        <v>"83":"83",</v>
      </c>
      <c r="AR91" s="2" t="str">
        <f t="shared" si="83"/>
        <v>83. Реки Ботсваны,1,200,1,100,0;</v>
      </c>
    </row>
    <row r="92" ht="14.25" customHeight="1">
      <c r="A92" s="2">
        <f t="shared" si="59"/>
        <v>84</v>
      </c>
      <c r="B92" s="2" t="s">
        <v>464</v>
      </c>
      <c r="C92" s="2" t="s">
        <v>465</v>
      </c>
      <c r="D92" s="2" t="s">
        <v>466</v>
      </c>
      <c r="E92" s="2" t="s">
        <v>467</v>
      </c>
      <c r="F92" s="2">
        <v>15.0</v>
      </c>
      <c r="G92" s="36">
        <v>190.0</v>
      </c>
      <c r="H92" s="2">
        <v>38.0</v>
      </c>
      <c r="I92" s="5"/>
      <c r="J92" s="2">
        <v>1.0</v>
      </c>
      <c r="K92" s="2">
        <v>252.0</v>
      </c>
      <c r="L92" s="2">
        <v>1.0</v>
      </c>
      <c r="M92" s="2">
        <v>100.0</v>
      </c>
      <c r="N92" s="2">
        <v>1.0</v>
      </c>
      <c r="O92" s="2" t="s">
        <v>59</v>
      </c>
      <c r="P92" s="2" t="s">
        <v>468</v>
      </c>
      <c r="Q92" s="4">
        <v>2.0</v>
      </c>
      <c r="R92" s="2">
        <v>84.0</v>
      </c>
      <c r="S92" s="5"/>
      <c r="T92" s="2" t="str">
        <f t="shared" si="60"/>
        <v>#define EFF_TEXT                ( 84U)    // Рядок що біжить</v>
      </c>
      <c r="U92" s="2" t="str">
        <f t="shared" si="61"/>
        <v>String("84. Рядок що біжить,1,252,1,100,1;") +</v>
      </c>
      <c r="V92" s="2" t="str">
        <f t="shared" si="62"/>
        <v>String("84. Running text,1,252,1,100,1;") +</v>
      </c>
      <c r="W92" s="2" t="str">
        <f t="shared" si="63"/>
        <v>String("84. Бегущая строка,1,252,1,100,1;") +</v>
      </c>
      <c r="X92" s="2" t="str">
        <f t="shared" si="64"/>
        <v>  {  15, 190,  38}, // Рядок що біжить</v>
      </c>
      <c r="Y92" s="2" t="str">
        <f t="shared" si="65"/>
        <v>        case EFF_TEXT:                DYNAMIC_DELAY_TICK { effTimer = millis(); text_running();               Eff_Tick (); }  break;  // ( 84U) Рядок що біжить</v>
      </c>
      <c r="AA92" s="7" t="str">
        <f t="shared" si="66"/>
        <v>"e84":0,</v>
      </c>
      <c r="AB92" s="7" t="str">
        <f t="shared" si="67"/>
        <v>e84=[[e84]]&amp;</v>
      </c>
      <c r="AC92" s="7" t="str">
        <f t="shared" si="68"/>
        <v>"e84":2,</v>
      </c>
      <c r="AD92" s="2" t="str">
        <f t="shared" si="69"/>
        <v>{"type":"checkbox","class":"checkbox-big","name":"e84","title":"84. Рядок що біжить","style":"font-size:20px;display:block","state":"{{e84}}"},</v>
      </c>
      <c r="AE92" s="2" t="str">
        <f t="shared" si="70"/>
        <v>{"type":"h4","title":"84. Рядок що біжить","style":"width:85%;float:left"},{"type":"input","title":"папка","name":"e84","state":"{{e84}}","pattern":"[0-9]{1,2}","style":"width:15%;display:inline"},{"type":"hr"},</v>
      </c>
      <c r="AF92" s="2" t="str">
        <f t="shared" si="71"/>
        <v>"84": "84.Рядок що біжить",</v>
      </c>
      <c r="AG92" s="31" t="str">
        <f t="shared" si="72"/>
        <v>"84":"84",</v>
      </c>
      <c r="AH92" s="2" t="str">
        <f t="shared" si="73"/>
        <v>84. Рядок що біжить,1,252,1,100,1;</v>
      </c>
      <c r="AI92" s="2" t="str">
        <f t="shared" si="74"/>
        <v>{"type":"checkbox","class":"checkbox-big","name":"e84","title":"84. Running text","style":"font-size:20px;display:block","state":"{{e84}}"},</v>
      </c>
      <c r="AJ92" s="2" t="str">
        <f t="shared" si="75"/>
        <v>{"type":"h4","title":"84. Running text","style":"width:85%;float:left"},{"type":"input","title":"папка","name":"e84","state":"{{e84}}","pattern":"[0-9]{1,2}","style":"width:15%;display:inline"},{"type":"hr"},</v>
      </c>
      <c r="AK92" s="2" t="str">
        <f t="shared" si="76"/>
        <v>"84": "84.Running text",</v>
      </c>
      <c r="AL92" s="31" t="str">
        <f t="shared" si="77"/>
        <v>"84":"84",</v>
      </c>
      <c r="AM92" s="2" t="str">
        <f t="shared" si="78"/>
        <v>84. Running text,1,252,1,100,1;</v>
      </c>
      <c r="AN92" s="2" t="str">
        <f t="shared" si="79"/>
        <v>{"type":"checkbox","class":"checkbox-big","name":"e84","title":"84. Бегущая строка","style":"font-size:20px;display:block","state":"{{e84}}"},</v>
      </c>
      <c r="AO92" s="2" t="str">
        <f t="shared" si="80"/>
        <v>{"type":"h4","title":"84. Бегущая строка","style":"width:85%;float:left"},{"type":"input","title":"папка","name":"e84","state":"{{e84}}","pattern":"[0-9]{1,2}","style":"width:15%;display:inline"},{"type":"hr"},</v>
      </c>
      <c r="AP92" s="2" t="str">
        <f t="shared" si="81"/>
        <v>"84": "84.Бегущая строка",</v>
      </c>
      <c r="AQ92" s="31" t="str">
        <f t="shared" si="82"/>
        <v>"84":"84",</v>
      </c>
      <c r="AR92" s="2" t="str">
        <f t="shared" si="83"/>
        <v>84. Бегущая строка,1,252,1,100,1;</v>
      </c>
    </row>
    <row r="93" ht="14.25" customHeight="1">
      <c r="A93" s="2">
        <f t="shared" si="59"/>
        <v>85</v>
      </c>
      <c r="B93" s="2" t="s">
        <v>469</v>
      </c>
      <c r="C93" s="2" t="s">
        <v>470</v>
      </c>
      <c r="D93" s="2" t="s">
        <v>471</v>
      </c>
      <c r="E93" s="2" t="s">
        <v>472</v>
      </c>
      <c r="F93" s="2">
        <v>15.0</v>
      </c>
      <c r="G93" s="2">
        <v>157.0</v>
      </c>
      <c r="H93" s="2">
        <v>23.0</v>
      </c>
      <c r="I93" s="5"/>
      <c r="J93" s="2">
        <v>50.0</v>
      </c>
      <c r="K93" s="2">
        <v>252.0</v>
      </c>
      <c r="L93" s="2">
        <v>1.0</v>
      </c>
      <c r="M93" s="2">
        <v>100.0</v>
      </c>
      <c r="N93" s="2">
        <v>0.0</v>
      </c>
      <c r="O93" s="2" t="s">
        <v>59</v>
      </c>
      <c r="P93" s="2" t="s">
        <v>473</v>
      </c>
      <c r="Q93" s="4">
        <v>8.0</v>
      </c>
      <c r="R93" s="2">
        <v>85.0</v>
      </c>
      <c r="S93" s="5"/>
      <c r="T93" s="2" t="str">
        <f t="shared" si="60"/>
        <v>#define EFF_LIGHTERS            ( 85U)    // Світлячки</v>
      </c>
      <c r="U93" s="2" t="str">
        <f t="shared" si="61"/>
        <v>String("85. Світлячки,50,252,1,100,0;") +</v>
      </c>
      <c r="V93" s="2" t="str">
        <f t="shared" si="62"/>
        <v>String("85. Lighters,50,252,1,100,0;") +</v>
      </c>
      <c r="W93" s="2" t="str">
        <f t="shared" si="63"/>
        <v>String("85. Светлячки,50,252,1,100,0;") +</v>
      </c>
      <c r="X93" s="2" t="str">
        <f t="shared" si="64"/>
        <v>  {  15, 157,  23}, // Світлячки</v>
      </c>
      <c r="Y93" s="2" t="str">
        <f t="shared" si="65"/>
        <v>        case EFF_LIGHTERS:            DYNAMIC_DELAY_TICK { effTimer = millis(); lightersRoutine();            Eff_Tick (); }  break;  // ( 85U) Світлячки</v>
      </c>
      <c r="Z93" s="2" t="str">
        <f t="shared" ref="Z93:Z94" si="86">CONCATENATE("{""name"":""",A93,". ",C93,""",""spmin"":",J93,",""spmax"":",K93,",""scmin"":",L93,",""scmax"":",M93,",""type"":",N93,"},")</f>
        <v>{"name":"85. Світлячки","spmin":50,"spmax":252,"scmin":1,"scmax":100,"type":0},</v>
      </c>
      <c r="AA93" s="7" t="str">
        <f t="shared" si="66"/>
        <v>"e85":0,</v>
      </c>
      <c r="AB93" s="7" t="str">
        <f t="shared" si="67"/>
        <v>e85=[[e85]]&amp;</v>
      </c>
      <c r="AC93" s="7" t="str">
        <f t="shared" si="68"/>
        <v>"e85":8,</v>
      </c>
      <c r="AD93" s="2" t="str">
        <f t="shared" si="69"/>
        <v>{"type":"checkbox","class":"checkbox-big","name":"e85","title":"85. Світлячки","style":"font-size:20px;display:block","state":"{{e85}}"},</v>
      </c>
      <c r="AE93" s="2" t="str">
        <f t="shared" si="70"/>
        <v>{"type":"h4","title":"85. Світлячки","style":"width:85%;float:left"},{"type":"input","title":"папка","name":"e85","state":"{{e85}}","pattern":"[0-9]{1,2}","style":"width:15%;display:inline"},{"type":"hr"},</v>
      </c>
      <c r="AF93" s="2" t="str">
        <f t="shared" si="71"/>
        <v>"85": "85.Світлячки",</v>
      </c>
      <c r="AG93" s="31" t="str">
        <f t="shared" si="72"/>
        <v>"85":"85",</v>
      </c>
      <c r="AH93" s="2" t="str">
        <f t="shared" si="73"/>
        <v>85. Світлячки,50,252,1,100,0;</v>
      </c>
      <c r="AI93" s="2" t="str">
        <f t="shared" si="74"/>
        <v>{"type":"checkbox","class":"checkbox-big","name":"e85","title":"85. Lighters","style":"font-size:20px;display:block","state":"{{e85}}"},</v>
      </c>
      <c r="AJ93" s="2" t="str">
        <f t="shared" si="75"/>
        <v>{"type":"h4","title":"85. Lighters","style":"width:85%;float:left"},{"type":"input","title":"папка","name":"e85","state":"{{e85}}","pattern":"[0-9]{1,2}","style":"width:15%;display:inline"},{"type":"hr"},</v>
      </c>
      <c r="AK93" s="2" t="str">
        <f t="shared" si="76"/>
        <v>"85": "85.Lighters",</v>
      </c>
      <c r="AL93" s="31" t="str">
        <f t="shared" si="77"/>
        <v>"85":"85",</v>
      </c>
      <c r="AM93" s="2" t="str">
        <f t="shared" si="78"/>
        <v>85. Lighters,50,252,1,100,0;</v>
      </c>
      <c r="AN93" s="2" t="str">
        <f t="shared" si="79"/>
        <v>{"type":"checkbox","class":"checkbox-big","name":"e85","title":"85. Светлячки","style":"font-size:20px;display:block","state":"{{e85}}"},</v>
      </c>
      <c r="AO93" s="2" t="str">
        <f t="shared" si="80"/>
        <v>{"type":"h4","title":"85. Светлячки","style":"width:85%;float:left"},{"type":"input","title":"папка","name":"e85","state":"{{e85}}","pattern":"[0-9]{1,2}","style":"width:15%;display:inline"},{"type":"hr"},</v>
      </c>
      <c r="AP93" s="2" t="str">
        <f t="shared" si="81"/>
        <v>"85": "85.Светлячки",</v>
      </c>
      <c r="AQ93" s="31" t="str">
        <f t="shared" si="82"/>
        <v>"85":"85",</v>
      </c>
      <c r="AR93" s="2" t="str">
        <f t="shared" si="83"/>
        <v>85. Светлячки,50,252,1,100,0;</v>
      </c>
    </row>
    <row r="94" ht="14.25" customHeight="1">
      <c r="A94" s="2">
        <f t="shared" si="59"/>
        <v>86</v>
      </c>
      <c r="B94" s="2" t="s">
        <v>474</v>
      </c>
      <c r="C94" s="2" t="s">
        <v>475</v>
      </c>
      <c r="D94" s="2" t="s">
        <v>476</v>
      </c>
      <c r="E94" s="2" t="s">
        <v>477</v>
      </c>
      <c r="F94" s="2">
        <v>21.0</v>
      </c>
      <c r="G94" s="2">
        <v>198.0</v>
      </c>
      <c r="H94" s="2">
        <v>93.0</v>
      </c>
      <c r="I94" s="5"/>
      <c r="J94" s="2">
        <v>99.0</v>
      </c>
      <c r="K94" s="2">
        <v>252.0</v>
      </c>
      <c r="L94" s="2">
        <v>1.0</v>
      </c>
      <c r="M94" s="2">
        <v>100.0</v>
      </c>
      <c r="N94" s="2">
        <v>0.0</v>
      </c>
      <c r="O94" s="2" t="s">
        <v>59</v>
      </c>
      <c r="P94" s="2" t="s">
        <v>478</v>
      </c>
      <c r="Q94" s="4">
        <v>8.0</v>
      </c>
      <c r="R94" s="2">
        <v>86.0</v>
      </c>
      <c r="S94" s="5"/>
      <c r="T94" s="2" t="str">
        <f t="shared" si="60"/>
        <v>#define EFF_LIGHTER_TRACES      ( 86U)    // Світлячки зі шлейфом</v>
      </c>
      <c r="U94" s="2" t="str">
        <f t="shared" si="61"/>
        <v>String("86. Світлячки зі шлейфом,99,252,1,100,0;") +</v>
      </c>
      <c r="V94" s="2" t="str">
        <f t="shared" si="62"/>
        <v>String("86. Lighter Traces,99,252,1,100,0;") +</v>
      </c>
      <c r="W94" s="2" t="str">
        <f t="shared" si="63"/>
        <v>String("86. Светлячки со шлейфом,99,252,1,100,0;") +</v>
      </c>
      <c r="X94" s="2" t="str">
        <f t="shared" si="64"/>
        <v>  {  21, 198,  93}, // Світлячки зі шлейфом</v>
      </c>
      <c r="Y94" s="2" t="str">
        <f t="shared" si="65"/>
        <v>        case EFF_LIGHTER_TRACES:      DYNAMIC_DELAY_TICK { effTimer = millis(); ballsRoutine();               Eff_Tick (); }  break;  // ( 86U) Світлячки зі шлейфом</v>
      </c>
      <c r="Z94" s="2" t="str">
        <f t="shared" si="86"/>
        <v>{"name":"86. Світлячки зі шлейфом","spmin":99,"spmax":252,"scmin":1,"scmax":100,"type":0},</v>
      </c>
      <c r="AA94" s="7" t="str">
        <f t="shared" si="66"/>
        <v>"e86":0,</v>
      </c>
      <c r="AB94" s="7" t="str">
        <f t="shared" si="67"/>
        <v>e86=[[e86]]&amp;</v>
      </c>
      <c r="AC94" s="7" t="str">
        <f t="shared" si="68"/>
        <v>"e86":8,</v>
      </c>
      <c r="AD94" s="2" t="str">
        <f t="shared" si="69"/>
        <v>{"type":"checkbox","class":"checkbox-big","name":"e86","title":"86. Світлячки зі шлейфом","style":"font-size:20px;display:block","state":"{{e86}}"},</v>
      </c>
      <c r="AE94" s="2" t="str">
        <f t="shared" si="70"/>
        <v>{"type":"h4","title":"86. Світлячки зі шлейфом","style":"width:85%;float:left"},{"type":"input","title":"папка","name":"e86","state":"{{e86}}","pattern":"[0-9]{1,2}","style":"width:15%;display:inline"},{"type":"hr"},</v>
      </c>
      <c r="AF94" s="2" t="str">
        <f t="shared" si="71"/>
        <v>"86": "86.Світлячки зі шлейфом",</v>
      </c>
      <c r="AG94" s="31" t="str">
        <f t="shared" si="72"/>
        <v>"86":"86",</v>
      </c>
      <c r="AH94" s="2" t="str">
        <f t="shared" si="73"/>
        <v>86. Світлячки зі шлейфом,99,252,1,100,0;</v>
      </c>
      <c r="AI94" s="2" t="str">
        <f t="shared" si="74"/>
        <v>{"type":"checkbox","class":"checkbox-big","name":"e86","title":"86. Lighter Traces","style":"font-size:20px;display:block","state":"{{e86}}"},</v>
      </c>
      <c r="AJ94" s="2" t="str">
        <f t="shared" si="75"/>
        <v>{"type":"h4","title":"86. Lighter Traces","style":"width:85%;float:left"},{"type":"input","title":"папка","name":"e86","state":"{{e86}}","pattern":"[0-9]{1,2}","style":"width:15%;display:inline"},{"type":"hr"},</v>
      </c>
      <c r="AK94" s="2" t="str">
        <f t="shared" si="76"/>
        <v>"86": "86.Lighter Traces",</v>
      </c>
      <c r="AL94" s="31" t="str">
        <f t="shared" si="77"/>
        <v>"86":"86",</v>
      </c>
      <c r="AM94" s="2" t="str">
        <f t="shared" si="78"/>
        <v>86. Lighter Traces,99,252,1,100,0;</v>
      </c>
      <c r="AN94" s="2" t="str">
        <f t="shared" si="79"/>
        <v>{"type":"checkbox","class":"checkbox-big","name":"e86","title":"86. Светлячки со шлейфом","style":"font-size:20px;display:block","state":"{{e86}}"},</v>
      </c>
      <c r="AO94" s="2" t="str">
        <f t="shared" si="80"/>
        <v>{"type":"h4","title":"86. Светлячки со шлейфом","style":"width:85%;float:left"},{"type":"input","title":"папка","name":"e86","state":"{{e86}}","pattern":"[0-9]{1,2}","style":"width:15%;display:inline"},{"type":"hr"},</v>
      </c>
      <c r="AP94" s="2" t="str">
        <f t="shared" si="81"/>
        <v>"86": "86.Светлячки со шлейфом",</v>
      </c>
      <c r="AQ94" s="31" t="str">
        <f t="shared" si="82"/>
        <v>"86":"86",</v>
      </c>
      <c r="AR94" s="2" t="str">
        <f t="shared" si="83"/>
        <v>86. Светлячки со шлейфом,99,252,1,100,0;</v>
      </c>
    </row>
    <row r="95" ht="14.25" customHeight="1">
      <c r="A95" s="2">
        <f t="shared" si="59"/>
        <v>87</v>
      </c>
      <c r="B95" s="2" t="s">
        <v>479</v>
      </c>
      <c r="C95" s="2" t="s">
        <v>480</v>
      </c>
      <c r="D95" s="2" t="s">
        <v>481</v>
      </c>
      <c r="E95" s="2" t="s">
        <v>482</v>
      </c>
      <c r="F95" s="2">
        <v>50.0</v>
      </c>
      <c r="G95" s="2">
        <v>220.0</v>
      </c>
      <c r="H95" s="2">
        <v>5.0</v>
      </c>
      <c r="I95" s="5"/>
      <c r="J95" s="2">
        <v>170.0</v>
      </c>
      <c r="K95" s="2">
        <v>255.0</v>
      </c>
      <c r="L95" s="2">
        <v>1.0</v>
      </c>
      <c r="M95" s="2">
        <v>99.0</v>
      </c>
      <c r="N95" s="2">
        <v>1.0</v>
      </c>
      <c r="O95" s="2" t="s">
        <v>59</v>
      </c>
      <c r="P95" s="2" t="s">
        <v>483</v>
      </c>
      <c r="Q95" s="4">
        <v>2.0</v>
      </c>
      <c r="R95" s="2">
        <v>87.0</v>
      </c>
      <c r="S95" s="5"/>
      <c r="T95" s="2" t="str">
        <f t="shared" si="60"/>
        <v>#define EFF_FEATHER_CANDLE      ( 87U)    // Свічка</v>
      </c>
      <c r="U95" s="2" t="str">
        <f t="shared" si="61"/>
        <v>String("87. Свічка,170,255,1,99,1;") +</v>
      </c>
      <c r="V95" s="2" t="str">
        <f t="shared" si="62"/>
        <v>String("87. Feather Candle,170,255,1,99,1;") +</v>
      </c>
      <c r="W95" s="2" t="str">
        <f t="shared" si="63"/>
        <v>String("87. Свеча,170,255,1,99,1;") +</v>
      </c>
      <c r="X95" s="2" t="str">
        <f t="shared" si="64"/>
        <v>  {  50, 220,   5}, // Свічка</v>
      </c>
      <c r="Y95" s="2" t="str">
        <f t="shared" si="65"/>
        <v>        case EFF_FEATHER_CANDLE:      DYNAMIC_DELAY_TICK { effTimer = millis(); FeatherCandleRoutine();       Eff_Tick (); }  break;  // ( 87U) Свічка</v>
      </c>
      <c r="AA95" s="7" t="str">
        <f t="shared" si="66"/>
        <v>"e87":0,</v>
      </c>
      <c r="AB95" s="7" t="str">
        <f t="shared" si="67"/>
        <v>e87=[[e87]]&amp;</v>
      </c>
      <c r="AC95" s="7" t="str">
        <f t="shared" si="68"/>
        <v>"e87":2,</v>
      </c>
      <c r="AD95" s="2" t="str">
        <f t="shared" si="69"/>
        <v>{"type":"checkbox","class":"checkbox-big","name":"e87","title":"87. Свічка","style":"font-size:20px;display:block","state":"{{e87}}"},</v>
      </c>
      <c r="AE95" s="2" t="str">
        <f t="shared" si="70"/>
        <v>{"type":"h4","title":"87. Свічка","style":"width:85%;float:left"},{"type":"input","title":"папка","name":"e87","state":"{{e87}}","pattern":"[0-9]{1,2}","style":"width:15%;display:inline"},{"type":"hr"},</v>
      </c>
      <c r="AF95" s="2" t="str">
        <f t="shared" si="71"/>
        <v>"87": "87.Свічка",</v>
      </c>
      <c r="AG95" s="31" t="str">
        <f t="shared" si="72"/>
        <v>"87":"87",</v>
      </c>
      <c r="AH95" s="2" t="str">
        <f t="shared" si="73"/>
        <v>87. Свічка,170,255,1,99,1;</v>
      </c>
      <c r="AI95" s="2" t="str">
        <f t="shared" si="74"/>
        <v>{"type":"checkbox","class":"checkbox-big","name":"e87","title":"87. Feather Candle","style":"font-size:20px;display:block","state":"{{e87}}"},</v>
      </c>
      <c r="AJ95" s="2" t="str">
        <f t="shared" si="75"/>
        <v>{"type":"h4","title":"87. Feather Candle","style":"width:85%;float:left"},{"type":"input","title":"папка","name":"e87","state":"{{e87}}","pattern":"[0-9]{1,2}","style":"width:15%;display:inline"},{"type":"hr"},</v>
      </c>
      <c r="AK95" s="2" t="str">
        <f t="shared" si="76"/>
        <v>"87": "87.Feather Candle",</v>
      </c>
      <c r="AL95" s="31" t="str">
        <f t="shared" si="77"/>
        <v>"87":"87",</v>
      </c>
      <c r="AM95" s="2" t="str">
        <f t="shared" si="78"/>
        <v>87. Feather Candle,170,255,1,99,1;</v>
      </c>
      <c r="AN95" s="2" t="str">
        <f t="shared" si="79"/>
        <v>{"type":"checkbox","class":"checkbox-big","name":"e87","title":"87. Свеча","style":"font-size:20px;display:block","state":"{{e87}}"},</v>
      </c>
      <c r="AO95" s="2" t="str">
        <f t="shared" si="80"/>
        <v>{"type":"h4","title":"87. Свеча","style":"width:85%;float:left"},{"type":"input","title":"папка","name":"e87","state":"{{e87}}","pattern":"[0-9]{1,2}","style":"width:15%;display:inline"},{"type":"hr"},</v>
      </c>
      <c r="AP95" s="2" t="str">
        <f t="shared" si="81"/>
        <v>"87": "87.Свеча",</v>
      </c>
      <c r="AQ95" s="31" t="str">
        <f t="shared" si="82"/>
        <v>"87":"87",</v>
      </c>
      <c r="AR95" s="2" t="str">
        <f t="shared" si="83"/>
        <v>87. Свеча,170,255,1,99,1;</v>
      </c>
    </row>
    <row r="96" ht="14.25" customHeight="1">
      <c r="A96" s="2">
        <f t="shared" si="59"/>
        <v>88</v>
      </c>
      <c r="B96" s="2" t="s">
        <v>484</v>
      </c>
      <c r="C96" s="2" t="s">
        <v>485</v>
      </c>
      <c r="D96" s="2" t="s">
        <v>486</v>
      </c>
      <c r="E96" s="2" t="s">
        <v>487</v>
      </c>
      <c r="F96" s="2">
        <v>7.0</v>
      </c>
      <c r="G96" s="2">
        <v>175.0</v>
      </c>
      <c r="H96" s="2">
        <v>30.0</v>
      </c>
      <c r="I96" s="5"/>
      <c r="J96" s="2">
        <v>1.0</v>
      </c>
      <c r="K96" s="2">
        <v>255.0</v>
      </c>
      <c r="L96" s="2">
        <v>1.0</v>
      </c>
      <c r="M96" s="2">
        <v>100.0</v>
      </c>
      <c r="N96" s="2">
        <v>0.0</v>
      </c>
      <c r="O96" s="2" t="s">
        <v>69</v>
      </c>
      <c r="P96" s="2" t="s">
        <v>488</v>
      </c>
      <c r="Q96" s="4">
        <v>2.0</v>
      </c>
      <c r="R96" s="2">
        <v>88.0</v>
      </c>
      <c r="S96" s="5"/>
      <c r="T96" s="2" t="str">
        <f t="shared" si="60"/>
        <v>#define EFF_SINUSOID3           ( 88U)    // Синусоїд</v>
      </c>
      <c r="U96" s="2" t="str">
        <f t="shared" si="61"/>
        <v>String("88. Синусоїд,1,255,1,100,0;") +</v>
      </c>
      <c r="V96" s="2" t="str">
        <f t="shared" si="62"/>
        <v>String("88. Sinusoid,1,255,1,100,0;") +</v>
      </c>
      <c r="W96" s="2" t="str">
        <f t="shared" si="63"/>
        <v>String("88. Синусоид,1,255,1,100,0;") +</v>
      </c>
      <c r="X96" s="2" t="str">
        <f t="shared" si="64"/>
        <v>  {   7, 175,  30}, // Синусоїд</v>
      </c>
      <c r="Y96" s="2" t="str">
        <f t="shared" si="65"/>
        <v>        case EFF_SINUSOID3:           HIGH_DELAY_TICK    { effTimer = millis(); Sinusoid3Routine();           Eff_Tick (); }  break;  // ( 88U) Синусоїд</v>
      </c>
      <c r="Z96" s="2" t="str">
        <f t="shared" ref="Z96:Z109" si="87">CONCATENATE("{""name"":""",A96,". ",C96,""",""spmin"":",J96,",""spmax"":",K96,",""scmin"":",L96,",""scmax"":",M96,",""type"":",N96,"},")</f>
        <v>{"name":"88. Синусоїд","spmin":1,"spmax":255,"scmin":1,"scmax":100,"type":0},</v>
      </c>
      <c r="AA96" s="7" t="str">
        <f t="shared" si="66"/>
        <v>"e88":0,</v>
      </c>
      <c r="AB96" s="7" t="str">
        <f t="shared" si="67"/>
        <v>e88=[[e88]]&amp;</v>
      </c>
      <c r="AC96" s="7" t="str">
        <f t="shared" si="68"/>
        <v>"e88":2,</v>
      </c>
      <c r="AD96" s="2" t="str">
        <f t="shared" si="69"/>
        <v>{"type":"checkbox","class":"checkbox-big","name":"e88","title":"88. Синусоїд","style":"font-size:20px;display:block","state":"{{e88}}"},</v>
      </c>
      <c r="AE96" s="2" t="str">
        <f t="shared" si="70"/>
        <v>{"type":"h4","title":"88. Синусоїд","style":"width:85%;float:left"},{"type":"input","title":"папка","name":"e88","state":"{{e88}}","pattern":"[0-9]{1,2}","style":"width:15%;display:inline"},{"type":"hr"},</v>
      </c>
      <c r="AF96" s="2" t="str">
        <f t="shared" si="71"/>
        <v>"88": "88.Синусоїд",</v>
      </c>
      <c r="AG96" s="31" t="str">
        <f t="shared" si="72"/>
        <v>"88":"88",</v>
      </c>
      <c r="AH96" s="2" t="str">
        <f t="shared" si="73"/>
        <v>88. Синусоїд,1,255,1,100,0;</v>
      </c>
      <c r="AI96" s="2" t="str">
        <f t="shared" si="74"/>
        <v>{"type":"checkbox","class":"checkbox-big","name":"e88","title":"88. Sinusoid","style":"font-size:20px;display:block","state":"{{e88}}"},</v>
      </c>
      <c r="AJ96" s="2" t="str">
        <f t="shared" si="75"/>
        <v>{"type":"h4","title":"88. Sinusoid","style":"width:85%;float:left"},{"type":"input","title":"папка","name":"e88","state":"{{e88}}","pattern":"[0-9]{1,2}","style":"width:15%;display:inline"},{"type":"hr"},</v>
      </c>
      <c r="AK96" s="2" t="str">
        <f t="shared" si="76"/>
        <v>"88": "88.Sinusoid",</v>
      </c>
      <c r="AL96" s="31" t="str">
        <f t="shared" si="77"/>
        <v>"88":"88",</v>
      </c>
      <c r="AM96" s="2" t="str">
        <f t="shared" si="78"/>
        <v>88. Sinusoid,1,255,1,100,0;</v>
      </c>
      <c r="AN96" s="2" t="str">
        <f t="shared" si="79"/>
        <v>{"type":"checkbox","class":"checkbox-big","name":"e88","title":"88. Синусоид","style":"font-size:20px;display:block","state":"{{e88}}"},</v>
      </c>
      <c r="AO96" s="2" t="str">
        <f t="shared" si="80"/>
        <v>{"type":"h4","title":"88. Синусоид","style":"width:85%;float:left"},{"type":"input","title":"папка","name":"e88","state":"{{e88}}","pattern":"[0-9]{1,2}","style":"width:15%;display:inline"},{"type":"hr"},</v>
      </c>
      <c r="AP96" s="2" t="str">
        <f t="shared" si="81"/>
        <v>"88": "88.Синусоид",</v>
      </c>
      <c r="AQ96" s="31" t="str">
        <f t="shared" si="82"/>
        <v>"88":"88",</v>
      </c>
      <c r="AR96" s="2" t="str">
        <f t="shared" si="83"/>
        <v>88. Синусоид,1,255,1,100,0;</v>
      </c>
    </row>
    <row r="97" ht="14.25" customHeight="1">
      <c r="A97" s="2">
        <f t="shared" si="59"/>
        <v>89</v>
      </c>
      <c r="B97" s="2" t="s">
        <v>489</v>
      </c>
      <c r="C97" s="2" t="s">
        <v>490</v>
      </c>
      <c r="D97" s="2" t="s">
        <v>491</v>
      </c>
      <c r="E97" s="2" t="s">
        <v>492</v>
      </c>
      <c r="F97" s="2">
        <v>9.0</v>
      </c>
      <c r="G97" s="2">
        <v>180.0</v>
      </c>
      <c r="H97" s="2">
        <v>90.0</v>
      </c>
      <c r="I97" s="5"/>
      <c r="J97" s="2">
        <v>99.0</v>
      </c>
      <c r="K97" s="2">
        <v>252.0</v>
      </c>
      <c r="L97" s="2">
        <v>1.0</v>
      </c>
      <c r="M97" s="2">
        <v>100.0</v>
      </c>
      <c r="N97" s="2">
        <v>0.0</v>
      </c>
      <c r="O97" s="2" t="s">
        <v>59</v>
      </c>
      <c r="P97" s="2" t="s">
        <v>493</v>
      </c>
      <c r="Q97" s="4">
        <v>10.0</v>
      </c>
      <c r="R97" s="2">
        <v>89.0</v>
      </c>
      <c r="S97" s="5"/>
      <c r="T97" s="2" t="str">
        <f t="shared" si="60"/>
        <v>#define EFF_SNOW                ( 89U)    // Снігопад</v>
      </c>
      <c r="U97" s="2" t="str">
        <f t="shared" si="61"/>
        <v>String("89. Снігопад,99,252,1,100,0;") +</v>
      </c>
      <c r="V97" s="2" t="str">
        <f t="shared" si="62"/>
        <v>String("89. Snow,99,252,1,100,0;") +</v>
      </c>
      <c r="W97" s="2" t="str">
        <f t="shared" si="63"/>
        <v>String("89. Снегопад,99,252,1,100,0;") +</v>
      </c>
      <c r="X97" s="2" t="str">
        <f t="shared" si="64"/>
        <v>  {   9, 180,  90}, // Снігопад</v>
      </c>
      <c r="Y97" s="2" t="str">
        <f t="shared" si="65"/>
        <v>        case EFF_SNOW:                DYNAMIC_DELAY_TICK { effTimer = millis(); snowRoutine();                Eff_Tick (); }  break;  // ( 89U) Снігопад</v>
      </c>
      <c r="Z97" s="2" t="str">
        <f t="shared" si="87"/>
        <v>{"name":"89. Снігопад","spmin":99,"spmax":252,"scmin":1,"scmax":100,"type":0},</v>
      </c>
      <c r="AA97" s="7" t="str">
        <f t="shared" si="66"/>
        <v>"e89":0,</v>
      </c>
      <c r="AB97" s="7" t="str">
        <f t="shared" si="67"/>
        <v>e89=[[e89]]&amp;</v>
      </c>
      <c r="AC97" s="7" t="str">
        <f t="shared" si="68"/>
        <v>"e89":10,</v>
      </c>
      <c r="AD97" s="2" t="str">
        <f t="shared" si="69"/>
        <v>{"type":"checkbox","class":"checkbox-big","name":"e89","title":"89. Снігопад","style":"font-size:20px;display:block","state":"{{e89}}"},</v>
      </c>
      <c r="AE97" s="2" t="str">
        <f t="shared" si="70"/>
        <v>{"type":"h4","title":"89. Снігопад","style":"width:85%;float:left"},{"type":"input","title":"папка","name":"e89","state":"{{e89}}","pattern":"[0-9]{1,2}","style":"width:15%;display:inline"},{"type":"hr"},</v>
      </c>
      <c r="AF97" s="2" t="str">
        <f t="shared" si="71"/>
        <v>"89": "89.Снігопад",</v>
      </c>
      <c r="AG97" s="31" t="str">
        <f t="shared" si="72"/>
        <v>"89":"89",</v>
      </c>
      <c r="AH97" s="2" t="str">
        <f t="shared" si="73"/>
        <v>89. Снігопад,99,252,1,100,0;</v>
      </c>
      <c r="AI97" s="2" t="str">
        <f t="shared" si="74"/>
        <v>{"type":"checkbox","class":"checkbox-big","name":"e89","title":"89. Snow","style":"font-size:20px;display:block","state":"{{e89}}"},</v>
      </c>
      <c r="AJ97" s="2" t="str">
        <f t="shared" si="75"/>
        <v>{"type":"h4","title":"89. Snow","style":"width:85%;float:left"},{"type":"input","title":"папка","name":"e89","state":"{{e89}}","pattern":"[0-9]{1,2}","style":"width:15%;display:inline"},{"type":"hr"},</v>
      </c>
      <c r="AK97" s="2" t="str">
        <f t="shared" si="76"/>
        <v>"89": "89.Snow",</v>
      </c>
      <c r="AL97" s="31" t="str">
        <f t="shared" si="77"/>
        <v>"89":"89",</v>
      </c>
      <c r="AM97" s="2" t="str">
        <f t="shared" si="78"/>
        <v>89. Snow,99,252,1,100,0;</v>
      </c>
      <c r="AN97" s="2" t="str">
        <f t="shared" si="79"/>
        <v>{"type":"checkbox","class":"checkbox-big","name":"e89","title":"89. Снегопад","style":"font-size:20px;display:block","state":"{{e89}}"},</v>
      </c>
      <c r="AO97" s="2" t="str">
        <f t="shared" si="80"/>
        <v>{"type":"h4","title":"89. Снегопад","style":"width:85%;float:left"},{"type":"input","title":"папка","name":"e89","state":"{{e89}}","pattern":"[0-9]{1,2}","style":"width:15%;display:inline"},{"type":"hr"},</v>
      </c>
      <c r="AP97" s="2" t="str">
        <f t="shared" si="81"/>
        <v>"89": "89.Снегопад",</v>
      </c>
      <c r="AQ97" s="31" t="str">
        <f t="shared" si="82"/>
        <v>"89":"89",</v>
      </c>
      <c r="AR97" s="2" t="str">
        <f t="shared" si="83"/>
        <v>89. Снегопад,99,252,1,100,0;</v>
      </c>
    </row>
    <row r="98" ht="14.25" customHeight="1">
      <c r="A98" s="2">
        <f t="shared" si="59"/>
        <v>90</v>
      </c>
      <c r="B98" s="2" t="s">
        <v>494</v>
      </c>
      <c r="C98" s="2" t="s">
        <v>495</v>
      </c>
      <c r="D98" s="2" t="s">
        <v>496</v>
      </c>
      <c r="E98" s="2" t="s">
        <v>495</v>
      </c>
      <c r="F98" s="2">
        <v>11.0</v>
      </c>
      <c r="G98" s="2">
        <v>255.0</v>
      </c>
      <c r="H98" s="2">
        <v>1.0</v>
      </c>
      <c r="I98" s="5"/>
      <c r="J98" s="2">
        <v>1.0</v>
      </c>
      <c r="K98" s="2">
        <v>200.0</v>
      </c>
      <c r="L98" s="2">
        <v>1.0</v>
      </c>
      <c r="M98" s="2">
        <v>100.0</v>
      </c>
      <c r="N98" s="2">
        <v>0.0</v>
      </c>
      <c r="O98" s="2" t="s">
        <v>59</v>
      </c>
      <c r="P98" s="2" t="s">
        <v>497</v>
      </c>
      <c r="Q98" s="4">
        <v>7.0</v>
      </c>
      <c r="R98" s="2">
        <v>90.0</v>
      </c>
      <c r="S98" s="5"/>
      <c r="T98" s="2" t="str">
        <f t="shared" si="60"/>
        <v>#define EFF_SPECTRUM            ( 90U)    // Спектрум</v>
      </c>
      <c r="U98" s="2" t="str">
        <f t="shared" si="61"/>
        <v>String("90. Спектрум,1,200,1,100,0;") +</v>
      </c>
      <c r="V98" s="2" t="str">
        <f t="shared" si="62"/>
        <v>String("90. Spectrum,1,200,1,100,0;") +</v>
      </c>
      <c r="W98" s="2" t="str">
        <f t="shared" si="63"/>
        <v>String("90. Спектрум,1,200,1,100,0;") +</v>
      </c>
      <c r="X98" s="2" t="str">
        <f t="shared" si="64"/>
        <v>  {  11, 255,   1}, // Спектрум</v>
      </c>
      <c r="Y98" s="2" t="str">
        <f t="shared" si="65"/>
        <v>        case EFF_SPECTRUM:            DYNAMIC_DELAY_TICK { effTimer = millis(); Spectrum();                   Eff_Tick (); }  break;  // ( 90U) Спектрум</v>
      </c>
      <c r="Z98" s="2" t="str">
        <f t="shared" si="87"/>
        <v>{"name":"90. Спектрум","spmin":1,"spmax":200,"scmin":1,"scmax":100,"type":0},</v>
      </c>
      <c r="AA98" s="7" t="str">
        <f t="shared" si="66"/>
        <v>"e90":0,</v>
      </c>
      <c r="AB98" s="7" t="str">
        <f t="shared" si="67"/>
        <v>e90=[[e90]]&amp;</v>
      </c>
      <c r="AC98" s="7" t="str">
        <f t="shared" si="68"/>
        <v>"e90":7,</v>
      </c>
      <c r="AD98" s="2" t="str">
        <f t="shared" si="69"/>
        <v>{"type":"checkbox","class":"checkbox-big","name":"e90","title":"90. Спектрум","style":"font-size:20px;display:block","state":"{{e90}}"},</v>
      </c>
      <c r="AE98" s="2" t="str">
        <f t="shared" si="70"/>
        <v>{"type":"h4","title":"90. Спектрум","style":"width:85%;float:left"},{"type":"input","title":"папка","name":"e90","state":"{{e90}}","pattern":"[0-9]{1,2}","style":"width:15%;display:inline"},{"type":"hr"},</v>
      </c>
      <c r="AF98" s="2" t="str">
        <f t="shared" si="71"/>
        <v>"90": "90.Спектрум",</v>
      </c>
      <c r="AG98" s="31" t="str">
        <f t="shared" si="72"/>
        <v>"90":"90",</v>
      </c>
      <c r="AH98" s="2" t="str">
        <f t="shared" si="73"/>
        <v>90. Спектрум,1,200,1,100,0;</v>
      </c>
      <c r="AI98" s="2" t="str">
        <f t="shared" si="74"/>
        <v>{"type":"checkbox","class":"checkbox-big","name":"e90","title":"90. Spectrum","style":"font-size:20px;display:block","state":"{{e90}}"},</v>
      </c>
      <c r="AJ98" s="2" t="str">
        <f t="shared" si="75"/>
        <v>{"type":"h4","title":"90. Spectrum","style":"width:85%;float:left"},{"type":"input","title":"папка","name":"e90","state":"{{e90}}","pattern":"[0-9]{1,2}","style":"width:15%;display:inline"},{"type":"hr"},</v>
      </c>
      <c r="AK98" s="2" t="str">
        <f t="shared" si="76"/>
        <v>"90": "90.Spectrum",</v>
      </c>
      <c r="AL98" s="31" t="str">
        <f t="shared" si="77"/>
        <v>"90":"90",</v>
      </c>
      <c r="AM98" s="2" t="str">
        <f t="shared" si="78"/>
        <v>90. Spectrum,1,200,1,100,0;</v>
      </c>
      <c r="AN98" s="2" t="str">
        <f t="shared" si="79"/>
        <v>{"type":"checkbox","class":"checkbox-big","name":"e90","title":"90. Спектрум","style":"font-size:20px;display:block","state":"{{e90}}"},</v>
      </c>
      <c r="AO98" s="2" t="str">
        <f t="shared" si="80"/>
        <v>{"type":"h4","title":"90. Спектрум","style":"width:85%;float:left"},{"type":"input","title":"папка","name":"e90","state":"{{e90}}","pattern":"[0-9]{1,2}","style":"width:15%;display:inline"},{"type":"hr"},</v>
      </c>
      <c r="AP98" s="2" t="str">
        <f t="shared" si="81"/>
        <v>"90": "90.Спектрум",</v>
      </c>
      <c r="AQ98" s="31" t="str">
        <f t="shared" si="82"/>
        <v>"90":"90",</v>
      </c>
      <c r="AR98" s="2" t="str">
        <f t="shared" si="83"/>
        <v>90. Спектрум,1,200,1,100,0;</v>
      </c>
    </row>
    <row r="99" ht="14.25" customHeight="1">
      <c r="A99" s="2">
        <f t="shared" si="59"/>
        <v>91</v>
      </c>
      <c r="B99" s="2" t="s">
        <v>498</v>
      </c>
      <c r="C99" s="2" t="s">
        <v>499</v>
      </c>
      <c r="D99" s="2" t="s">
        <v>500</v>
      </c>
      <c r="E99" s="2" t="s">
        <v>501</v>
      </c>
      <c r="F99" s="2">
        <v>9.0</v>
      </c>
      <c r="G99" s="2">
        <v>46.0</v>
      </c>
      <c r="H99" s="2">
        <v>3.0</v>
      </c>
      <c r="I99" s="5"/>
      <c r="J99" s="2">
        <v>1.0</v>
      </c>
      <c r="K99" s="2">
        <v>255.0</v>
      </c>
      <c r="L99" s="2">
        <v>1.0</v>
      </c>
      <c r="M99" s="2">
        <v>100.0</v>
      </c>
      <c r="N99" s="2">
        <v>0.0</v>
      </c>
      <c r="O99" s="2" t="s">
        <v>54</v>
      </c>
      <c r="P99" s="2" t="s">
        <v>502</v>
      </c>
      <c r="Q99" s="4">
        <v>2.0</v>
      </c>
      <c r="R99" s="2">
        <v>91.0</v>
      </c>
      <c r="S99" s="5"/>
      <c r="T99" s="2" t="str">
        <f t="shared" si="60"/>
        <v>#define EFF_SPIRO               ( 91U)    // Спірали</v>
      </c>
      <c r="U99" s="2" t="str">
        <f t="shared" si="61"/>
        <v>String("91. Спірали,1,255,1,100,0;") +</v>
      </c>
      <c r="V99" s="2" t="str">
        <f t="shared" si="62"/>
        <v>String("91. Spiro,1,255,1,100,0;") +</v>
      </c>
      <c r="W99" s="2" t="str">
        <f t="shared" si="63"/>
        <v>String("91. Спирали,1,255,1,100,0;") +</v>
      </c>
      <c r="X99" s="2" t="str">
        <f t="shared" si="64"/>
        <v>  {   9,  46,   3}, // Спірали</v>
      </c>
      <c r="Y99" s="2" t="str">
        <f t="shared" si="65"/>
        <v>        case EFF_SPIRO:               LOW_DELAY_TICK     { effTimer = millis(); spiroRoutine();               Eff_Tick (); }  break;  // ( 91U) Спірали</v>
      </c>
      <c r="Z99" s="2" t="str">
        <f t="shared" si="87"/>
        <v>{"name":"91. Спірали","spmin":1,"spmax":255,"scmin":1,"scmax":100,"type":0},</v>
      </c>
      <c r="AA99" s="7" t="str">
        <f t="shared" si="66"/>
        <v>"e91":0,</v>
      </c>
      <c r="AB99" s="7" t="str">
        <f t="shared" si="67"/>
        <v>e91=[[e91]]&amp;</v>
      </c>
      <c r="AC99" s="7" t="str">
        <f t="shared" si="68"/>
        <v>"e91":2,</v>
      </c>
      <c r="AD99" s="2" t="str">
        <f t="shared" si="69"/>
        <v>{"type":"checkbox","class":"checkbox-big","name":"e91","title":"91. Спірали","style":"font-size:20px;display:block","state":"{{e91}}"},</v>
      </c>
      <c r="AE99" s="2" t="str">
        <f t="shared" si="70"/>
        <v>{"type":"h4","title":"91. Спірали","style":"width:85%;float:left"},{"type":"input","title":"папка","name":"e91","state":"{{e91}}","pattern":"[0-9]{1,2}","style":"width:15%;display:inline"},{"type":"hr"},</v>
      </c>
      <c r="AF99" s="2" t="str">
        <f t="shared" si="71"/>
        <v>"91": "91.Спірали",</v>
      </c>
      <c r="AG99" s="31" t="str">
        <f t="shared" si="72"/>
        <v>"91":"91",</v>
      </c>
      <c r="AH99" s="2" t="str">
        <f t="shared" si="73"/>
        <v>91. Спірали,1,255,1,100,0;</v>
      </c>
      <c r="AI99" s="2" t="str">
        <f t="shared" si="74"/>
        <v>{"type":"checkbox","class":"checkbox-big","name":"e91","title":"91. Spiro","style":"font-size:20px;display:block","state":"{{e91}}"},</v>
      </c>
      <c r="AJ99" s="2" t="str">
        <f t="shared" si="75"/>
        <v>{"type":"h4","title":"91. Spiro","style":"width:85%;float:left"},{"type":"input","title":"папка","name":"e91","state":"{{e91}}","pattern":"[0-9]{1,2}","style":"width:15%;display:inline"},{"type":"hr"},</v>
      </c>
      <c r="AK99" s="2" t="str">
        <f t="shared" si="76"/>
        <v>"91": "91.Spiro",</v>
      </c>
      <c r="AL99" s="31" t="str">
        <f t="shared" si="77"/>
        <v>"91":"91",</v>
      </c>
      <c r="AM99" s="2" t="str">
        <f t="shared" si="78"/>
        <v>91. Spiro,1,255,1,100,0;</v>
      </c>
      <c r="AN99" s="2" t="str">
        <f t="shared" si="79"/>
        <v>{"type":"checkbox","class":"checkbox-big","name":"e91","title":"91. Спирали","style":"font-size:20px;display:block","state":"{{e91}}"},</v>
      </c>
      <c r="AO99" s="2" t="str">
        <f t="shared" si="80"/>
        <v>{"type":"h4","title":"91. Спирали","style":"width:85%;float:left"},{"type":"input","title":"папка","name":"e91","state":"{{e91}}","pattern":"[0-9]{1,2}","style":"width:15%;display:inline"},{"type":"hr"},</v>
      </c>
      <c r="AP99" s="2" t="str">
        <f t="shared" si="81"/>
        <v>"91": "91.Спирали",</v>
      </c>
      <c r="AQ99" s="31" t="str">
        <f t="shared" si="82"/>
        <v>"91":"91",</v>
      </c>
      <c r="AR99" s="2" t="str">
        <f t="shared" si="83"/>
        <v>91. Спирали,1,255,1,100,0;</v>
      </c>
    </row>
    <row r="100" ht="14.25" customHeight="1">
      <c r="A100" s="2">
        <f t="shared" si="59"/>
        <v>92</v>
      </c>
      <c r="B100" s="2" t="s">
        <v>503</v>
      </c>
      <c r="C100" s="2" t="s">
        <v>504</v>
      </c>
      <c r="D100" s="2" t="s">
        <v>505</v>
      </c>
      <c r="E100" s="2" t="s">
        <v>506</v>
      </c>
      <c r="F100" s="2">
        <v>24.0</v>
      </c>
      <c r="G100" s="2">
        <v>203.0</v>
      </c>
      <c r="H100" s="2">
        <v>5.0</v>
      </c>
      <c r="I100" s="5"/>
      <c r="J100" s="2">
        <v>150.0</v>
      </c>
      <c r="K100" s="2">
        <v>252.0</v>
      </c>
      <c r="L100" s="2">
        <v>1.0</v>
      </c>
      <c r="M100" s="2">
        <v>100.0</v>
      </c>
      <c r="N100" s="2">
        <v>0.0</v>
      </c>
      <c r="O100" s="2" t="s">
        <v>59</v>
      </c>
      <c r="P100" s="2" t="s">
        <v>507</v>
      </c>
      <c r="Q100" s="4">
        <v>2.0</v>
      </c>
      <c r="R100" s="2">
        <v>92.0</v>
      </c>
      <c r="S100" s="5"/>
      <c r="T100" s="2" t="str">
        <f t="shared" si="60"/>
        <v>#define EFF_LEAPERS             ( 92U)    // Стрибуни</v>
      </c>
      <c r="U100" s="2" t="str">
        <f t="shared" si="61"/>
        <v>String("92. Стрибуни,150,252,1,100,0;") +</v>
      </c>
      <c r="V100" s="2" t="str">
        <f t="shared" si="62"/>
        <v>String("92. Leapers,150,252,1,100,0;") +</v>
      </c>
      <c r="W100" s="2" t="str">
        <f t="shared" si="63"/>
        <v>String("92. Прыгуны,150,252,1,100,0;") +</v>
      </c>
      <c r="X100" s="2" t="str">
        <f t="shared" si="64"/>
        <v>  {  24, 203,   5}, // Стрибуни</v>
      </c>
      <c r="Y100" s="2" t="str">
        <f t="shared" si="65"/>
        <v>        case EFF_LEAPERS:             DYNAMIC_DELAY_TICK { effTimer = millis(); LeapersRoutine();             Eff_Tick (); }  break;  // ( 92U) Стрибуни</v>
      </c>
      <c r="Z100" s="2" t="str">
        <f t="shared" si="87"/>
        <v>{"name":"92. Стрибуни","spmin":150,"spmax":252,"scmin":1,"scmax":100,"type":0},</v>
      </c>
      <c r="AA100" s="7" t="str">
        <f t="shared" si="66"/>
        <v>"e92":0,</v>
      </c>
      <c r="AB100" s="7" t="str">
        <f t="shared" si="67"/>
        <v>e92=[[e92]]&amp;</v>
      </c>
      <c r="AC100" s="7" t="str">
        <f t="shared" si="68"/>
        <v>"e92":2,</v>
      </c>
      <c r="AD100" s="2" t="str">
        <f t="shared" si="69"/>
        <v>{"type":"checkbox","class":"checkbox-big","name":"e92","title":"92. Стрибуни","style":"font-size:20px;display:block","state":"{{e92}}"},</v>
      </c>
      <c r="AE100" s="2" t="str">
        <f t="shared" si="70"/>
        <v>{"type":"h4","title":"92. Стрибуни","style":"width:85%;float:left"},{"type":"input","title":"папка","name":"e92","state":"{{e92}}","pattern":"[0-9]{1,2}","style":"width:15%;display:inline"},{"type":"hr"},</v>
      </c>
      <c r="AF100" s="2" t="str">
        <f t="shared" si="71"/>
        <v>"92": "92.Стрибуни",</v>
      </c>
      <c r="AG100" s="31" t="str">
        <f t="shared" si="72"/>
        <v>"92":"92",</v>
      </c>
      <c r="AH100" s="2" t="str">
        <f t="shared" si="73"/>
        <v>92. Стрибуни,150,252,1,100,0;</v>
      </c>
      <c r="AI100" s="2" t="str">
        <f t="shared" si="74"/>
        <v>{"type":"checkbox","class":"checkbox-big","name":"e92","title":"92. Leapers","style":"font-size:20px;display:block","state":"{{e92}}"},</v>
      </c>
      <c r="AJ100" s="2" t="str">
        <f t="shared" si="75"/>
        <v>{"type":"h4","title":"92. Leapers","style":"width:85%;float:left"},{"type":"input","title":"папка","name":"e92","state":"{{e92}}","pattern":"[0-9]{1,2}","style":"width:15%;display:inline"},{"type":"hr"},</v>
      </c>
      <c r="AK100" s="2" t="str">
        <f t="shared" si="76"/>
        <v>"92": "92.Leapers",</v>
      </c>
      <c r="AL100" s="31" t="str">
        <f t="shared" si="77"/>
        <v>"92":"92",</v>
      </c>
      <c r="AM100" s="2" t="str">
        <f t="shared" si="78"/>
        <v>92. Leapers,150,252,1,100,0;</v>
      </c>
      <c r="AN100" s="2" t="str">
        <f t="shared" si="79"/>
        <v>{"type":"checkbox","class":"checkbox-big","name":"e92","title":"92. Прыгуны","style":"font-size:20px;display:block","state":"{{e92}}"},</v>
      </c>
      <c r="AO100" s="2" t="str">
        <f t="shared" si="80"/>
        <v>{"type":"h4","title":"92. Прыгуны","style":"width:85%;float:left"},{"type":"input","title":"папка","name":"e92","state":"{{e92}}","pattern":"[0-9]{1,2}","style":"width:15%;display:inline"},{"type":"hr"},</v>
      </c>
      <c r="AP100" s="2" t="str">
        <f t="shared" si="81"/>
        <v>"92": "92.Прыгуны",</v>
      </c>
      <c r="AQ100" s="31" t="str">
        <f t="shared" si="82"/>
        <v>"92":"92",</v>
      </c>
      <c r="AR100" s="2" t="str">
        <f t="shared" si="83"/>
        <v>92. Прыгуны,150,252,1,100,0;</v>
      </c>
    </row>
    <row r="101" ht="14.25" customHeight="1">
      <c r="A101" s="2">
        <f t="shared" si="59"/>
        <v>93</v>
      </c>
      <c r="B101" s="2" t="s">
        <v>508</v>
      </c>
      <c r="C101" s="2" t="s">
        <v>509</v>
      </c>
      <c r="D101" s="2" t="s">
        <v>510</v>
      </c>
      <c r="E101" s="2" t="s">
        <v>511</v>
      </c>
      <c r="F101" s="2">
        <v>25.0</v>
      </c>
      <c r="G101" s="2">
        <v>70.0</v>
      </c>
      <c r="H101" s="2">
        <v>51.0</v>
      </c>
      <c r="I101" s="5"/>
      <c r="J101" s="2">
        <v>1.0</v>
      </c>
      <c r="K101" s="2">
        <v>150.0</v>
      </c>
      <c r="L101" s="2">
        <v>1.0</v>
      </c>
      <c r="M101" s="2">
        <v>100.0</v>
      </c>
      <c r="N101" s="2">
        <v>0.0</v>
      </c>
      <c r="O101" s="2" t="s">
        <v>54</v>
      </c>
      <c r="P101" s="2" t="s">
        <v>512</v>
      </c>
      <c r="Q101" s="4">
        <v>2.0</v>
      </c>
      <c r="R101" s="2">
        <v>93.0</v>
      </c>
      <c r="S101" s="5"/>
      <c r="T101" s="2" t="str">
        <f t="shared" si="60"/>
        <v>#define EFF_STROBE              ( 93U)    // Строб.Хаос.Дифузія</v>
      </c>
      <c r="U101" s="2" t="str">
        <f t="shared" si="61"/>
        <v>String("93. Строб.Хаос.Дифузія,1,150,1,100,0;") +</v>
      </c>
      <c r="V101" s="2" t="str">
        <f t="shared" si="62"/>
        <v>String("93. Strobe,1,150,1,100,0;") +</v>
      </c>
      <c r="W101" s="2" t="str">
        <f t="shared" si="63"/>
        <v>String("93. Строб.Хаос.Диффузия,1,150,1,100,0;") +</v>
      </c>
      <c r="X101" s="2" t="str">
        <f t="shared" si="64"/>
        <v>  {  25,  70,  51}, // Строб.Хаос.Дифузія</v>
      </c>
      <c r="Y101" s="2" t="str">
        <f t="shared" si="65"/>
        <v>        case EFF_STROBE:              LOW_DELAY_TICK     { effTimer = millis(); StrobeAndDiffusion();         Eff_Tick (); }  break;  // ( 93U) Строб.Хаос.Дифузія</v>
      </c>
      <c r="Z101" s="2" t="str">
        <f t="shared" si="87"/>
        <v>{"name":"93. Строб.Хаос.Дифузія","spmin":1,"spmax":150,"scmin":1,"scmax":100,"type":0},</v>
      </c>
      <c r="AA101" s="7" t="str">
        <f t="shared" si="66"/>
        <v>"e93":0,</v>
      </c>
      <c r="AB101" s="7" t="str">
        <f t="shared" si="67"/>
        <v>e93=[[e93]]&amp;</v>
      </c>
      <c r="AC101" s="7" t="str">
        <f t="shared" si="68"/>
        <v>"e93":2,</v>
      </c>
      <c r="AD101" s="2" t="str">
        <f t="shared" si="69"/>
        <v>{"type":"checkbox","class":"checkbox-big","name":"e93","title":"93. Строб.Хаос.Дифузія","style":"font-size:20px;display:block","state":"{{e93}}"},</v>
      </c>
      <c r="AE101" s="2" t="str">
        <f t="shared" si="70"/>
        <v>{"type":"h4","title":"93. Строб.Хаос.Дифузія","style":"width:85%;float:left"},{"type":"input","title":"папка","name":"e93","state":"{{e93}}","pattern":"[0-9]{1,2}","style":"width:15%;display:inline"},{"type":"hr"},</v>
      </c>
      <c r="AF101" s="2" t="str">
        <f t="shared" si="71"/>
        <v>"93": "93.Строб.Хаос.Дифузія",</v>
      </c>
      <c r="AG101" s="31" t="str">
        <f t="shared" si="72"/>
        <v>"93":"93",</v>
      </c>
      <c r="AH101" s="2" t="str">
        <f t="shared" si="73"/>
        <v>93. Строб.Хаос.Дифузія,1,150,1,100,0;</v>
      </c>
      <c r="AI101" s="2" t="str">
        <f t="shared" si="74"/>
        <v>{"type":"checkbox","class":"checkbox-big","name":"e93","title":"93. Strobe","style":"font-size:20px;display:block","state":"{{e93}}"},</v>
      </c>
      <c r="AJ101" s="2" t="str">
        <f t="shared" si="75"/>
        <v>{"type":"h4","title":"93. Strobe","style":"width:85%;float:left"},{"type":"input","title":"папка","name":"e93","state":"{{e93}}","pattern":"[0-9]{1,2}","style":"width:15%;display:inline"},{"type":"hr"},</v>
      </c>
      <c r="AK101" s="2" t="str">
        <f t="shared" si="76"/>
        <v>"93": "93.Strobe",</v>
      </c>
      <c r="AL101" s="31" t="str">
        <f t="shared" si="77"/>
        <v>"93":"93",</v>
      </c>
      <c r="AM101" s="2" t="str">
        <f t="shared" si="78"/>
        <v>93. Strobe,1,150,1,100,0;</v>
      </c>
      <c r="AN101" s="2" t="str">
        <f t="shared" si="79"/>
        <v>{"type":"checkbox","class":"checkbox-big","name":"e93","title":"93. Строб.Хаос.Диффузия","style":"font-size:20px;display:block","state":"{{e93}}"},</v>
      </c>
      <c r="AO101" s="2" t="str">
        <f t="shared" si="80"/>
        <v>{"type":"h4","title":"93. Строб.Хаос.Диффузия","style":"width:85%;float:left"},{"type":"input","title":"папка","name":"e93","state":"{{e93}}","pattern":"[0-9]{1,2}","style":"width:15%;display:inline"},{"type":"hr"},</v>
      </c>
      <c r="AP101" s="2" t="str">
        <f t="shared" si="81"/>
        <v>"93": "93.Строб.Хаос.Диффузия",</v>
      </c>
      <c r="AQ101" s="31" t="str">
        <f t="shared" si="82"/>
        <v>"93":"93",</v>
      </c>
      <c r="AR101" s="2" t="str">
        <f t="shared" si="83"/>
        <v>93. Строб.Хаос.Диффузия,1,150,1,100,0;</v>
      </c>
    </row>
    <row r="102" ht="14.25" customHeight="1">
      <c r="A102" s="2">
        <f t="shared" si="59"/>
        <v>94</v>
      </c>
      <c r="B102" s="2" t="s">
        <v>513</v>
      </c>
      <c r="C102" s="2" t="s">
        <v>514</v>
      </c>
      <c r="D102" s="2" t="s">
        <v>515</v>
      </c>
      <c r="E102" s="2" t="s">
        <v>514</v>
      </c>
      <c r="F102" s="2">
        <v>55.0</v>
      </c>
      <c r="G102" s="2">
        <v>127.0</v>
      </c>
      <c r="H102" s="2">
        <v>100.0</v>
      </c>
      <c r="I102" s="5"/>
      <c r="J102" s="2">
        <v>1.0</v>
      </c>
      <c r="K102" s="2">
        <v>255.0</v>
      </c>
      <c r="L102" s="2">
        <v>100.0</v>
      </c>
      <c r="M102" s="2">
        <v>100.0</v>
      </c>
      <c r="N102" s="2">
        <v>2.0</v>
      </c>
      <c r="O102" s="2" t="s">
        <v>54</v>
      </c>
      <c r="P102" s="2" t="s">
        <v>516</v>
      </c>
      <c r="Q102" s="4">
        <v>9.0</v>
      </c>
      <c r="R102" s="2">
        <v>94.0</v>
      </c>
      <c r="S102" s="5"/>
      <c r="T102" s="2" t="str">
        <f t="shared" si="60"/>
        <v>#define EFF_PACIFIC             ( 94U)    // Тихий океан</v>
      </c>
      <c r="U102" s="2" t="str">
        <f t="shared" si="61"/>
        <v>String("94. Тихий океан,1,255,100,100,2;") +</v>
      </c>
      <c r="V102" s="2" t="str">
        <f t="shared" si="62"/>
        <v>String("94. Pacific,1,255,100,100,2;") +</v>
      </c>
      <c r="W102" s="2" t="str">
        <f t="shared" si="63"/>
        <v>String("94. Тихий океан,1,255,100,100,2;") +</v>
      </c>
      <c r="X102" s="2" t="str">
        <f t="shared" si="64"/>
        <v>  {  55, 127, 100}, // Тихий океан</v>
      </c>
      <c r="Y102" s="2" t="str">
        <f t="shared" si="65"/>
        <v>        case EFF_PACIFIC:             LOW_DELAY_TICK     { effTimer = millis(); pacificRoutine();             Eff_Tick (); }  break;  // ( 94U) Тихий океан</v>
      </c>
      <c r="Z102" s="2" t="str">
        <f t="shared" si="87"/>
        <v>{"name":"94. Тихий океан","spmin":1,"spmax":255,"scmin":100,"scmax":100,"type":2},</v>
      </c>
      <c r="AA102" s="7" t="str">
        <f t="shared" si="66"/>
        <v>"e94":0,</v>
      </c>
      <c r="AB102" s="7" t="str">
        <f t="shared" si="67"/>
        <v>e94=[[e94]]&amp;</v>
      </c>
      <c r="AC102" s="7" t="str">
        <f t="shared" si="68"/>
        <v>"e94":9,</v>
      </c>
      <c r="AD102" s="2" t="str">
        <f t="shared" si="69"/>
        <v>{"type":"checkbox","class":"checkbox-big","name":"e94","title":"94. Тихий океан","style":"font-size:20px;display:block","state":"{{e94}}"},</v>
      </c>
      <c r="AE102" s="2" t="str">
        <f t="shared" si="70"/>
        <v>{"type":"h4","title":"94. Тихий океан","style":"width:85%;float:left"},{"type":"input","title":"папка","name":"e94","state":"{{e94}}","pattern":"[0-9]{1,2}","style":"width:15%;display:inline"},{"type":"hr"},</v>
      </c>
      <c r="AF102" s="2" t="str">
        <f t="shared" si="71"/>
        <v>"94": "94.Тихий океан",</v>
      </c>
      <c r="AG102" s="31" t="str">
        <f t="shared" si="72"/>
        <v>"94":"94",</v>
      </c>
      <c r="AH102" s="2" t="str">
        <f t="shared" si="73"/>
        <v>94. Тихий океан,1,255,100,100,2;</v>
      </c>
      <c r="AI102" s="2" t="str">
        <f t="shared" si="74"/>
        <v>{"type":"checkbox","class":"checkbox-big","name":"e94","title":"94. Pacific","style":"font-size:20px;display:block","state":"{{e94}}"},</v>
      </c>
      <c r="AJ102" s="2" t="str">
        <f t="shared" si="75"/>
        <v>{"type":"h4","title":"94. Pacific","style":"width:85%;float:left"},{"type":"input","title":"папка","name":"e94","state":"{{e94}}","pattern":"[0-9]{1,2}","style":"width:15%;display:inline"},{"type":"hr"},</v>
      </c>
      <c r="AK102" s="2" t="str">
        <f t="shared" si="76"/>
        <v>"94": "94.Pacific",</v>
      </c>
      <c r="AL102" s="31" t="str">
        <f t="shared" si="77"/>
        <v>"94":"94",</v>
      </c>
      <c r="AM102" s="2" t="str">
        <f t="shared" si="78"/>
        <v>94. Pacific,1,255,100,100,2;</v>
      </c>
      <c r="AN102" s="2" t="str">
        <f t="shared" si="79"/>
        <v>{"type":"checkbox","class":"checkbox-big","name":"e94","title":"94. Тихий океан","style":"font-size:20px;display:block","state":"{{e94}}"},</v>
      </c>
      <c r="AO102" s="2" t="str">
        <f t="shared" si="80"/>
        <v>{"type":"h4","title":"94. Тихий океан","style":"width:85%;float:left"},{"type":"input","title":"папка","name":"e94","state":"{{e94}}","pattern":"[0-9]{1,2}","style":"width:15%;display:inline"},{"type":"hr"},</v>
      </c>
      <c r="AP102" s="2" t="str">
        <f t="shared" si="81"/>
        <v>"94": "94.Тихий океан",</v>
      </c>
      <c r="AQ102" s="31" t="str">
        <f t="shared" si="82"/>
        <v>"94":"94",</v>
      </c>
      <c r="AR102" s="2" t="str">
        <f t="shared" si="83"/>
        <v>94. Тихий океан,1,255,100,100,2;</v>
      </c>
    </row>
    <row r="103" ht="14.25" customHeight="1">
      <c r="A103" s="2">
        <f t="shared" si="59"/>
        <v>95</v>
      </c>
      <c r="B103" s="2" t="s">
        <v>517</v>
      </c>
      <c r="C103" s="2" t="s">
        <v>518</v>
      </c>
      <c r="D103" s="2" t="s">
        <v>519</v>
      </c>
      <c r="E103" s="2" t="s">
        <v>520</v>
      </c>
      <c r="F103" s="2">
        <v>39.0</v>
      </c>
      <c r="G103" s="2">
        <v>77.0</v>
      </c>
      <c r="H103" s="2">
        <v>1.0</v>
      </c>
      <c r="I103" s="5"/>
      <c r="J103" s="2">
        <v>1.0</v>
      </c>
      <c r="K103" s="2">
        <v>255.0</v>
      </c>
      <c r="L103" s="2">
        <v>1.0</v>
      </c>
      <c r="M103" s="2">
        <v>100.0</v>
      </c>
      <c r="N103" s="2">
        <v>0.0</v>
      </c>
      <c r="O103" s="2" t="s">
        <v>54</v>
      </c>
      <c r="P103" s="2" t="s">
        <v>521</v>
      </c>
      <c r="Q103" s="4">
        <v>2.0</v>
      </c>
      <c r="R103" s="2">
        <v>95.0</v>
      </c>
      <c r="S103" s="5"/>
      <c r="T103" s="2" t="str">
        <f t="shared" si="60"/>
        <v>#define EFF_SHADOWS             ( 95U)    // Тіні</v>
      </c>
      <c r="U103" s="2" t="str">
        <f t="shared" si="61"/>
        <v>String("95. Тіні,1,255,1,100,0;") +</v>
      </c>
      <c r="V103" s="2" t="str">
        <f t="shared" si="62"/>
        <v>String("95. Shadows,1,255,1,100,0;") +</v>
      </c>
      <c r="W103" s="2" t="str">
        <f t="shared" si="63"/>
        <v>String("95. Тени,1,255,1,100,0;") +</v>
      </c>
      <c r="X103" s="2" t="str">
        <f t="shared" si="64"/>
        <v>  {  39,  77,   1}, // Тіні</v>
      </c>
      <c r="Y103" s="2" t="str">
        <f t="shared" si="65"/>
        <v>        case EFF_SHADOWS:             LOW_DELAY_TICK     { effTimer = millis(); shadowsRoutine();             Eff_Tick (); }  break;  // ( 95U) Тіні</v>
      </c>
      <c r="Z103" s="2" t="str">
        <f t="shared" si="87"/>
        <v>{"name":"95. Тіні","spmin":1,"spmax":255,"scmin":1,"scmax":100,"type":0},</v>
      </c>
      <c r="AA103" s="7" t="str">
        <f t="shared" si="66"/>
        <v>"e95":0,</v>
      </c>
      <c r="AB103" s="7" t="str">
        <f t="shared" si="67"/>
        <v>e95=[[e95]]&amp;</v>
      </c>
      <c r="AC103" s="7" t="str">
        <f t="shared" si="68"/>
        <v>"e95":2,</v>
      </c>
      <c r="AD103" s="2" t="str">
        <f t="shared" si="69"/>
        <v>{"type":"checkbox","class":"checkbox-big","name":"e95","title":"95. Тіні","style":"font-size:20px;display:block","state":"{{e95}}"},</v>
      </c>
      <c r="AE103" s="2" t="str">
        <f t="shared" si="70"/>
        <v>{"type":"h4","title":"95. Тіні","style":"width:85%;float:left"},{"type":"input","title":"папка","name":"e95","state":"{{e95}}","pattern":"[0-9]{1,2}","style":"width:15%;display:inline"},{"type":"hr"},</v>
      </c>
      <c r="AF103" s="2" t="str">
        <f t="shared" si="71"/>
        <v>"95": "95.Тіні",</v>
      </c>
      <c r="AG103" s="31" t="str">
        <f t="shared" si="72"/>
        <v>"95":"95",</v>
      </c>
      <c r="AH103" s="2" t="str">
        <f t="shared" si="73"/>
        <v>95. Тіні,1,255,1,100,0;</v>
      </c>
      <c r="AI103" s="2" t="str">
        <f t="shared" si="74"/>
        <v>{"type":"checkbox","class":"checkbox-big","name":"e95","title":"95. Shadows","style":"font-size:20px;display:block","state":"{{e95}}"},</v>
      </c>
      <c r="AJ103" s="2" t="str">
        <f t="shared" si="75"/>
        <v>{"type":"h4","title":"95. Shadows","style":"width:85%;float:left"},{"type":"input","title":"папка","name":"e95","state":"{{e95}}","pattern":"[0-9]{1,2}","style":"width:15%;display:inline"},{"type":"hr"},</v>
      </c>
      <c r="AK103" s="2" t="str">
        <f t="shared" si="76"/>
        <v>"95": "95.Shadows",</v>
      </c>
      <c r="AL103" s="31" t="str">
        <f t="shared" si="77"/>
        <v>"95":"95",</v>
      </c>
      <c r="AM103" s="2" t="str">
        <f t="shared" si="78"/>
        <v>95. Shadows,1,255,1,100,0;</v>
      </c>
      <c r="AN103" s="2" t="str">
        <f t="shared" si="79"/>
        <v>{"type":"checkbox","class":"checkbox-big","name":"e95","title":"95. Тени","style":"font-size:20px;display:block","state":"{{e95}}"},</v>
      </c>
      <c r="AO103" s="2" t="str">
        <f t="shared" si="80"/>
        <v>{"type":"h4","title":"95. Тени","style":"width:85%;float:left"},{"type":"input","title":"папка","name":"e95","state":"{{e95}}","pattern":"[0-9]{1,2}","style":"width:15%;display:inline"},{"type":"hr"},</v>
      </c>
      <c r="AP103" s="2" t="str">
        <f t="shared" si="81"/>
        <v>"95": "95.Тени",</v>
      </c>
      <c r="AQ103" s="31" t="str">
        <f t="shared" si="82"/>
        <v>"95":"95",</v>
      </c>
      <c r="AR103" s="2" t="str">
        <f t="shared" si="83"/>
        <v>95. Тени,1,255,1,100,0;</v>
      </c>
    </row>
    <row r="104" ht="14.25" customHeight="1">
      <c r="A104" s="2">
        <f t="shared" si="59"/>
        <v>96</v>
      </c>
      <c r="B104" s="2" t="s">
        <v>522</v>
      </c>
      <c r="C104" s="2" t="s">
        <v>523</v>
      </c>
      <c r="D104" s="2" t="s">
        <v>524</v>
      </c>
      <c r="E104" s="2" t="s">
        <v>523</v>
      </c>
      <c r="F104" s="2">
        <v>15.0</v>
      </c>
      <c r="G104" s="2">
        <v>240.0</v>
      </c>
      <c r="H104" s="2">
        <v>50.0</v>
      </c>
      <c r="I104" s="5"/>
      <c r="J104" s="2">
        <v>100.0</v>
      </c>
      <c r="K104" s="2">
        <v>245.0</v>
      </c>
      <c r="L104" s="2">
        <v>0.0</v>
      </c>
      <c r="M104" s="2">
        <v>100.0</v>
      </c>
      <c r="N104" s="2">
        <v>0.0</v>
      </c>
      <c r="O104" s="2" t="s">
        <v>59</v>
      </c>
      <c r="P104" s="2" t="s">
        <v>525</v>
      </c>
      <c r="Q104" s="4">
        <v>2.0</v>
      </c>
      <c r="R104" s="2">
        <v>96.0</v>
      </c>
      <c r="S104" s="5"/>
      <c r="T104" s="2" t="str">
        <f t="shared" si="60"/>
        <v>#define EFF_UKRAINE             ( 96U)    // Україна</v>
      </c>
      <c r="U104" s="2" t="str">
        <f t="shared" si="61"/>
        <v>String("96. Україна,100,245,0,100,0;") +</v>
      </c>
      <c r="V104" s="2" t="str">
        <f t="shared" si="62"/>
        <v>String("96. Ukraine,100,245,0,100,0;") +</v>
      </c>
      <c r="W104" s="2" t="str">
        <f t="shared" si="63"/>
        <v>String("96. Україна,100,245,0,100,0;") +</v>
      </c>
      <c r="X104" s="2" t="str">
        <f t="shared" si="64"/>
        <v>  {  15, 240,  50}, // Україна</v>
      </c>
      <c r="Y104" s="2" t="str">
        <f t="shared" si="65"/>
        <v>        case EFF_UKRAINE:             DYNAMIC_DELAY_TICK { effTimer = millis(); Ukraine();                    Eff_Tick (); }  break;  // ( 96U) Україна</v>
      </c>
      <c r="Z104" s="2" t="str">
        <f t="shared" si="87"/>
        <v>{"name":"96. Україна","spmin":100,"spmax":245,"scmin":0,"scmax":100,"type":0},</v>
      </c>
      <c r="AA104" s="7" t="str">
        <f t="shared" si="66"/>
        <v>"e96":0,</v>
      </c>
      <c r="AB104" s="7" t="str">
        <f t="shared" si="67"/>
        <v>e96=[[e96]]&amp;</v>
      </c>
      <c r="AC104" s="7" t="str">
        <f t="shared" si="68"/>
        <v>"e96":2,</v>
      </c>
      <c r="AD104" s="2" t="str">
        <f t="shared" si="69"/>
        <v>{"type":"checkbox","class":"checkbox-big","name":"e96","title":"96. Україна","style":"font-size:20px;display:block","state":"{{e96}}"},</v>
      </c>
      <c r="AE104" s="2" t="str">
        <f t="shared" si="70"/>
        <v>{"type":"h4","title":"96. Україна","style":"width:85%;float:left"},{"type":"input","title":"папка","name":"e96","state":"{{e96}}","pattern":"[0-9]{1,2}","style":"width:15%;display:inline"},{"type":"hr"},</v>
      </c>
      <c r="AF104" s="2" t="str">
        <f t="shared" si="71"/>
        <v>"96": "96.Україна",</v>
      </c>
      <c r="AG104" s="31" t="str">
        <f t="shared" si="72"/>
        <v>"96":"96",</v>
      </c>
      <c r="AH104" s="2" t="str">
        <f t="shared" si="73"/>
        <v>96. Україна,100,245,0,100,0;</v>
      </c>
      <c r="AI104" s="2" t="str">
        <f t="shared" si="74"/>
        <v>{"type":"checkbox","class":"checkbox-big","name":"e96","title":"96. Ukraine","style":"font-size:20px;display:block","state":"{{e96}}"},</v>
      </c>
      <c r="AJ104" s="2" t="str">
        <f t="shared" si="75"/>
        <v>{"type":"h4","title":"96. Ukraine","style":"width:85%;float:left"},{"type":"input","title":"папка","name":"e96","state":"{{e96}}","pattern":"[0-9]{1,2}","style":"width:15%;display:inline"},{"type":"hr"},</v>
      </c>
      <c r="AK104" s="2" t="str">
        <f t="shared" si="76"/>
        <v>"96": "96.Ukraine",</v>
      </c>
      <c r="AL104" s="31" t="str">
        <f t="shared" si="77"/>
        <v>"96":"96",</v>
      </c>
      <c r="AM104" s="2" t="str">
        <f t="shared" si="78"/>
        <v>96. Ukraine,100,245,0,100,0;</v>
      </c>
      <c r="AN104" s="2" t="str">
        <f t="shared" si="79"/>
        <v>{"type":"checkbox","class":"checkbox-big","name":"e96","title":"96. Україна","style":"font-size:20px;display:block","state":"{{e96}}"},</v>
      </c>
      <c r="AO104" s="2" t="str">
        <f t="shared" si="80"/>
        <v>{"type":"h4","title":"96. Україна","style":"width:85%;float:left"},{"type":"input","title":"папка","name":"e96","state":"{{e96}}","pattern":"[0-9]{1,2}","style":"width:15%;display:inline"},{"type":"hr"},</v>
      </c>
      <c r="AP104" s="2" t="str">
        <f t="shared" si="81"/>
        <v>"96": "96.Україна",</v>
      </c>
      <c r="AQ104" s="31" t="str">
        <f t="shared" si="82"/>
        <v>"96":"96",</v>
      </c>
      <c r="AR104" s="2" t="str">
        <f t="shared" si="83"/>
        <v>96. Україна,100,245,0,100,0;</v>
      </c>
    </row>
    <row r="105" ht="14.25" customHeight="1">
      <c r="A105" s="2">
        <f t="shared" si="59"/>
        <v>97</v>
      </c>
      <c r="B105" s="2" t="s">
        <v>526</v>
      </c>
      <c r="C105" s="2" t="s">
        <v>527</v>
      </c>
      <c r="D105" s="2" t="s">
        <v>528</v>
      </c>
      <c r="E105" s="2" t="s">
        <v>529</v>
      </c>
      <c r="F105" s="2">
        <v>80.0</v>
      </c>
      <c r="G105" s="2">
        <v>50.0</v>
      </c>
      <c r="H105" s="2">
        <v>0.0</v>
      </c>
      <c r="I105" s="5"/>
      <c r="J105" s="2">
        <v>10.0</v>
      </c>
      <c r="K105" s="2">
        <v>245.0</v>
      </c>
      <c r="L105" s="2">
        <v>10.0</v>
      </c>
      <c r="M105" s="2">
        <v>90.0</v>
      </c>
      <c r="N105" s="2">
        <v>1.0</v>
      </c>
      <c r="O105" s="2" t="s">
        <v>242</v>
      </c>
      <c r="P105" s="2" t="s">
        <v>530</v>
      </c>
      <c r="Q105" s="4">
        <v>2.0</v>
      </c>
      <c r="R105" s="2">
        <v>97.0</v>
      </c>
      <c r="S105" s="5"/>
      <c r="T105" s="2" t="str">
        <f t="shared" si="60"/>
        <v>#define EFF_FIREWORK            ( 97U)    // Феєрверк</v>
      </c>
      <c r="U105" s="2" t="str">
        <f t="shared" si="61"/>
        <v>String("97. Феєрверк,10,245,10,90,1;") +</v>
      </c>
      <c r="V105" s="2" t="str">
        <f t="shared" si="62"/>
        <v>String("97. Firework,10,245,10,90,1;") +</v>
      </c>
      <c r="W105" s="2" t="str">
        <f t="shared" si="63"/>
        <v>String("97. Фейерверк,10,245,10,90,1;") +</v>
      </c>
      <c r="X105" s="2" t="str">
        <f t="shared" si="64"/>
        <v>  {  80,  50,   0}, // Феєрверк</v>
      </c>
      <c r="Y105" s="2" t="str">
        <f t="shared" si="65"/>
        <v>        case EFF_FIREWORK:            SOFT_DELAY_TICK    { effTimer = millis(); Firework();                   Eff_Tick (); }  break;  // ( 97U) Феєрверк</v>
      </c>
      <c r="Z105" s="2" t="str">
        <f t="shared" si="87"/>
        <v>{"name":"97. Феєрверк","spmin":10,"spmax":245,"scmin":10,"scmax":90,"type":1},</v>
      </c>
      <c r="AA105" s="7" t="str">
        <f t="shared" si="66"/>
        <v>"e97":0,</v>
      </c>
      <c r="AB105" s="7" t="str">
        <f t="shared" si="67"/>
        <v>e97=[[e97]]&amp;</v>
      </c>
      <c r="AC105" s="7" t="str">
        <f t="shared" si="68"/>
        <v>"e97":2,</v>
      </c>
      <c r="AD105" s="2" t="str">
        <f t="shared" si="69"/>
        <v>{"type":"checkbox","class":"checkbox-big","name":"e97","title":"97. Феєрверк","style":"font-size:20px;display:block","state":"{{e97}}"},</v>
      </c>
      <c r="AE105" s="2" t="str">
        <f t="shared" si="70"/>
        <v>{"type":"h4","title":"97. Феєрверк","style":"width:85%;float:left"},{"type":"input","title":"папка","name":"e97","state":"{{e97}}","pattern":"[0-9]{1,2}","style":"width:15%;display:inline"},{"type":"hr"},</v>
      </c>
      <c r="AF105" s="2" t="str">
        <f t="shared" si="71"/>
        <v>"97": "97.Феєрверк",</v>
      </c>
      <c r="AG105" s="31" t="str">
        <f t="shared" si="72"/>
        <v>"97":"97",</v>
      </c>
      <c r="AH105" s="2" t="str">
        <f t="shared" si="73"/>
        <v>97. Феєрверк,10,245,10,90,1;</v>
      </c>
      <c r="AI105" s="2" t="str">
        <f t="shared" si="74"/>
        <v>{"type":"checkbox","class":"checkbox-big","name":"e97","title":"97. Firework","style":"font-size:20px;display:block","state":"{{e97}}"},</v>
      </c>
      <c r="AJ105" s="2" t="str">
        <f t="shared" si="75"/>
        <v>{"type":"h4","title":"97. Firework","style":"width:85%;float:left"},{"type":"input","title":"папка","name":"e97","state":"{{e97}}","pattern":"[0-9]{1,2}","style":"width:15%;display:inline"},{"type":"hr"},</v>
      </c>
      <c r="AK105" s="2" t="str">
        <f t="shared" si="76"/>
        <v>"97": "97.Firework",</v>
      </c>
      <c r="AL105" s="31" t="str">
        <f t="shared" si="77"/>
        <v>"97":"97",</v>
      </c>
      <c r="AM105" s="2" t="str">
        <f t="shared" si="78"/>
        <v>97. Firework,10,245,10,90,1;</v>
      </c>
      <c r="AN105" s="2" t="str">
        <f t="shared" si="79"/>
        <v>{"type":"checkbox","class":"checkbox-big","name":"e97","title":"97. Фейерверк","style":"font-size:20px;display:block","state":"{{e97}}"},</v>
      </c>
      <c r="AO105" s="2" t="str">
        <f t="shared" si="80"/>
        <v>{"type":"h4","title":"97. Фейерверк","style":"width:85%;float:left"},{"type":"input","title":"папка","name":"e97","state":"{{e97}}","pattern":"[0-9]{1,2}","style":"width:15%;display:inline"},{"type":"hr"},</v>
      </c>
      <c r="AP105" s="2" t="str">
        <f t="shared" si="81"/>
        <v>"97": "97.Фейерверк",</v>
      </c>
      <c r="AQ105" s="31" t="str">
        <f t="shared" si="82"/>
        <v>"97":"97",</v>
      </c>
      <c r="AR105" s="2" t="str">
        <f t="shared" si="83"/>
        <v>97. Фейерверк,10,245,10,90,1;</v>
      </c>
    </row>
    <row r="106" ht="14.25" customHeight="1">
      <c r="A106" s="2">
        <f t="shared" si="59"/>
        <v>98</v>
      </c>
      <c r="B106" s="2" t="s">
        <v>531</v>
      </c>
      <c r="C106" s="2" t="s">
        <v>532</v>
      </c>
      <c r="D106" s="2" t="s">
        <v>533</v>
      </c>
      <c r="E106" s="2" t="s">
        <v>532</v>
      </c>
      <c r="F106" s="2">
        <v>19.0</v>
      </c>
      <c r="G106" s="2">
        <v>212.0</v>
      </c>
      <c r="H106" s="2">
        <v>44.0</v>
      </c>
      <c r="I106" s="5"/>
      <c r="J106" s="2">
        <v>99.0</v>
      </c>
      <c r="K106" s="2">
        <v>252.0</v>
      </c>
      <c r="L106" s="2">
        <v>1.0</v>
      </c>
      <c r="M106" s="2">
        <v>100.0</v>
      </c>
      <c r="N106" s="2">
        <v>0.0</v>
      </c>
      <c r="O106" s="2" t="s">
        <v>59</v>
      </c>
      <c r="P106" s="2" t="s">
        <v>534</v>
      </c>
      <c r="Q106" s="4">
        <v>2.0</v>
      </c>
      <c r="R106" s="2">
        <v>98.0</v>
      </c>
      <c r="S106" s="5"/>
      <c r="T106" s="2" t="str">
        <f t="shared" si="60"/>
        <v>#define EFF_FAIRY               ( 98U)    // Фея</v>
      </c>
      <c r="U106" s="2" t="str">
        <f t="shared" si="61"/>
        <v>String("98. Фея,99,252,1,100,0;") +</v>
      </c>
      <c r="V106" s="2" t="str">
        <f t="shared" si="62"/>
        <v>String("98. Fairy,99,252,1,100,0;") +</v>
      </c>
      <c r="W106" s="2" t="str">
        <f t="shared" si="63"/>
        <v>String("98. Фея,99,252,1,100,0;") +</v>
      </c>
      <c r="X106" s="2" t="str">
        <f t="shared" si="64"/>
        <v>  {  19, 212,  44}, // Фея</v>
      </c>
      <c r="Y106" s="2" t="str">
        <f t="shared" si="65"/>
        <v>        case EFF_FAIRY:               DYNAMIC_DELAY_TICK { effTimer = millis(); fairyRoutine();               Eff_Tick (); }  break;  // ( 98U) Фея</v>
      </c>
      <c r="Z106" s="2" t="str">
        <f t="shared" si="87"/>
        <v>{"name":"98. Фея","spmin":99,"spmax":252,"scmin":1,"scmax":100,"type":0},</v>
      </c>
      <c r="AA106" s="7" t="str">
        <f t="shared" si="66"/>
        <v>"e98":0,</v>
      </c>
      <c r="AB106" s="7" t="str">
        <f t="shared" si="67"/>
        <v>e98=[[e98]]&amp;</v>
      </c>
      <c r="AC106" s="7" t="str">
        <f t="shared" si="68"/>
        <v>"e98":2,</v>
      </c>
      <c r="AD106" s="2" t="str">
        <f t="shared" si="69"/>
        <v>{"type":"checkbox","class":"checkbox-big","name":"e98","title":"98. Фея","style":"font-size:20px;display:block","state":"{{e98}}"},</v>
      </c>
      <c r="AE106" s="2" t="str">
        <f t="shared" si="70"/>
        <v>{"type":"h4","title":"98. Фея","style":"width:85%;float:left"},{"type":"input","title":"папка","name":"e98","state":"{{e98}}","pattern":"[0-9]{1,2}","style":"width:15%;display:inline"},{"type":"hr"},</v>
      </c>
      <c r="AF106" s="2" t="str">
        <f t="shared" si="71"/>
        <v>"98": "98.Фея",</v>
      </c>
      <c r="AG106" s="31" t="str">
        <f t="shared" si="72"/>
        <v>"98":"98",</v>
      </c>
      <c r="AH106" s="2" t="str">
        <f t="shared" si="73"/>
        <v>98. Фея,99,252,1,100,0;</v>
      </c>
      <c r="AI106" s="2" t="str">
        <f t="shared" si="74"/>
        <v>{"type":"checkbox","class":"checkbox-big","name":"e98","title":"98. Fairy","style":"font-size:20px;display:block","state":"{{e98}}"},</v>
      </c>
      <c r="AJ106" s="2" t="str">
        <f t="shared" si="75"/>
        <v>{"type":"h4","title":"98. Fairy","style":"width:85%;float:left"},{"type":"input","title":"папка","name":"e98","state":"{{e98}}","pattern":"[0-9]{1,2}","style":"width:15%;display:inline"},{"type":"hr"},</v>
      </c>
      <c r="AK106" s="2" t="str">
        <f t="shared" si="76"/>
        <v>"98": "98.Fairy",</v>
      </c>
      <c r="AL106" s="31" t="str">
        <f t="shared" si="77"/>
        <v>"98":"98",</v>
      </c>
      <c r="AM106" s="2" t="str">
        <f t="shared" si="78"/>
        <v>98. Fairy,99,252,1,100,0;</v>
      </c>
      <c r="AN106" s="2" t="str">
        <f t="shared" si="79"/>
        <v>{"type":"checkbox","class":"checkbox-big","name":"e98","title":"98. Фея","style":"font-size:20px;display:block","state":"{{e98}}"},</v>
      </c>
      <c r="AO106" s="2" t="str">
        <f t="shared" si="80"/>
        <v>{"type":"h4","title":"98. Фея","style":"width:85%;float:left"},{"type":"input","title":"папка","name":"e98","state":"{{e98}}","pattern":"[0-9]{1,2}","style":"width:15%;display:inline"},{"type":"hr"},</v>
      </c>
      <c r="AP106" s="2" t="str">
        <f t="shared" si="81"/>
        <v>"98": "98.Фея",</v>
      </c>
      <c r="AQ106" s="31" t="str">
        <f t="shared" si="82"/>
        <v>"98":"98",</v>
      </c>
      <c r="AR106" s="2" t="str">
        <f t="shared" si="83"/>
        <v>98. Фея,99,252,1,100,0;</v>
      </c>
    </row>
    <row r="107" ht="14.25" customHeight="1">
      <c r="A107" s="2">
        <f t="shared" si="59"/>
        <v>99</v>
      </c>
      <c r="B107" s="2" t="s">
        <v>535</v>
      </c>
      <c r="C107" s="2" t="s">
        <v>536</v>
      </c>
      <c r="D107" s="2" t="s">
        <v>537</v>
      </c>
      <c r="E107" s="2" t="s">
        <v>538</v>
      </c>
      <c r="F107" s="2">
        <v>9.0</v>
      </c>
      <c r="G107" s="2">
        <v>236.0</v>
      </c>
      <c r="H107" s="2">
        <v>80.0</v>
      </c>
      <c r="I107" s="5"/>
      <c r="J107" s="2">
        <v>220.0</v>
      </c>
      <c r="K107" s="2">
        <v>252.0</v>
      </c>
      <c r="L107" s="2">
        <v>1.0</v>
      </c>
      <c r="M107" s="2">
        <v>100.0</v>
      </c>
      <c r="N107" s="2">
        <v>0.0</v>
      </c>
      <c r="O107" s="2" t="s">
        <v>59</v>
      </c>
      <c r="P107" s="2" t="s">
        <v>539</v>
      </c>
      <c r="Q107" s="4">
        <v>5.0</v>
      </c>
      <c r="R107" s="2">
        <v>99.0</v>
      </c>
      <c r="S107" s="5"/>
      <c r="T107" s="2" t="str">
        <f t="shared" si="60"/>
        <v>#define EFF_WAVES               ( 99U)    // Хвилі</v>
      </c>
      <c r="U107" s="2" t="str">
        <f t="shared" si="61"/>
        <v>String("99. Хвилі,220,252,1,100,0;") +</v>
      </c>
      <c r="V107" s="2" t="str">
        <f t="shared" si="62"/>
        <v>String("99. Waves,220,252,1,100,0;") +</v>
      </c>
      <c r="W107" s="2" t="str">
        <f t="shared" si="63"/>
        <v>String("99. Волны,220,252,1,100,0;") +</v>
      </c>
      <c r="X107" s="2" t="str">
        <f t="shared" si="64"/>
        <v>  {   9, 236,  80}, // Хвилі</v>
      </c>
      <c r="Y107" s="2" t="str">
        <f t="shared" si="65"/>
        <v>        case EFF_WAVES:               DYNAMIC_DELAY_TICK { effTimer = millis(); WaveRoutine();                Eff_Tick (); }  break;  // ( 99U) Хвилі</v>
      </c>
      <c r="Z107" s="2" t="str">
        <f t="shared" si="87"/>
        <v>{"name":"99. Хвилі","spmin":220,"spmax":252,"scmin":1,"scmax":100,"type":0},</v>
      </c>
      <c r="AA107" s="7" t="str">
        <f t="shared" si="66"/>
        <v>"e99":0,</v>
      </c>
      <c r="AB107" s="7" t="str">
        <f t="shared" si="67"/>
        <v>e99=[[e99]]&amp;</v>
      </c>
      <c r="AC107" s="7" t="str">
        <f t="shared" si="68"/>
        <v>"e99":5,</v>
      </c>
      <c r="AD107" s="2" t="str">
        <f t="shared" si="69"/>
        <v>{"type":"checkbox","class":"checkbox-big","name":"e99","title":"99. Хвилі","style":"font-size:20px;display:block","state":"{{e99}}"},</v>
      </c>
      <c r="AE107" s="2" t="str">
        <f t="shared" si="70"/>
        <v>{"type":"h4","title":"99. Хвилі","style":"width:85%;float:left"},{"type":"input","title":"папка","name":"e99","state":"{{e99}}","pattern":"[0-9]{1,2}","style":"width:15%;display:inline"},{"type":"hr"},</v>
      </c>
      <c r="AF107" s="2" t="str">
        <f t="shared" si="71"/>
        <v>"99": "99.Хвилі",</v>
      </c>
      <c r="AG107" s="31" t="str">
        <f t="shared" si="72"/>
        <v>"99":"99",</v>
      </c>
      <c r="AH107" s="2" t="str">
        <f t="shared" si="73"/>
        <v>99. Хвилі,220,252,1,100,0;</v>
      </c>
      <c r="AI107" s="2" t="str">
        <f t="shared" si="74"/>
        <v>{"type":"checkbox","class":"checkbox-big","name":"e99","title":"99. Waves","style":"font-size:20px;display:block","state":"{{e99}}"},</v>
      </c>
      <c r="AJ107" s="2" t="str">
        <f t="shared" si="75"/>
        <v>{"type":"h4","title":"99. Waves","style":"width:85%;float:left"},{"type":"input","title":"папка","name":"e99","state":"{{e99}}","pattern":"[0-9]{1,2}","style":"width:15%;display:inline"},{"type":"hr"},</v>
      </c>
      <c r="AK107" s="2" t="str">
        <f t="shared" si="76"/>
        <v>"99": "99.Waves",</v>
      </c>
      <c r="AL107" s="31" t="str">
        <f t="shared" si="77"/>
        <v>"99":"99",</v>
      </c>
      <c r="AM107" s="2" t="str">
        <f t="shared" si="78"/>
        <v>99. Waves,220,252,1,100,0;</v>
      </c>
      <c r="AN107" s="2" t="str">
        <f t="shared" si="79"/>
        <v>{"type":"checkbox","class":"checkbox-big","name":"e99","title":"99. Волны","style":"font-size:20px;display:block","state":"{{e99}}"},</v>
      </c>
      <c r="AO107" s="2" t="str">
        <f t="shared" si="80"/>
        <v>{"type":"h4","title":"99. Волны","style":"width:85%;float:left"},{"type":"input","title":"папка","name":"e99","state":"{{e99}}","pattern":"[0-9]{1,2}","style":"width:15%;display:inline"},{"type":"hr"},</v>
      </c>
      <c r="AP107" s="2" t="str">
        <f t="shared" si="81"/>
        <v>"99": "99.Волны",</v>
      </c>
      <c r="AQ107" s="31" t="str">
        <f t="shared" si="82"/>
        <v>"99":"99",</v>
      </c>
      <c r="AR107" s="2" t="str">
        <f t="shared" si="83"/>
        <v>99. Волны,220,252,1,100,0;</v>
      </c>
    </row>
    <row r="108" ht="14.25" customHeight="1">
      <c r="A108" s="2">
        <f t="shared" si="59"/>
        <v>100</v>
      </c>
      <c r="B108" s="2" t="s">
        <v>540</v>
      </c>
      <c r="C108" s="2" t="s">
        <v>541</v>
      </c>
      <c r="D108" s="2" t="s">
        <v>542</v>
      </c>
      <c r="E108" s="2" t="s">
        <v>543</v>
      </c>
      <c r="F108" s="2">
        <v>8.0</v>
      </c>
      <c r="G108" s="2">
        <v>4.0</v>
      </c>
      <c r="H108" s="2">
        <v>34.0</v>
      </c>
      <c r="I108" s="5"/>
      <c r="J108" s="2">
        <v>1.0</v>
      </c>
      <c r="K108" s="2">
        <v>15.0</v>
      </c>
      <c r="L108" s="2">
        <v>1.0</v>
      </c>
      <c r="M108" s="2">
        <v>50.0</v>
      </c>
      <c r="N108" s="2">
        <v>0.0</v>
      </c>
      <c r="O108" s="2" t="s">
        <v>69</v>
      </c>
      <c r="P108" s="2" t="s">
        <v>544</v>
      </c>
      <c r="Q108" s="4">
        <v>2.0</v>
      </c>
      <c r="R108" s="2">
        <v>100.0</v>
      </c>
      <c r="S108" s="5"/>
      <c r="T108" s="2" t="str">
        <f t="shared" si="60"/>
        <v>#define EFF_CLOUDS              (100U)    // Хмари</v>
      </c>
      <c r="U108" s="2" t="str">
        <f t="shared" si="61"/>
        <v>String("100. Хмари,1,15,1,50,0;") +</v>
      </c>
      <c r="V108" s="2" t="str">
        <f t="shared" si="62"/>
        <v>String("100. Clouds,1,15,1,50,0;") +</v>
      </c>
      <c r="W108" s="2" t="str">
        <f t="shared" si="63"/>
        <v>String("100. Тучи,1,15,1,50,0;") +</v>
      </c>
      <c r="X108" s="2" t="str">
        <f t="shared" si="64"/>
        <v>  {   8,   4,  34}, // Хмари</v>
      </c>
      <c r="Y108" s="2" t="str">
        <f t="shared" si="65"/>
        <v>        case EFF_CLOUDS:              HIGH_DELAY_TICK    { effTimer = millis(); cloudsNoiseRoutine();         Eff_Tick (); }  break;  // (100U) Хмари</v>
      </c>
      <c r="Z108" s="2" t="str">
        <f t="shared" si="87"/>
        <v>{"name":"100. Хмари","spmin":1,"spmax":15,"scmin":1,"scmax":50,"type":0},</v>
      </c>
      <c r="AA108" s="7" t="str">
        <f t="shared" si="66"/>
        <v>"e100":0,</v>
      </c>
      <c r="AB108" s="7" t="str">
        <f t="shared" si="67"/>
        <v>e100=[[e100]]&amp;</v>
      </c>
      <c r="AC108" s="7" t="str">
        <f t="shared" si="68"/>
        <v>"e100":2,</v>
      </c>
      <c r="AD108" s="2" t="str">
        <f t="shared" si="69"/>
        <v>{"type":"checkbox","class":"checkbox-big","name":"e100","title":"100. Хмари","style":"font-size:20px;display:block","state":"{{e100}}"},</v>
      </c>
      <c r="AE108" s="2" t="str">
        <f t="shared" si="70"/>
        <v>{"type":"h4","title":"100. Хмари","style":"width:85%;float:left"},{"type":"input","title":"папка","name":"e100","state":"{{e100}}","pattern":"[0-9]{1,2}","style":"width:15%;display:inline"},{"type":"hr"},</v>
      </c>
      <c r="AF108" s="2" t="str">
        <f t="shared" si="71"/>
        <v>"100": "100.Хмари",</v>
      </c>
      <c r="AG108" s="31" t="str">
        <f t="shared" si="72"/>
        <v>"100":"100",</v>
      </c>
      <c r="AH108" s="2" t="str">
        <f t="shared" si="73"/>
        <v>100. Хмари,1,15,1,50,0;</v>
      </c>
      <c r="AI108" s="2" t="str">
        <f t="shared" si="74"/>
        <v>{"type":"checkbox","class":"checkbox-big","name":"e100","title":"100. Clouds","style":"font-size:20px;display:block","state":"{{e100}}"},</v>
      </c>
      <c r="AJ108" s="2" t="str">
        <f t="shared" si="75"/>
        <v>{"type":"h4","title":"100. Clouds","style":"width:85%;float:left"},{"type":"input","title":"папка","name":"e100","state":"{{e100}}","pattern":"[0-9]{1,2}","style":"width:15%;display:inline"},{"type":"hr"},</v>
      </c>
      <c r="AK108" s="2" t="str">
        <f t="shared" si="76"/>
        <v>"100": "100.Clouds",</v>
      </c>
      <c r="AL108" s="31" t="str">
        <f t="shared" si="77"/>
        <v>"100":"100",</v>
      </c>
      <c r="AM108" s="2" t="str">
        <f t="shared" si="78"/>
        <v>100. Clouds,1,15,1,50,0;</v>
      </c>
      <c r="AN108" s="2" t="str">
        <f t="shared" si="79"/>
        <v>{"type":"checkbox","class":"checkbox-big","name":"e100","title":"100. Тучи","style":"font-size:20px;display:block","state":"{{e100}}"},</v>
      </c>
      <c r="AO108" s="2" t="str">
        <f t="shared" si="80"/>
        <v>{"type":"h4","title":"100. Тучи","style":"width:85%;float:left"},{"type":"input","title":"папка","name":"e100","state":"{{e100}}","pattern":"[0-9]{1,2}","style":"width:15%;display:inline"},{"type":"hr"},</v>
      </c>
      <c r="AP108" s="2" t="str">
        <f t="shared" si="81"/>
        <v>"100": "100.Тучи",</v>
      </c>
      <c r="AQ108" s="31" t="str">
        <f t="shared" si="82"/>
        <v>"100":"100",</v>
      </c>
      <c r="AR108" s="2" t="str">
        <f t="shared" si="83"/>
        <v>100. Тучи,1,15,1,50,0;</v>
      </c>
    </row>
    <row r="109" ht="14.25" customHeight="1">
      <c r="A109" s="2">
        <f t="shared" si="59"/>
        <v>101</v>
      </c>
      <c r="B109" s="2" t="s">
        <v>545</v>
      </c>
      <c r="C109" s="2" t="s">
        <v>546</v>
      </c>
      <c r="D109" s="2" t="s">
        <v>547</v>
      </c>
      <c r="E109" s="2" t="s">
        <v>548</v>
      </c>
      <c r="F109" s="2">
        <v>30.0</v>
      </c>
      <c r="G109" s="2">
        <v>233.0</v>
      </c>
      <c r="H109" s="2">
        <v>2.0</v>
      </c>
      <c r="I109" s="5"/>
      <c r="J109" s="2">
        <v>99.0</v>
      </c>
      <c r="K109" s="2">
        <v>252.0</v>
      </c>
      <c r="L109" s="2">
        <v>1.0</v>
      </c>
      <c r="M109" s="2">
        <v>100.0</v>
      </c>
      <c r="N109" s="2">
        <v>0.0</v>
      </c>
      <c r="O109" s="2" t="s">
        <v>59</v>
      </c>
      <c r="P109" s="2" t="s">
        <v>549</v>
      </c>
      <c r="Q109" s="4">
        <v>4.0</v>
      </c>
      <c r="R109" s="2">
        <v>101.0</v>
      </c>
      <c r="S109" s="5"/>
      <c r="T109" s="2" t="str">
        <f t="shared" si="60"/>
        <v>#define EFF_SIMPLE_RAIN         (101U)    // Хмарка в банці</v>
      </c>
      <c r="U109" s="2" t="str">
        <f t="shared" si="61"/>
        <v>String("101. Хмарка в банці,99,252,1,100,0;") +</v>
      </c>
      <c r="V109" s="2" t="str">
        <f t="shared" si="62"/>
        <v>String("101. Simple Rain,99,252,1,100,0;") +</v>
      </c>
      <c r="W109" s="2" t="str">
        <f t="shared" si="63"/>
        <v>String("101. Тучка в банке,99,252,1,100,0;") +</v>
      </c>
      <c r="X109" s="2" t="str">
        <f t="shared" si="64"/>
        <v>  {  30, 233,   2}, // Хмарка в банці</v>
      </c>
      <c r="Y109" s="2" t="str">
        <f t="shared" si="65"/>
        <v>        case EFF_SIMPLE_RAIN:         DYNAMIC_DELAY_TICK { effTimer = millis(); simpleRain();                 Eff_Tick (); }  break;  // (101U) Хмарка в банці</v>
      </c>
      <c r="Z109" s="2" t="str">
        <f t="shared" si="87"/>
        <v>{"name":"101. Хмарка в банці","spmin":99,"spmax":252,"scmin":1,"scmax":100,"type":0},</v>
      </c>
      <c r="AA109" s="7" t="str">
        <f t="shared" si="66"/>
        <v>"e101":0,</v>
      </c>
      <c r="AB109" s="7" t="str">
        <f t="shared" si="67"/>
        <v>e101=[[e101]]&amp;</v>
      </c>
      <c r="AC109" s="7" t="str">
        <f t="shared" si="68"/>
        <v>"e101":4,</v>
      </c>
      <c r="AD109" s="2" t="str">
        <f t="shared" si="69"/>
        <v>{"type":"checkbox","class":"checkbox-big","name":"e101","title":"101. Хмарка в банці","style":"font-size:20px;display:block","state":"{{e101}}"},</v>
      </c>
      <c r="AE109" s="2" t="str">
        <f t="shared" si="70"/>
        <v>{"type":"h4","title":"101. Хмарка в банці","style":"width:85%;float:left"},{"type":"input","title":"папка","name":"e101","state":"{{e101}}","pattern":"[0-9]{1,2}","style":"width:15%;display:inline"},{"type":"hr"},</v>
      </c>
      <c r="AF109" s="2" t="str">
        <f t="shared" si="71"/>
        <v>"101": "101.Хмарка в банці",</v>
      </c>
      <c r="AG109" s="31" t="str">
        <f t="shared" si="72"/>
        <v>"101":"101",</v>
      </c>
      <c r="AH109" s="2" t="str">
        <f t="shared" si="73"/>
        <v>101. Хмарка в банці,99,252,1,100,0;</v>
      </c>
      <c r="AI109" s="2" t="str">
        <f t="shared" si="74"/>
        <v>{"type":"checkbox","class":"checkbox-big","name":"e101","title":"101. Simple Rain","style":"font-size:20px;display:block","state":"{{e101}}"},</v>
      </c>
      <c r="AJ109" s="2" t="str">
        <f t="shared" si="75"/>
        <v>{"type":"h4","title":"101. Simple Rain","style":"width:85%;float:left"},{"type":"input","title":"папка","name":"e101","state":"{{e101}}","pattern":"[0-9]{1,2}","style":"width:15%;display:inline"},{"type":"hr"},</v>
      </c>
      <c r="AK109" s="2" t="str">
        <f t="shared" si="76"/>
        <v>"101": "101.Simple Rain",</v>
      </c>
      <c r="AL109" s="31" t="str">
        <f t="shared" si="77"/>
        <v>"101":"101",</v>
      </c>
      <c r="AM109" s="2" t="str">
        <f t="shared" si="78"/>
        <v>101. Simple Rain,99,252,1,100,0;</v>
      </c>
      <c r="AN109" s="2" t="str">
        <f t="shared" si="79"/>
        <v>{"type":"checkbox","class":"checkbox-big","name":"e101","title":"101. Тучка в банке","style":"font-size:20px;display:block","state":"{{e101}}"},</v>
      </c>
      <c r="AO109" s="2" t="str">
        <f t="shared" si="80"/>
        <v>{"type":"h4","title":"101. Тучка в банке","style":"width:85%;float:left"},{"type":"input","title":"папка","name":"e101","state":"{{e101}}","pattern":"[0-9]{1,2}","style":"width:15%;display:inline"},{"type":"hr"},</v>
      </c>
      <c r="AP109" s="2" t="str">
        <f t="shared" si="81"/>
        <v>"101": "101.Тучка в банке",</v>
      </c>
      <c r="AQ109" s="31" t="str">
        <f t="shared" si="82"/>
        <v>"101":"101",</v>
      </c>
      <c r="AR109" s="2" t="str">
        <f t="shared" si="83"/>
        <v>101. Тучка в банке,99,252,1,100,0;</v>
      </c>
    </row>
    <row r="110" ht="14.25" customHeight="1">
      <c r="A110" s="2">
        <f t="shared" si="59"/>
        <v>102</v>
      </c>
      <c r="B110" s="2" t="s">
        <v>550</v>
      </c>
      <c r="C110" s="2" t="s">
        <v>551</v>
      </c>
      <c r="D110" s="2" t="s">
        <v>552</v>
      </c>
      <c r="E110" s="2" t="s">
        <v>553</v>
      </c>
      <c r="F110" s="2">
        <v>11.0</v>
      </c>
      <c r="G110" s="2">
        <v>33.0</v>
      </c>
      <c r="H110" s="2">
        <v>58.0</v>
      </c>
      <c r="I110" s="5"/>
      <c r="J110" s="2">
        <v>1.0</v>
      </c>
      <c r="K110" s="2">
        <v>150.0</v>
      </c>
      <c r="L110" s="2">
        <v>1.0</v>
      </c>
      <c r="M110" s="2">
        <v>100.0</v>
      </c>
      <c r="N110" s="2">
        <v>0.0</v>
      </c>
      <c r="O110" s="2" t="s">
        <v>69</v>
      </c>
      <c r="P110" s="2" t="s">
        <v>554</v>
      </c>
      <c r="Q110" s="4">
        <v>2.0</v>
      </c>
      <c r="R110" s="2">
        <v>102.0</v>
      </c>
      <c r="S110" s="5"/>
      <c r="T110" s="2" t="str">
        <f t="shared" si="60"/>
        <v>#define EFF_MADNESS             (102U)    // Шаленство</v>
      </c>
      <c r="U110" s="2" t="str">
        <f t="shared" si="61"/>
        <v>String("102. Шаленство,1,150,1,100,0;") +</v>
      </c>
      <c r="V110" s="2" t="str">
        <f t="shared" si="62"/>
        <v>String("102. Madness,1,150,1,100,0;") +</v>
      </c>
      <c r="W110" s="2" t="str">
        <f t="shared" si="63"/>
        <v>String("102. Безумие,1,150,1,100,0;") +</v>
      </c>
      <c r="X110" s="2" t="str">
        <f t="shared" si="64"/>
        <v>  {  11,  33,  58}, // Шаленство</v>
      </c>
      <c r="Y110" s="2" t="str">
        <f t="shared" si="65"/>
        <v>        case EFF_MADNESS:             HIGH_DELAY_TICK    { effTimer = millis(); madnessNoiseRoutine();        Eff_Tick (); }  break;  // (102U) Шаленство</v>
      </c>
      <c r="Z110" s="2" t="str">
        <f t="shared" ref="Z110:Z113" si="88">CONCATENATE("{""name"":""",A110,". ",C110,""",""spmin"":",J110,",""spmax"":",K110,",""scmin"":",L110,",""scmax"":",M110,",""type"":",N110,"}")</f>
        <v>{"name":"102. Шаленство","spmin":1,"spmax":150,"scmin":1,"scmax":100,"type":0}</v>
      </c>
      <c r="AA110" s="7" t="str">
        <f t="shared" si="66"/>
        <v>"e102":0,</v>
      </c>
      <c r="AB110" s="7" t="str">
        <f t="shared" si="67"/>
        <v>e102=[[e102]]&amp;</v>
      </c>
      <c r="AC110" s="7" t="str">
        <f t="shared" si="68"/>
        <v>"e102":2,</v>
      </c>
      <c r="AD110" s="2" t="str">
        <f t="shared" si="69"/>
        <v>{"type":"checkbox","class":"checkbox-big","name":"e102","title":"102. Шаленство","style":"font-size:20px;display:block","state":"{{e102}}"},</v>
      </c>
      <c r="AE110" s="2" t="str">
        <f t="shared" si="70"/>
        <v>{"type":"h4","title":"102. Шаленство","style":"width:85%;float:left"},{"type":"input","title":"папка","name":"e102","state":"{{e102}}","pattern":"[0-9]{1,2}","style":"width:15%;display:inline"},{"type":"hr"},</v>
      </c>
      <c r="AF110" s="2" t="str">
        <f t="shared" si="71"/>
        <v>"102": "102.Шаленство",</v>
      </c>
      <c r="AG110" s="31" t="str">
        <f t="shared" si="72"/>
        <v>"102":"102",</v>
      </c>
      <c r="AH110" s="2" t="str">
        <f t="shared" si="73"/>
        <v>102. Шаленство,1,150,1,100,0;</v>
      </c>
      <c r="AI110" s="2" t="str">
        <f t="shared" si="74"/>
        <v>{"type":"checkbox","class":"checkbox-big","name":"e102","title":"102. Madness","style":"font-size:20px;display:block","state":"{{e102}}"},</v>
      </c>
      <c r="AJ110" s="2" t="str">
        <f t="shared" si="75"/>
        <v>{"type":"h4","title":"102. Madness","style":"width:85%;float:left"},{"type":"input","title":"папка","name":"e102","state":"{{e102}}","pattern":"[0-9]{1,2}","style":"width:15%;display:inline"},{"type":"hr"},</v>
      </c>
      <c r="AK110" s="2" t="str">
        <f t="shared" si="76"/>
        <v>"102": "102.Madness",</v>
      </c>
      <c r="AL110" s="31" t="str">
        <f t="shared" si="77"/>
        <v>"102":"102",</v>
      </c>
      <c r="AM110" s="2" t="str">
        <f t="shared" si="78"/>
        <v>102. Madness,1,150,1,100,0;</v>
      </c>
      <c r="AN110" s="2" t="str">
        <f t="shared" si="79"/>
        <v>{"type":"checkbox","class":"checkbox-big","name":"e102","title":"102. Безумие","style":"font-size:20px;display:block","state":"{{e102}}"},</v>
      </c>
      <c r="AO110" s="2" t="str">
        <f t="shared" si="80"/>
        <v>{"type":"h4","title":"102. Безумие","style":"width:85%;float:left"},{"type":"input","title":"папка","name":"e102","state":"{{e102}}","pattern":"[0-9]{1,2}","style":"width:15%;display:inline"},{"type":"hr"},</v>
      </c>
      <c r="AP110" s="2" t="str">
        <f t="shared" si="81"/>
        <v>"102": "102.Безумие",</v>
      </c>
      <c r="AQ110" s="31" t="str">
        <f t="shared" si="82"/>
        <v>"102":"102",</v>
      </c>
      <c r="AR110" s="2" t="str">
        <f t="shared" si="83"/>
        <v>102. Безумие,1,150,1,100,0;</v>
      </c>
    </row>
    <row r="111" ht="14.25" customHeight="1">
      <c r="A111" s="37">
        <f t="shared" ref="A111:A113" si="89">MAX(OFFSET(A111,-4,0,4,1))+1</f>
        <v>103</v>
      </c>
      <c r="B111" s="38" t="s">
        <v>555</v>
      </c>
      <c r="C111" s="39" t="s">
        <v>556</v>
      </c>
      <c r="D111" s="39" t="s">
        <v>557</v>
      </c>
      <c r="E111" s="38" t="s">
        <v>558</v>
      </c>
      <c r="F111" s="37">
        <v>10.0</v>
      </c>
      <c r="G111" s="40">
        <v>200.0</v>
      </c>
      <c r="H111" s="41">
        <v>60.0</v>
      </c>
      <c r="I111" s="42"/>
      <c r="J111" s="37">
        <v>25.0</v>
      </c>
      <c r="K111" s="37">
        <v>240.0</v>
      </c>
      <c r="L111" s="37">
        <v>1.0</v>
      </c>
      <c r="M111" s="37">
        <v>100.0</v>
      </c>
      <c r="N111" s="37">
        <v>1.0</v>
      </c>
      <c r="O111" s="2" t="s">
        <v>59</v>
      </c>
      <c r="P111" s="38" t="s">
        <v>559</v>
      </c>
      <c r="Q111" s="43">
        <v>2.0</v>
      </c>
      <c r="R111" s="41">
        <v>103.0</v>
      </c>
      <c r="S111" s="42"/>
      <c r="T111" s="38" t="str">
        <f t="shared" ref="T111:T113" si="90">CONCATENATE("#define EFF_",B111,REPT(" ",20-LEN(B111)),"(",REPT(" ",3-LEN(R111)),R111,"U)    // ",C111)</f>
        <v>#define EFF_CONTACTS            (103U)    // Контакти</v>
      </c>
      <c r="U111" s="39" t="str">
        <f t="shared" si="61"/>
        <v>String("103. Контакти,25,240,1,100,1;") +</v>
      </c>
      <c r="V111" s="39" t="str">
        <f t="shared" si="62"/>
        <v>String("103. Contacts,25,240,1,100,1;") +</v>
      </c>
      <c r="W111" s="39" t="str">
        <f t="shared" si="63"/>
        <v>String("103. Контакты,25,240,1,100,1;") +</v>
      </c>
      <c r="X111" s="2" t="str">
        <f t="shared" si="64"/>
        <v>  {  10, 200,  60}, // Контакти</v>
      </c>
      <c r="Y111" s="38" t="str">
        <f t="shared" ref="Y111:Y113" si="91">CONCATENATE("        case EFF_",B111,":",REPT(" ",20-LEN(B111)),O111," { effTimer = millis(); ",P111,REPT(" ",30-LEN(P111)),"Eff_Tick (); }","  break;  // (",REPT(" ",3-LEN(R111)),R111,"U) ",C111)</f>
        <v>        case EFF_CONTACTS:            DYNAMIC_DELAY_TICK { effTimer = millis(); Contacts();                   Eff_Tick (); }  break;  // (103U) Контакти</v>
      </c>
      <c r="Z111" s="39" t="str">
        <f t="shared" si="88"/>
        <v>{"name":"103. Контакти","spmin":25,"spmax":240,"scmin":1,"scmax":100,"type":1}</v>
      </c>
      <c r="AA111" s="7" t="str">
        <f t="shared" si="66"/>
        <v>"e103":0,</v>
      </c>
      <c r="AB111" s="7" t="str">
        <f t="shared" si="67"/>
        <v>e103=[[e103]]&amp;</v>
      </c>
      <c r="AC111" s="7" t="str">
        <f t="shared" si="68"/>
        <v>"e103":2,</v>
      </c>
      <c r="AD111" s="38" t="str">
        <f t="shared" si="69"/>
        <v>{"type":"checkbox","class":"checkbox-big","name":"e103","title":"103. Контакти","style":"font-size:20px;display:block","state":"{{e103}}"},</v>
      </c>
      <c r="AE111" s="38" t="str">
        <f t="shared" si="70"/>
        <v>{"type":"h4","title":"103. Контакти","style":"width:85%;float:left"},{"type":"input","title":"папка","name":"e103","state":"{{e103}}","pattern":"[0-9]{1,2}","style":"width:15%;display:inline"},{"type":"hr"},</v>
      </c>
      <c r="AF111" s="2" t="str">
        <f t="shared" si="71"/>
        <v>"103": "103.Контакти",</v>
      </c>
      <c r="AG111" s="31" t="str">
        <f t="shared" si="72"/>
        <v>"103":"103",</v>
      </c>
      <c r="AH111" s="39" t="str">
        <f t="shared" si="73"/>
        <v>103. Контакти,25,240,1,100,1;</v>
      </c>
      <c r="AI111" s="38" t="str">
        <f t="shared" si="74"/>
        <v>{"type":"checkbox","class":"checkbox-big","name":"e103","title":"103. Contacts","style":"font-size:20px;display:block","state":"{{e103}}"},</v>
      </c>
      <c r="AJ111" s="39" t="str">
        <f t="shared" si="75"/>
        <v>{"type":"h4","title":"103. Contacts","style":"width:85%;float:left"},{"type":"input","title":"папка","name":"e103","state":"{{e103}}","pattern":"[0-9]{1,2}","style":"width:15%;display:inline"},{"type":"hr"},</v>
      </c>
      <c r="AK111" s="2" t="str">
        <f t="shared" si="76"/>
        <v>"103": "103.Contacts",</v>
      </c>
      <c r="AL111" s="31" t="str">
        <f t="shared" si="77"/>
        <v>"103":"103",</v>
      </c>
      <c r="AM111" s="39" t="str">
        <f t="shared" si="78"/>
        <v>103. Contacts,25,240,1,100,1;</v>
      </c>
      <c r="AN111" s="38" t="str">
        <f t="shared" si="79"/>
        <v>{"type":"checkbox","class":"checkbox-big","name":"e103","title":"103. Контакты","style":"font-size:20px;display:block","state":"{{e103}}"},</v>
      </c>
      <c r="AO111" s="38" t="str">
        <f t="shared" si="80"/>
        <v>{"type":"h4","title":"103. Контакты","style":"width:85%;float:left"},{"type":"input","title":"папка","name":"e103","state":"{{e103}}","pattern":"[0-9]{1,2}","style":"width:15%;display:inline"},{"type":"hr"},</v>
      </c>
      <c r="AP111" s="2" t="str">
        <f t="shared" si="81"/>
        <v>"103": "103.Контакты",</v>
      </c>
      <c r="AQ111" s="31" t="str">
        <f t="shared" si="82"/>
        <v>"103":"103",</v>
      </c>
      <c r="AR111" s="39" t="str">
        <f t="shared" si="83"/>
        <v>103. Контакты,25,240,1,100,1;</v>
      </c>
    </row>
    <row r="112" ht="14.25" customHeight="1">
      <c r="A112" s="37">
        <f t="shared" si="89"/>
        <v>104</v>
      </c>
      <c r="B112" s="44" t="s">
        <v>560</v>
      </c>
      <c r="C112" s="45" t="s">
        <v>561</v>
      </c>
      <c r="D112" s="44" t="s">
        <v>562</v>
      </c>
      <c r="E112" s="44" t="s">
        <v>563</v>
      </c>
      <c r="F112" s="37">
        <v>10.0</v>
      </c>
      <c r="G112" s="40">
        <v>205.0</v>
      </c>
      <c r="H112" s="46">
        <v>50.0</v>
      </c>
      <c r="I112" s="42"/>
      <c r="J112" s="40">
        <v>50.0</v>
      </c>
      <c r="K112" s="40">
        <v>255.0</v>
      </c>
      <c r="L112" s="40">
        <v>49.0</v>
      </c>
      <c r="M112" s="40">
        <v>50.0</v>
      </c>
      <c r="N112" s="40">
        <v>0.0</v>
      </c>
      <c r="O112" s="2" t="s">
        <v>59</v>
      </c>
      <c r="P112" s="44" t="s">
        <v>564</v>
      </c>
      <c r="Q112" s="47">
        <v>5.0</v>
      </c>
      <c r="R112" s="46">
        <v>104.0</v>
      </c>
      <c r="S112" s="42"/>
      <c r="T112" s="38" t="str">
        <f t="shared" si="90"/>
        <v>#define EFF_RADIAL_WAWE         (104U)    // Радіальна хвиля</v>
      </c>
      <c r="U112" s="39" t="str">
        <f t="shared" si="61"/>
        <v>String("104. Радіальна хвиля,50,255,49,50,0;") +</v>
      </c>
      <c r="V112" s="39" t="str">
        <f t="shared" si="62"/>
        <v>String("104. RadialWave,50,255,49,50,0;") +</v>
      </c>
      <c r="W112" s="39" t="str">
        <f t="shared" si="63"/>
        <v>String("104. Радиальня волна,50,255,49,50,0;") +</v>
      </c>
      <c r="X112" s="2" t="str">
        <f t="shared" si="64"/>
        <v>  {  10, 205,  50}, // Радіальна хвиля</v>
      </c>
      <c r="Y112" s="38" t="str">
        <f t="shared" si="91"/>
        <v>        case EFF_RADIAL_WAWE:         DYNAMIC_DELAY_TICK { effTimer = millis(); RadialWave();                 Eff_Tick (); }  break;  // (104U) Радіальна хвиля</v>
      </c>
      <c r="Z112" s="39" t="str">
        <f t="shared" si="88"/>
        <v>{"name":"104. Радіальна хвиля","spmin":50,"spmax":255,"scmin":49,"scmax":50,"type":0}</v>
      </c>
      <c r="AA112" s="7" t="str">
        <f t="shared" si="66"/>
        <v>"e104":0,</v>
      </c>
      <c r="AB112" s="7" t="str">
        <f t="shared" si="67"/>
        <v>e104=[[e104]]&amp;</v>
      </c>
      <c r="AC112" s="7" t="str">
        <f t="shared" si="68"/>
        <v>"e104":5,</v>
      </c>
      <c r="AD112" s="38" t="str">
        <f t="shared" si="69"/>
        <v>{"type":"checkbox","class":"checkbox-big","name":"e104","title":"104. Радіальна хвиля","style":"font-size:20px;display:block","state":"{{e104}}"},</v>
      </c>
      <c r="AE112" s="38" t="str">
        <f t="shared" si="70"/>
        <v>{"type":"h4","title":"104. Радіальна хвиля","style":"width:85%;float:left"},{"type":"input","title":"папка","name":"e104","state":"{{e104}}","pattern":"[0-9]{1,2}","style":"width:15%;display:inline"},{"type":"hr"},</v>
      </c>
      <c r="AF112" s="2" t="str">
        <f t="shared" si="71"/>
        <v>"104": "104.Радіальна хвиля",</v>
      </c>
      <c r="AG112" s="31" t="str">
        <f t="shared" si="72"/>
        <v>"104":"104",</v>
      </c>
      <c r="AH112" s="39" t="str">
        <f t="shared" si="73"/>
        <v>104. Радіальна хвиля,50,255,49,50,0;</v>
      </c>
      <c r="AI112" s="38" t="str">
        <f t="shared" si="74"/>
        <v>{"type":"checkbox","class":"checkbox-big","name":"e104","title":"104. RadialWave","style":"font-size:20px;display:block","state":"{{e104}}"},</v>
      </c>
      <c r="AJ112" s="39" t="str">
        <f t="shared" si="75"/>
        <v>{"type":"h4","title":"104. RadialWave","style":"width:85%;float:left"},{"type":"input","title":"папка","name":"e104","state":"{{e104}}","pattern":"[0-9]{1,2}","style":"width:15%;display:inline"},{"type":"hr"},</v>
      </c>
      <c r="AK112" s="2" t="str">
        <f t="shared" si="76"/>
        <v>"104": "104.RadialWave",</v>
      </c>
      <c r="AL112" s="31" t="str">
        <f t="shared" si="77"/>
        <v>"104":"104",</v>
      </c>
      <c r="AM112" s="39" t="str">
        <f t="shared" si="78"/>
        <v>104. RadialWave,50,255,49,50,0;</v>
      </c>
      <c r="AN112" s="38" t="str">
        <f t="shared" si="79"/>
        <v>{"type":"checkbox","class":"checkbox-big","name":"e104","title":"104. Радиальня волна","style":"font-size:20px;display:block","state":"{{e104}}"},</v>
      </c>
      <c r="AO112" s="38" t="str">
        <f t="shared" si="80"/>
        <v>{"type":"h4","title":"104. Радиальня волна","style":"width:85%;float:left"},{"type":"input","title":"папка","name":"e104","state":"{{e104}}","pattern":"[0-9]{1,2}","style":"width:15%;display:inline"},{"type":"hr"},</v>
      </c>
      <c r="AP112" s="2" t="str">
        <f t="shared" si="81"/>
        <v>"104": "104.Радиальня волна",</v>
      </c>
      <c r="AQ112" s="31" t="str">
        <f t="shared" si="82"/>
        <v>"104":"104",</v>
      </c>
      <c r="AR112" s="39" t="str">
        <f t="shared" si="83"/>
        <v>104. Радиальня волна,50,255,49,50,0;</v>
      </c>
    </row>
    <row r="113" ht="14.25" customHeight="1">
      <c r="A113" s="37">
        <f t="shared" si="89"/>
        <v>105</v>
      </c>
      <c r="B113" s="44" t="s">
        <v>565</v>
      </c>
      <c r="C113" s="45" t="s">
        <v>566</v>
      </c>
      <c r="D113" s="44" t="s">
        <v>567</v>
      </c>
      <c r="E113" s="44" t="s">
        <v>566</v>
      </c>
      <c r="F113" s="37">
        <v>10.0</v>
      </c>
      <c r="G113" s="40">
        <v>220.0</v>
      </c>
      <c r="H113" s="46">
        <v>50.0</v>
      </c>
      <c r="I113" s="42"/>
      <c r="J113" s="40">
        <v>50.0</v>
      </c>
      <c r="K113" s="40">
        <v>255.0</v>
      </c>
      <c r="L113" s="40">
        <v>1.0</v>
      </c>
      <c r="M113" s="40">
        <v>100.0</v>
      </c>
      <c r="N113" s="40">
        <v>0.0</v>
      </c>
      <c r="O113" s="38" t="s">
        <v>59</v>
      </c>
      <c r="P113" s="44" t="s">
        <v>568</v>
      </c>
      <c r="Q113" s="47">
        <v>2.0</v>
      </c>
      <c r="R113" s="46">
        <v>105.0</v>
      </c>
      <c r="S113" s="42"/>
      <c r="T113" s="38" t="str">
        <f t="shared" si="90"/>
        <v>#define EFF_MOSAIC              (105U)    // Мозайка</v>
      </c>
      <c r="U113" s="39" t="str">
        <f t="shared" si="61"/>
        <v>String("105. Мозайка,50,255,1,100,0;") +</v>
      </c>
      <c r="V113" s="39" t="str">
        <f t="shared" si="62"/>
        <v>String("105. Mosaic,50,255,1,100,0;") +</v>
      </c>
      <c r="W113" s="39" t="str">
        <f t="shared" si="63"/>
        <v>String("105. Мозайка,50,255,1,100,0;") +</v>
      </c>
      <c r="X113" s="2" t="str">
        <f t="shared" si="64"/>
        <v>  {  10, 220,  50}, // Мозайка</v>
      </c>
      <c r="Y113" s="38" t="str">
        <f t="shared" si="91"/>
        <v>        case EFF_MOSAIC:              DYNAMIC_DELAY_TICK { effTimer = millis(); squaresNdotsRoutine();        Eff_Tick (); }  break;  // (105U) Мозайка</v>
      </c>
      <c r="Z113" s="39" t="str">
        <f t="shared" si="88"/>
        <v>{"name":"105. Мозайка","spmin":50,"spmax":255,"scmin":1,"scmax":100,"type":0}</v>
      </c>
      <c r="AA113" s="7" t="str">
        <f t="shared" si="66"/>
        <v>"e105":0,</v>
      </c>
      <c r="AB113" s="7" t="str">
        <f t="shared" si="67"/>
        <v>e105=[[e105]]&amp;</v>
      </c>
      <c r="AC113" s="7" t="str">
        <f t="shared" si="68"/>
        <v>"e105":2,</v>
      </c>
      <c r="AD113" s="38" t="str">
        <f t="shared" si="69"/>
        <v>{"type":"checkbox","class":"checkbox-big","name":"e105","title":"105. Мозайка","style":"font-size:20px;display:block","state":"{{e105}}"},</v>
      </c>
      <c r="AE113" s="38" t="str">
        <f t="shared" si="70"/>
        <v>{"type":"h4","title":"105. Мозайка","style":"width:85%;float:left"},{"type":"input","title":"папка","name":"e105","state":"{{e105}}","pattern":"[0-9]{1,2}","style":"width:15%;display:inline"},{"type":"hr"},</v>
      </c>
      <c r="AF113" s="2" t="str">
        <f t="shared" si="71"/>
        <v>"105": "105.Мозайка",</v>
      </c>
      <c r="AG113" s="31" t="str">
        <f t="shared" si="72"/>
        <v>"105":"105",</v>
      </c>
      <c r="AH113" s="39" t="str">
        <f t="shared" si="73"/>
        <v>105. Мозайка,50,255,1,100,0;</v>
      </c>
      <c r="AI113" s="38" t="str">
        <f t="shared" si="74"/>
        <v>{"type":"checkbox","class":"checkbox-big","name":"e105","title":"105. Mosaic","style":"font-size:20px;display:block","state":"{{e105}}"},</v>
      </c>
      <c r="AJ113" s="39" t="str">
        <f t="shared" si="75"/>
        <v>{"type":"h4","title":"105. Mosaic","style":"width:85%;float:left"},{"type":"input","title":"папка","name":"e105","state":"{{e105}}","pattern":"[0-9]{1,2}","style":"width:15%;display:inline"},{"type":"hr"},</v>
      </c>
      <c r="AK113" s="2" t="str">
        <f t="shared" si="76"/>
        <v>"105": "105.Mosaic",</v>
      </c>
      <c r="AL113" s="31" t="str">
        <f t="shared" si="77"/>
        <v>"105":"105",</v>
      </c>
      <c r="AM113" s="39" t="str">
        <f t="shared" si="78"/>
        <v>105. Mosaic,50,255,1,100,0;</v>
      </c>
      <c r="AN113" s="38" t="str">
        <f t="shared" si="79"/>
        <v>{"type":"checkbox","class":"checkbox-big","name":"e105","title":"105. Мозайка","style":"font-size:20px;display:block","state":"{{e105}}"},</v>
      </c>
      <c r="AO113" s="38" t="str">
        <f t="shared" si="80"/>
        <v>{"type":"h4","title":"105. Мозайка","style":"width:85%;float:left"},{"type":"input","title":"папка","name":"e105","state":"{{e105}}","pattern":"[0-9]{1,2}","style":"width:15%;display:inline"},{"type":"hr"},</v>
      </c>
      <c r="AP113" s="2" t="str">
        <f t="shared" si="81"/>
        <v>"105": "105.Мозайка",</v>
      </c>
      <c r="AQ113" s="31" t="str">
        <f t="shared" si="82"/>
        <v>"105":"105",</v>
      </c>
      <c r="AR113" s="39" t="str">
        <f t="shared" si="83"/>
        <v>105. Мозайка,50,255,1,100,0;</v>
      </c>
    </row>
    <row r="114" ht="14.25" customHeight="1">
      <c r="A114" s="2">
        <f>MAX(OFFSET(A114,-4,0,4,1))+1</f>
        <v>106</v>
      </c>
      <c r="B114" s="36" t="s">
        <v>569</v>
      </c>
      <c r="C114" s="36" t="s">
        <v>570</v>
      </c>
      <c r="D114" s="36" t="s">
        <v>571</v>
      </c>
      <c r="E114" s="36" t="s">
        <v>572</v>
      </c>
      <c r="F114" s="36">
        <v>40.0</v>
      </c>
      <c r="G114" s="36">
        <v>240.0</v>
      </c>
      <c r="H114" s="36">
        <v>75.0</v>
      </c>
      <c r="I114" s="5"/>
      <c r="J114" s="36">
        <v>200.0</v>
      </c>
      <c r="K114" s="36">
        <v>255.0</v>
      </c>
      <c r="L114" s="36">
        <v>1.0</v>
      </c>
      <c r="M114" s="36">
        <v>100.0</v>
      </c>
      <c r="N114" s="36">
        <v>0.0</v>
      </c>
      <c r="O114" s="38" t="s">
        <v>59</v>
      </c>
      <c r="P114" s="36" t="s">
        <v>573</v>
      </c>
      <c r="Q114" s="4">
        <v>2.0</v>
      </c>
      <c r="R114" s="36">
        <v>106.0</v>
      </c>
      <c r="S114" s="5"/>
      <c r="T114" s="2" t="str">
        <f>CONCATENATE("#define EFF_",B114,REPT(" ",20-LEN(B114)),"(",REPT(" ",3-LEN(R114)),R114,"U)    // ",C114)</f>
        <v>#define EFF_FIREWORK_2          (106U)    // Феєрверк 2</v>
      </c>
      <c r="U114" s="2" t="str">
        <f t="shared" si="61"/>
        <v>String("106. Феєрверк 2,200,255,1,100,0;") +</v>
      </c>
      <c r="V114" s="2" t="str">
        <f t="shared" si="62"/>
        <v>String("106. Firework 2,200,255,1,100,0;") +</v>
      </c>
      <c r="W114" s="2" t="str">
        <f t="shared" si="63"/>
        <v>String("106. Фейерверк 2,200,255,1,100,0;") +</v>
      </c>
      <c r="X114" s="39" t="str">
        <f>CONCATENATE("  {",REPT(" ",4-LEN(F114)),F114,",",REPT(" ",4-LEN(G114)),G114,",",REPT(" ",4-LEN(H114)),H114,"} // ",C114)</f>
        <v>  {  40, 240,  75} // Феєрверк 2</v>
      </c>
      <c r="Y114" s="2" t="str">
        <f>CONCATENATE("        case EFF_",B114,":",REPT(" ",20-LEN(B114)),O114," { effTimer = millis(); ",P114,REPT(" ",30-LEN(P114)),"Eff_Tick (); }","  break;  // (",REPT(" ",3-LEN(R114)),R114,"U) ",C114)</f>
        <v>        case EFF_FIREWORK_2:          DYNAMIC_DELAY_TICK { effTimer = millis(); fireworksRoutine();           Eff_Tick (); }  break;  // (106U) Феєрверк 2</v>
      </c>
      <c r="Z114" s="2" t="str">
        <f>CONCATENATE("{""name"":""",A114,". ",C114,""",""spmin"":",J114,",""spmax"":",K114,",""scmin"":",L114,",""scmax"":",M114,",""type"":",N114,"},")</f>
        <v>{"name":"106. Феєрверк 2","spmin":200,"spmax":255,"scmin":1,"scmax":100,"type":0},</v>
      </c>
      <c r="AA114" s="48" t="str">
        <f>CONCATENATE("""","e",R114,"""",":0")</f>
        <v>"e106":0</v>
      </c>
      <c r="AB114" s="48" t="str">
        <f>CONCATENATE("e",R114,"=[[e",R114,"]]")</f>
        <v>e106=[[e106]]</v>
      </c>
      <c r="AC114" s="48" t="str">
        <f>CONCATENATE("""","e",R114,"""",":",Q114)</f>
        <v>"e106":2</v>
      </c>
      <c r="AD114" s="2" t="str">
        <f t="shared" si="69"/>
        <v>{"type":"checkbox","class":"checkbox-big","name":"e106","title":"106. Феєрверк 2","style":"font-size:20px;display:block","state":"{{e106}}"},</v>
      </c>
      <c r="AE114" s="2" t="str">
        <f t="shared" si="70"/>
        <v>{"type":"h4","title":"106. Феєрверк 2","style":"width:85%;float:left"},{"type":"input","title":"папка","name":"e106","state":"{{e106}}","pattern":"[0-9]{1,2}","style":"width:15%;display:inline"},{"type":"hr"},</v>
      </c>
      <c r="AF114" s="39" t="str">
        <f>CONCATENATE("""",A114,"""",": """,A114,".",C114,"""")</f>
        <v>"106": "106.Феєрверк 2"</v>
      </c>
      <c r="AG114" s="49" t="str">
        <f>CONCATENATE("""",A114,"""",":""",R114,"""")</f>
        <v>"106":"106"</v>
      </c>
      <c r="AH114" s="2" t="str">
        <f t="shared" si="73"/>
        <v>106. Феєрверк 2,200,255,1,100,0;</v>
      </c>
      <c r="AI114" s="2" t="str">
        <f t="shared" si="74"/>
        <v>{"type":"checkbox","class":"checkbox-big","name":"e106","title":"106. Firework 2","style":"font-size:20px;display:block","state":"{{e106}}"},</v>
      </c>
      <c r="AJ114" s="2" t="str">
        <f t="shared" si="75"/>
        <v>{"type":"h4","title":"106. Firework 2","style":"width:85%;float:left"},{"type":"input","title":"папка","name":"e106","state":"{{e106}}","pattern":"[0-9]{1,2}","style":"width:15%;display:inline"},{"type":"hr"},</v>
      </c>
      <c r="AK114" s="39" t="str">
        <f>CONCATENATE("""",A114,"""",": """,A114,".",D114,"""")</f>
        <v>"106": "106.Firework 2"</v>
      </c>
      <c r="AL114" s="49" t="str">
        <f>CONCATENATE("""",A114,"""",":""",R114,"""")</f>
        <v>"106":"106"</v>
      </c>
      <c r="AM114" s="2" t="str">
        <f t="shared" si="78"/>
        <v>106. Firework 2,200,255,1,100,0;</v>
      </c>
      <c r="AN114" s="2" t="str">
        <f t="shared" si="79"/>
        <v>{"type":"checkbox","class":"checkbox-big","name":"e106","title":"106. Фейерверк 2","style":"font-size:20px;display:block","state":"{{e106}}"},</v>
      </c>
      <c r="AO114" s="2" t="str">
        <f t="shared" si="80"/>
        <v>{"type":"h4","title":"106. Фейерверк 2","style":"width:85%;float:left"},{"type":"input","title":"папка","name":"e106","state":"{{e106}}","pattern":"[0-9]{1,2}","style":"width:15%;display:inline"},{"type":"hr"},</v>
      </c>
      <c r="AP114" s="39" t="str">
        <f>CONCATENATE("""",A114,"""",": """,A114,".",E114,"""")</f>
        <v>"106": "106.Фейерверк 2"</v>
      </c>
      <c r="AQ114" s="49" t="str">
        <f>CONCATENATE("""",A114,"""",":""",R114,"""")</f>
        <v>"106":"106"</v>
      </c>
      <c r="AR114" s="2" t="str">
        <f t="shared" si="83"/>
        <v>106. Фейерверк 2,200,255,1,100,0;</v>
      </c>
    </row>
    <row r="115" ht="14.25" customHeight="1">
      <c r="C115" s="2"/>
      <c r="D115" s="2" t="str">
        <f>PROPER(B115)</f>
        <v/>
      </c>
      <c r="I115" s="3"/>
      <c r="Q115" s="4"/>
      <c r="S115" s="5"/>
      <c r="U115" s="2" t="s">
        <v>227</v>
      </c>
      <c r="V115" s="2" t="s">
        <v>227</v>
      </c>
      <c r="W115" s="2" t="s">
        <v>227</v>
      </c>
      <c r="X115" s="2" t="s">
        <v>574</v>
      </c>
      <c r="Z115" s="2" t="s">
        <v>575</v>
      </c>
      <c r="AA115" s="7" t="s">
        <v>576</v>
      </c>
      <c r="AB115" s="7"/>
      <c r="AC115" s="7" t="s">
        <v>576</v>
      </c>
      <c r="AF115" s="7" t="s">
        <v>576</v>
      </c>
      <c r="AG115" s="7" t="s">
        <v>576</v>
      </c>
      <c r="AH115" s="7"/>
      <c r="AJ115" s="2"/>
      <c r="AK115" s="7" t="s">
        <v>576</v>
      </c>
      <c r="AL115" s="50" t="s">
        <v>576</v>
      </c>
      <c r="AM115" s="7"/>
      <c r="AP115" s="7" t="s">
        <v>576</v>
      </c>
      <c r="AQ115" s="50" t="s">
        <v>576</v>
      </c>
      <c r="AR115" s="7"/>
    </row>
    <row r="116" ht="14.25" customHeight="1">
      <c r="A116" s="2">
        <f>MAX(OFFSET(A116,-4,0,4,1))+1</f>
        <v>107</v>
      </c>
      <c r="C116" s="2" t="s">
        <v>577</v>
      </c>
      <c r="I116" s="3"/>
      <c r="Q116" s="4"/>
      <c r="S116" s="5"/>
      <c r="T116" s="2" t="str">
        <f>CONCATENATE("#define MODE_AMOUNT           (",REPT(" ",3-LEN(A116)),A116,"U)          // количество режимов")</f>
        <v>#define MODE_AMOUNT           (107U)          // количество режимов</v>
      </c>
      <c r="U116" s="2"/>
      <c r="V116" s="2"/>
      <c r="W116" s="2"/>
      <c r="AA116" s="7"/>
      <c r="AB116" s="7" t="s">
        <v>578</v>
      </c>
      <c r="AC116" s="7"/>
      <c r="AG116" s="7"/>
      <c r="AH116" s="7"/>
      <c r="AK116" s="7"/>
      <c r="AL116" s="31"/>
      <c r="AM116" s="7"/>
      <c r="AP116" s="7"/>
      <c r="AQ116" s="31"/>
      <c r="AR116" s="7"/>
    </row>
    <row r="117" ht="14.25" customHeight="1">
      <c r="I117" s="51"/>
      <c r="AA117" s="7"/>
      <c r="AB117" s="30" t="s">
        <v>579</v>
      </c>
      <c r="AC117" s="7"/>
      <c r="AG117" s="7"/>
      <c r="AH117" s="7"/>
      <c r="AK117" s="7"/>
      <c r="AL117" s="31"/>
      <c r="AM117" s="7"/>
      <c r="AP117" s="7"/>
      <c r="AQ117" s="31"/>
      <c r="AR117" s="7"/>
    </row>
    <row r="118" ht="14.25" customHeight="1">
      <c r="I118" s="3"/>
      <c r="Q118" s="4"/>
      <c r="S118" s="5"/>
      <c r="AA118" s="7"/>
      <c r="AB118" s="30" t="s">
        <v>580</v>
      </c>
      <c r="AC118" s="7"/>
      <c r="AG118" s="7"/>
      <c r="AH118" s="7"/>
      <c r="AK118" s="7"/>
      <c r="AL118" s="31"/>
      <c r="AM118" s="7"/>
      <c r="AP118" s="7"/>
      <c r="AQ118" s="31"/>
      <c r="AR118" s="7"/>
    </row>
    <row r="119" ht="14.25" customHeight="1">
      <c r="I119" s="3"/>
      <c r="Q119" s="4"/>
      <c r="S119" s="5"/>
      <c r="AA119" s="7"/>
      <c r="AB119" s="30" t="s">
        <v>581</v>
      </c>
      <c r="AC119" s="7"/>
      <c r="AG119" s="7"/>
      <c r="AH119" s="7"/>
      <c r="AJ119" s="7"/>
      <c r="AK119" s="7"/>
      <c r="AL119" s="7"/>
      <c r="AM119" s="7"/>
      <c r="AO119" s="7"/>
      <c r="AP119" s="7"/>
      <c r="AQ119" s="7"/>
      <c r="AR119" s="7"/>
    </row>
    <row r="120" ht="14.25" customHeight="1">
      <c r="I120" s="51"/>
      <c r="Q120" s="4"/>
      <c r="S120" s="5"/>
      <c r="AA120" s="7"/>
      <c r="AB120" s="30" t="s">
        <v>582</v>
      </c>
      <c r="AC120" s="7"/>
      <c r="AG120" s="7"/>
      <c r="AH120" s="7"/>
      <c r="AJ120" s="7"/>
      <c r="AK120" s="7"/>
      <c r="AL120" s="7"/>
      <c r="AM120" s="7"/>
      <c r="AO120" s="7"/>
      <c r="AP120" s="7"/>
      <c r="AQ120" s="7"/>
      <c r="AR120" s="7"/>
    </row>
    <row r="121" ht="14.25" customHeight="1">
      <c r="I121" s="51"/>
      <c r="Q121" s="4"/>
      <c r="S121" s="5"/>
      <c r="AA121" s="7"/>
      <c r="AB121" s="7"/>
      <c r="AC121" s="7"/>
      <c r="AG121" s="7"/>
      <c r="AH121" s="7"/>
      <c r="AJ121" s="7"/>
      <c r="AK121" s="7"/>
      <c r="AL121" s="7"/>
      <c r="AM121" s="7"/>
      <c r="AO121" s="7"/>
      <c r="AP121" s="7"/>
      <c r="AQ121" s="7"/>
      <c r="AR121" s="7"/>
    </row>
    <row r="122" ht="14.25" customHeight="1">
      <c r="C122" s="52" t="s">
        <v>583</v>
      </c>
      <c r="D122" s="2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2"/>
      <c r="Q122" s="4"/>
      <c r="S122" s="5"/>
      <c r="AA122" s="7"/>
      <c r="AB122" s="7"/>
      <c r="AC122" s="7"/>
      <c r="AG122" s="7"/>
      <c r="AH122" s="7"/>
      <c r="AJ122" s="7"/>
      <c r="AK122" s="7"/>
      <c r="AL122" s="7"/>
      <c r="AM122" s="7"/>
      <c r="AO122" s="7"/>
      <c r="AP122" s="7"/>
      <c r="AQ122" s="7"/>
      <c r="AR122" s="7"/>
    </row>
    <row r="123" ht="14.25" customHeight="1">
      <c r="B123" s="53" t="s">
        <v>584</v>
      </c>
      <c r="C123" s="2" t="s">
        <v>585</v>
      </c>
      <c r="Q123" s="4"/>
      <c r="S123" s="5"/>
      <c r="AA123" s="7"/>
      <c r="AB123" s="7"/>
      <c r="AC123" s="7"/>
      <c r="AG123" s="7"/>
      <c r="AH123" s="7"/>
      <c r="AJ123" s="7"/>
      <c r="AK123" s="7"/>
      <c r="AL123" s="7"/>
      <c r="AM123" s="7"/>
      <c r="AO123" s="7"/>
      <c r="AP123" s="7"/>
      <c r="AQ123" s="7"/>
      <c r="AR123" s="7"/>
    </row>
    <row r="124" ht="14.25" customHeight="1">
      <c r="B124" s="54"/>
      <c r="C124" s="2"/>
      <c r="D124" s="2"/>
      <c r="E124" s="2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2"/>
      <c r="Q124" s="4"/>
      <c r="S124" s="5"/>
      <c r="AA124" s="7"/>
      <c r="AB124" s="7"/>
      <c r="AC124" s="7"/>
      <c r="AG124" s="7"/>
      <c r="AH124" s="7"/>
      <c r="AJ124" s="7"/>
      <c r="AK124" s="7"/>
      <c r="AL124" s="7"/>
      <c r="AM124" s="7"/>
      <c r="AO124" s="7"/>
      <c r="AP124" s="7"/>
      <c r="AQ124" s="7"/>
      <c r="AR124" s="7"/>
    </row>
    <row r="125" ht="14.25" customHeight="1">
      <c r="B125" s="55" t="s">
        <v>584</v>
      </c>
      <c r="C125" s="2"/>
      <c r="D125" s="2"/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4"/>
      <c r="S125" s="5"/>
      <c r="AA125" s="7"/>
      <c r="AB125" s="7"/>
      <c r="AC125" s="7"/>
      <c r="AG125" s="7"/>
      <c r="AH125" s="7"/>
      <c r="AJ125" s="7"/>
      <c r="AK125" s="7"/>
      <c r="AL125" s="7"/>
      <c r="AM125" s="7"/>
      <c r="AO125" s="7"/>
      <c r="AP125" s="7"/>
      <c r="AQ125" s="7"/>
      <c r="AR125" s="7"/>
    </row>
    <row r="126" ht="14.25" customHeight="1">
      <c r="B126" s="56" t="s">
        <v>584</v>
      </c>
      <c r="C126" s="2" t="s">
        <v>586</v>
      </c>
      <c r="Q126" s="4"/>
      <c r="S126" s="5"/>
      <c r="AA126" s="7"/>
      <c r="AB126" s="7"/>
      <c r="AC126" s="7"/>
      <c r="AG126" s="7"/>
      <c r="AH126" s="7"/>
      <c r="AJ126" s="7"/>
      <c r="AK126" s="7"/>
      <c r="AL126" s="7"/>
      <c r="AM126" s="7"/>
      <c r="AO126" s="7"/>
      <c r="AP126" s="7"/>
      <c r="AQ126" s="7"/>
      <c r="AR126" s="7"/>
    </row>
    <row r="127" ht="14.25" customHeight="1">
      <c r="B127" s="57" t="s">
        <v>584</v>
      </c>
      <c r="C127" s="2"/>
      <c r="D127" s="2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4"/>
      <c r="S127" s="5"/>
      <c r="AA127" s="7"/>
      <c r="AB127" s="7"/>
      <c r="AC127" s="7"/>
      <c r="AG127" s="7"/>
      <c r="AH127" s="7"/>
      <c r="AJ127" s="7"/>
      <c r="AK127" s="7"/>
      <c r="AL127" s="7"/>
      <c r="AM127" s="7"/>
      <c r="AO127" s="7"/>
      <c r="AP127" s="7"/>
      <c r="AQ127" s="7"/>
      <c r="AR127" s="7"/>
    </row>
    <row r="128" ht="14.25" customHeight="1">
      <c r="B128" s="54"/>
      <c r="C128" s="2"/>
      <c r="D128" s="2"/>
      <c r="E128" s="2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2"/>
      <c r="Q128" s="4"/>
      <c r="S128" s="5"/>
      <c r="AA128" s="7"/>
      <c r="AB128" s="7"/>
      <c r="AC128" s="7"/>
      <c r="AG128" s="7"/>
      <c r="AH128" s="7"/>
      <c r="AJ128" s="7"/>
      <c r="AK128" s="7"/>
      <c r="AL128" s="7"/>
      <c r="AM128" s="7"/>
      <c r="AO128" s="7"/>
      <c r="AP128" s="7"/>
      <c r="AQ128" s="7"/>
      <c r="AR128" s="7"/>
    </row>
    <row r="129" ht="14.25" customHeight="1">
      <c r="B129" s="58" t="s">
        <v>584</v>
      </c>
      <c r="C129" s="2"/>
      <c r="D129" s="2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4"/>
      <c r="S129" s="5"/>
      <c r="AA129" s="7"/>
      <c r="AB129" s="7"/>
      <c r="AC129" s="7"/>
      <c r="AG129" s="7"/>
      <c r="AH129" s="7"/>
      <c r="AJ129" s="7"/>
      <c r="AK129" s="7"/>
      <c r="AL129" s="7"/>
      <c r="AM129" s="7"/>
      <c r="AO129" s="7"/>
      <c r="AP129" s="7"/>
      <c r="AQ129" s="7"/>
      <c r="AR129" s="7"/>
    </row>
    <row r="130" ht="14.25" customHeight="1">
      <c r="B130" s="59" t="s">
        <v>584</v>
      </c>
      <c r="C130" s="2" t="s">
        <v>587</v>
      </c>
      <c r="Q130" s="4"/>
      <c r="S130" s="5"/>
      <c r="AA130" s="7"/>
      <c r="AB130" s="7"/>
      <c r="AC130" s="7"/>
      <c r="AG130" s="7"/>
      <c r="AH130" s="7"/>
      <c r="AJ130" s="7"/>
      <c r="AK130" s="7"/>
      <c r="AL130" s="7"/>
      <c r="AM130" s="7"/>
      <c r="AO130" s="7"/>
      <c r="AP130" s="7"/>
      <c r="AQ130" s="7"/>
      <c r="AR130" s="7"/>
    </row>
    <row r="131" ht="14.25" customHeight="1">
      <c r="B131" s="60" t="s">
        <v>584</v>
      </c>
      <c r="C131" s="2"/>
      <c r="D131" s="2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4"/>
      <c r="S131" s="5"/>
      <c r="AA131" s="7"/>
      <c r="AB131" s="7"/>
      <c r="AC131" s="7"/>
      <c r="AG131" s="7"/>
      <c r="AH131" s="7"/>
      <c r="AJ131" s="7"/>
      <c r="AK131" s="7"/>
      <c r="AL131" s="7"/>
      <c r="AM131" s="7"/>
      <c r="AO131" s="7"/>
      <c r="AP131" s="7"/>
      <c r="AQ131" s="7"/>
      <c r="AR131" s="7"/>
    </row>
    <row r="132" ht="14.25" customHeight="1">
      <c r="B132" s="61" t="s">
        <v>584</v>
      </c>
      <c r="C132" s="62" t="s">
        <v>588</v>
      </c>
      <c r="Q132" s="4"/>
      <c r="S132" s="5"/>
      <c r="AA132" s="7"/>
      <c r="AB132" s="7"/>
      <c r="AC132" s="7"/>
      <c r="AG132" s="7"/>
      <c r="AH132" s="7"/>
      <c r="AJ132" s="7"/>
      <c r="AK132" s="7"/>
      <c r="AL132" s="7"/>
      <c r="AM132" s="7"/>
      <c r="AO132" s="7"/>
      <c r="AP132" s="7"/>
      <c r="AQ132" s="7"/>
      <c r="AR132" s="7"/>
    </row>
    <row r="133" ht="14.25" customHeight="1">
      <c r="I133" s="3"/>
      <c r="Q133" s="4"/>
      <c r="S133" s="5"/>
      <c r="AA133" s="7"/>
      <c r="AB133" s="7"/>
      <c r="AC133" s="7"/>
      <c r="AG133" s="7"/>
      <c r="AH133" s="7"/>
      <c r="AJ133" s="7"/>
      <c r="AK133" s="7"/>
      <c r="AL133" s="7"/>
      <c r="AM133" s="7"/>
      <c r="AO133" s="7"/>
      <c r="AP133" s="7"/>
      <c r="AQ133" s="7"/>
      <c r="AR133" s="7"/>
    </row>
    <row r="134" ht="14.25" customHeight="1">
      <c r="I134" s="3"/>
      <c r="Q134" s="4"/>
      <c r="S134" s="5"/>
      <c r="AA134" s="7"/>
      <c r="AB134" s="7"/>
      <c r="AC134" s="7"/>
      <c r="AG134" s="7"/>
      <c r="AH134" s="7"/>
      <c r="AJ134" s="7"/>
      <c r="AK134" s="7"/>
      <c r="AL134" s="7"/>
      <c r="AM134" s="7"/>
      <c r="AO134" s="7"/>
      <c r="AP134" s="7"/>
      <c r="AQ134" s="7"/>
      <c r="AR134" s="7"/>
    </row>
    <row r="135" ht="14.25" customHeight="1">
      <c r="I135" s="51"/>
      <c r="Q135" s="4"/>
      <c r="S135" s="5"/>
      <c r="AA135" s="7"/>
      <c r="AB135" s="7"/>
      <c r="AC135" s="7"/>
      <c r="AG135" s="7"/>
      <c r="AH135" s="7"/>
      <c r="AJ135" s="7"/>
      <c r="AK135" s="7"/>
      <c r="AL135" s="7"/>
      <c r="AM135" s="7"/>
      <c r="AO135" s="7"/>
      <c r="AP135" s="7"/>
      <c r="AQ135" s="7"/>
      <c r="AR135" s="7"/>
    </row>
    <row r="136" ht="14.25" customHeight="1">
      <c r="I136" s="51"/>
      <c r="Q136" s="4"/>
      <c r="S136" s="5"/>
      <c r="AA136" s="7"/>
      <c r="AB136" s="7"/>
      <c r="AC136" s="7"/>
      <c r="AG136" s="7"/>
      <c r="AH136" s="7"/>
      <c r="AJ136" s="7"/>
      <c r="AK136" s="7"/>
      <c r="AL136" s="7"/>
      <c r="AM136" s="7"/>
      <c r="AO136" s="7"/>
      <c r="AP136" s="7"/>
      <c r="AQ136" s="7"/>
      <c r="AR136" s="7"/>
    </row>
    <row r="137" ht="14.25" customHeight="1">
      <c r="I137" s="51"/>
      <c r="Q137" s="4"/>
      <c r="S137" s="5"/>
      <c r="AA137" s="7"/>
      <c r="AB137" s="7"/>
      <c r="AC137" s="7"/>
      <c r="AG137" s="7"/>
      <c r="AH137" s="7"/>
      <c r="AJ137" s="7"/>
      <c r="AK137" s="7"/>
      <c r="AL137" s="7"/>
      <c r="AM137" s="7"/>
      <c r="AO137" s="7"/>
      <c r="AP137" s="7"/>
      <c r="AQ137" s="7"/>
      <c r="AR137" s="7"/>
    </row>
    <row r="138" ht="14.25" customHeight="1">
      <c r="I138" s="51"/>
      <c r="Q138" s="4"/>
      <c r="S138" s="5"/>
      <c r="AA138" s="7"/>
      <c r="AB138" s="7"/>
      <c r="AC138" s="7"/>
      <c r="AG138" s="7"/>
      <c r="AH138" s="7"/>
      <c r="AJ138" s="7"/>
      <c r="AK138" s="7"/>
      <c r="AL138" s="7"/>
      <c r="AM138" s="7"/>
      <c r="AO138" s="7"/>
      <c r="AP138" s="7"/>
      <c r="AQ138" s="7"/>
      <c r="AR138" s="7"/>
    </row>
    <row r="139" ht="14.25" customHeight="1">
      <c r="I139" s="51"/>
      <c r="Q139" s="4"/>
      <c r="S139" s="5"/>
      <c r="AA139" s="7"/>
      <c r="AB139" s="7"/>
      <c r="AC139" s="7"/>
      <c r="AG139" s="7"/>
      <c r="AH139" s="7"/>
      <c r="AJ139" s="7"/>
      <c r="AK139" s="7"/>
      <c r="AL139" s="7"/>
      <c r="AM139" s="7"/>
      <c r="AO139" s="7"/>
      <c r="AP139" s="7"/>
      <c r="AQ139" s="7"/>
      <c r="AR139" s="7"/>
    </row>
    <row r="140" ht="14.25" customHeight="1">
      <c r="I140" s="51"/>
      <c r="Q140" s="4"/>
      <c r="S140" s="5"/>
      <c r="AA140" s="7"/>
      <c r="AB140" s="7"/>
      <c r="AC140" s="7"/>
      <c r="AG140" s="7"/>
      <c r="AH140" s="7"/>
      <c r="AJ140" s="7"/>
      <c r="AK140" s="7"/>
      <c r="AL140" s="7"/>
      <c r="AM140" s="7"/>
      <c r="AO140" s="7"/>
      <c r="AP140" s="7"/>
      <c r="AQ140" s="7"/>
      <c r="AR140" s="7"/>
    </row>
    <row r="141" ht="14.25" customHeight="1">
      <c r="I141" s="51"/>
      <c r="Q141" s="4"/>
      <c r="S141" s="5"/>
      <c r="AA141" s="7"/>
      <c r="AB141" s="7"/>
      <c r="AC141" s="7"/>
      <c r="AG141" s="7"/>
      <c r="AH141" s="7"/>
      <c r="AJ141" s="7"/>
      <c r="AK141" s="7"/>
      <c r="AL141" s="7"/>
      <c r="AM141" s="7"/>
      <c r="AO141" s="7"/>
      <c r="AP141" s="7"/>
      <c r="AQ141" s="7"/>
      <c r="AR141" s="7"/>
    </row>
    <row r="142" ht="14.25" customHeight="1">
      <c r="I142" s="51"/>
      <c r="Q142" s="4"/>
      <c r="S142" s="5"/>
      <c r="AA142" s="7"/>
      <c r="AB142" s="7"/>
      <c r="AC142" s="7"/>
      <c r="AG142" s="7"/>
      <c r="AH142" s="7"/>
      <c r="AJ142" s="7"/>
      <c r="AK142" s="7"/>
      <c r="AL142" s="7"/>
      <c r="AM142" s="7"/>
      <c r="AO142" s="7"/>
      <c r="AP142" s="7"/>
      <c r="AQ142" s="7"/>
      <c r="AR142" s="7"/>
    </row>
    <row r="143" ht="14.25" customHeight="1">
      <c r="I143" s="51"/>
      <c r="Q143" s="4"/>
      <c r="S143" s="5"/>
      <c r="AA143" s="7"/>
      <c r="AB143" s="7"/>
      <c r="AC143" s="7"/>
      <c r="AG143" s="7"/>
      <c r="AH143" s="7"/>
      <c r="AJ143" s="7"/>
      <c r="AK143" s="7"/>
      <c r="AL143" s="7"/>
      <c r="AM143" s="7"/>
      <c r="AO143" s="7"/>
      <c r="AP143" s="7"/>
      <c r="AQ143" s="7"/>
      <c r="AR143" s="7"/>
    </row>
    <row r="144" ht="14.25" customHeight="1">
      <c r="I144" s="51"/>
      <c r="Q144" s="4"/>
      <c r="S144" s="5"/>
      <c r="AA144" s="7"/>
      <c r="AB144" s="7"/>
      <c r="AC144" s="7"/>
      <c r="AG144" s="7"/>
      <c r="AH144" s="7"/>
      <c r="AJ144" s="7"/>
      <c r="AK144" s="7"/>
      <c r="AL144" s="7"/>
      <c r="AM144" s="7"/>
      <c r="AO144" s="7"/>
      <c r="AP144" s="7"/>
      <c r="AQ144" s="7"/>
      <c r="AR144" s="7"/>
    </row>
    <row r="145" ht="14.25" customHeight="1">
      <c r="I145" s="3"/>
      <c r="Q145" s="4"/>
      <c r="S145" s="5"/>
      <c r="AA145" s="7"/>
      <c r="AB145" s="7"/>
      <c r="AC145" s="7"/>
      <c r="AG145" s="7"/>
      <c r="AH145" s="7"/>
      <c r="AJ145" s="7"/>
      <c r="AK145" s="7"/>
      <c r="AL145" s="7"/>
      <c r="AM145" s="7"/>
      <c r="AO145" s="7"/>
      <c r="AP145" s="7"/>
      <c r="AQ145" s="7"/>
      <c r="AR145" s="7"/>
    </row>
    <row r="146" ht="14.25" customHeight="1">
      <c r="I146" s="3"/>
      <c r="Q146" s="4"/>
      <c r="S146" s="5"/>
      <c r="AA146" s="7"/>
      <c r="AB146" s="7"/>
      <c r="AC146" s="7"/>
      <c r="AG146" s="7"/>
      <c r="AH146" s="7"/>
      <c r="AJ146" s="7"/>
      <c r="AK146" s="7"/>
      <c r="AL146" s="7"/>
      <c r="AM146" s="7"/>
      <c r="AO146" s="7"/>
      <c r="AP146" s="7"/>
      <c r="AQ146" s="7"/>
      <c r="AR146" s="7"/>
    </row>
    <row r="147" ht="14.25" customHeight="1">
      <c r="I147" s="3"/>
      <c r="Q147" s="4"/>
      <c r="S147" s="5"/>
      <c r="AA147" s="7"/>
      <c r="AB147" s="7"/>
      <c r="AC147" s="7"/>
      <c r="AG147" s="7"/>
      <c r="AH147" s="7"/>
      <c r="AJ147" s="7"/>
      <c r="AK147" s="7"/>
      <c r="AL147" s="7"/>
      <c r="AM147" s="7"/>
      <c r="AO147" s="7"/>
      <c r="AP147" s="7"/>
      <c r="AQ147" s="7"/>
      <c r="AR147" s="7"/>
    </row>
    <row r="148" ht="14.25" customHeight="1">
      <c r="I148" s="3"/>
      <c r="Q148" s="4"/>
      <c r="S148" s="5"/>
      <c r="AA148" s="7"/>
      <c r="AB148" s="7"/>
      <c r="AC148" s="7"/>
      <c r="AG148" s="7"/>
      <c r="AH148" s="7"/>
      <c r="AJ148" s="7"/>
      <c r="AK148" s="7"/>
      <c r="AL148" s="7"/>
      <c r="AM148" s="7"/>
      <c r="AO148" s="7"/>
      <c r="AP148" s="7"/>
      <c r="AQ148" s="7"/>
      <c r="AR148" s="7"/>
    </row>
    <row r="149" ht="14.25" customHeight="1">
      <c r="I149" s="3"/>
      <c r="Q149" s="4"/>
      <c r="S149" s="5"/>
      <c r="AA149" s="7"/>
      <c r="AB149" s="7"/>
      <c r="AC149" s="7"/>
      <c r="AG149" s="7"/>
      <c r="AH149" s="7"/>
      <c r="AJ149" s="7"/>
      <c r="AK149" s="7"/>
      <c r="AL149" s="7"/>
      <c r="AM149" s="7"/>
      <c r="AO149" s="7"/>
      <c r="AP149" s="7"/>
      <c r="AQ149" s="7"/>
      <c r="AR149" s="7"/>
    </row>
    <row r="150" ht="14.25" customHeight="1">
      <c r="I150" s="3"/>
      <c r="Q150" s="4"/>
      <c r="S150" s="5"/>
      <c r="AA150" s="7"/>
      <c r="AB150" s="7"/>
      <c r="AC150" s="7"/>
      <c r="AG150" s="7"/>
      <c r="AH150" s="7"/>
      <c r="AJ150" s="7"/>
      <c r="AK150" s="7"/>
      <c r="AL150" s="7"/>
      <c r="AM150" s="7"/>
      <c r="AO150" s="7"/>
      <c r="AP150" s="7"/>
      <c r="AQ150" s="7"/>
      <c r="AR150" s="7"/>
    </row>
  </sheetData>
  <autoFilter ref="$B$3:$R$114">
    <filterColumn colId="1">
      <filters>
        <filter val="Ліс"/>
        <filter val="Пікассо"/>
        <filter val="Олійні фарби"/>
        <filter val="Снігопад"/>
        <filter val="Новорічна ялинка"/>
        <filter val="Вихори різнокольорові"/>
        <filter val="Лампа з метеликами"/>
        <filter val="Дим"/>
        <filter val="Біле світло"/>
        <filter val="Вогонь"/>
        <filter val="Завиток"/>
        <filter val="Квітка лотоса"/>
        <filter val="Тихий океан"/>
        <filter val="Пейнтбол"/>
        <filter val="Шаленство"/>
        <filter val="Опади"/>
        <filter val="Феєрверк"/>
        <filter val="Магма"/>
        <filter val="Люменьєр"/>
        <filter val="Краплі на склі"/>
        <filter val="М'ячики без кордонів"/>
        <filter val="Кольорові драже"/>
        <filter val="Павич"/>
        <filter val="Вогонь 2018"/>
        <filter val="Феєрверк 2"/>
        <filter val="Веселка"/>
        <filter val="Вогонь 2012"/>
        <filter val="Спектрум"/>
        <filter val="Кулі"/>
        <filter val="Комета"/>
        <filter val="Гроза в банці"/>
        <filter val="Завірюха"/>
        <filter val="Веселка 3D"/>
        <filter val="Пісочний годинник"/>
        <filter val="Вогонь верховий"/>
        <filter val="Димові шашки"/>
        <filter val="Кубик Рубика"/>
        <filter val="Плазма"/>
        <filter val="Вино"/>
        <filter val="Світлячки"/>
        <filter val="Хмари"/>
        <filter val="Вихори полум'я"/>
        <filter val="Зграя"/>
        <filter val="Пульс"/>
        <filter val="Притягнення"/>
        <filter val="Свічка"/>
        <filter val="Водоспад"/>
        <filter val="Радіальна хвиля"/>
        <filter val="Зміна кольору"/>
        <filter val="Матриця"/>
        <filter val="Колір"/>
        <filter val="Басейн"/>
        <filter val="М'ячики"/>
        <filter val="Рідка лампа авто"/>
        <filter val="Комета потрійна"/>
        <filter val="Рідка лампа"/>
        <filter val="Плазмова лампа"/>
        <filter val="Акварель"/>
        <filter val="Кольорові кучері"/>
        <filter val="Конфетті"/>
        <filter val="Лава"/>
        <filter val="Рядок що біжить"/>
        <filter val="Nexus"/>
        <filter val="Кипіння"/>
        <filter val="Призмата"/>
        <filter val="Океан"/>
        <filter val="Полум'я"/>
        <filter val="Вогонь 2020"/>
        <filter val="Вогонь 2021"/>
        <filter val="Кодовий замок"/>
        <filter val="Комета подвійна"/>
        <filter val="Попкорн"/>
        <filter val="Спірали"/>
        <filter val="Зебра"/>
        <filter val="Метаболз"/>
        <filter val="Хвилі"/>
        <filter val="Синусоїд"/>
        <filter val="Хмарка в банці"/>
        <filter val="Україна"/>
        <filter val="ДНК"/>
        <filter val="Стрибуни"/>
        <filter val="Різнобарвний дощ"/>
        <filter val="Змійка"/>
        <filter val="Строб.Хаос.Дифузія"/>
        <filter val="Осцилятор"/>
        <filter val="Річки Ботсвани"/>
        <filter val="Фея"/>
        <filter val="Водоспад 4 в 1"/>
        <filter val="Джерело"/>
        <filter val="Метелики"/>
        <filter val="Лавова лампа"/>
        <filter val="Мрія дизайнера"/>
        <filter val="Світлячки зі шлейфом"/>
        <filter val="Годинник"/>
        <filter val="Тіні"/>
        <filter val="Вогонь що літає"/>
        <filter val="Пульс райдужний"/>
        <filter val="Дим різнокольоровий"/>
        <filter val="Комета однокольорова"/>
        <filter val="Побічний ефект"/>
        <filter val="Зграя та хижак"/>
        <filter val="Мозайка"/>
        <filter val="Мерехтіння"/>
        <filter val="Райдужний змій"/>
        <filter val="Контакти"/>
        <filter val="Північне сяйво"/>
        <filter val="Пульс білий"/>
      </filters>
    </filterColumn>
    <sortState ref="B3:R114">
      <sortCondition ref="R3:R114"/>
      <sortCondition ref="C3:C114"/>
      <sortCondition ref="E3:E114"/>
      <sortCondition ref="D3:D114"/>
    </sortState>
  </autoFilter>
  <customSheetViews>
    <customSheetView guid="{FECAB6CE-4A2B-4CA7-9604-CB893AF54C18}" filter="1" showAutoFilter="1">
      <autoFilter ref="$D$4:$D$39"/>
      <extLst>
        <ext uri="GoogleSheetsCustomDataVersion1">
          <go:sheetsCustomData xmlns:go="http://customooxmlschemas.google.com/" filterViewId="1068230798"/>
        </ext>
      </extLst>
    </customSheetView>
    <customSheetView guid="{88A5A5FE-A6BA-4716-A768-208554F50CA9}" filter="1" showAutoFilter="1">
      <autoFilter ref="$B$3:$R$114"/>
      <extLst>
        <ext uri="GoogleSheetsCustomDataVersion1">
          <go:sheetsCustomData xmlns:go="http://customooxmlschemas.google.com/" filterViewId="1968159771"/>
        </ext>
      </extLst>
    </customSheetView>
  </customSheetViews>
  <mergeCells count="4">
    <mergeCell ref="C123:P123"/>
    <mergeCell ref="C126:P126"/>
    <mergeCell ref="C130:P130"/>
    <mergeCell ref="C132:P1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