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lvin\Documents\venv\jarvis\instance\uploads\"/>
    </mc:Choice>
  </mc:AlternateContent>
  <xr:revisionPtr revIDLastSave="0" documentId="13_ncr:1_{AA0F5430-9EFF-49E2-94D1-807FDC536DA1}" xr6:coauthVersionLast="47" xr6:coauthVersionMax="47" xr10:uidLastSave="{00000000-0000-0000-0000-000000000000}"/>
  <bookViews>
    <workbookView xWindow="-108" yWindow="-108" windowWidth="23256" windowHeight="12576" firstSheet="8" activeTab="17" xr2:uid="{00000000-000D-0000-FFFF-FFFF00000000}"/>
  </bookViews>
  <sheets>
    <sheet name="2017-01" sheetId="2" r:id="rId1"/>
    <sheet name="2017-02" sheetId="5" r:id="rId2"/>
    <sheet name="2017-03" sheetId="6" r:id="rId3"/>
    <sheet name="2017-04" sheetId="7" r:id="rId4"/>
    <sheet name="2017-05" sheetId="8" r:id="rId5"/>
    <sheet name="2017-06" sheetId="9" r:id="rId6"/>
    <sheet name="2017-07" sheetId="10" r:id="rId7"/>
    <sheet name="2017-08" sheetId="11" r:id="rId8"/>
    <sheet name="2017-09" sheetId="12" r:id="rId9"/>
    <sheet name="2017-10" sheetId="13" r:id="rId10"/>
    <sheet name="2017-11" sheetId="14" r:id="rId11"/>
    <sheet name="2017-12" sheetId="15" r:id="rId12"/>
    <sheet name="2018-01" sheetId="16" r:id="rId13"/>
    <sheet name="2018-02" sheetId="17" r:id="rId14"/>
    <sheet name="2018-03" sheetId="18" r:id="rId15"/>
    <sheet name="2018-04" sheetId="19" r:id="rId16"/>
    <sheet name="2018-05" sheetId="20" r:id="rId17"/>
    <sheet name="2018-06" sheetId="21" r:id="rId18"/>
  </sheets>
  <externalReferences>
    <externalReference r:id="rId19"/>
    <externalReference r:id="rId20"/>
    <externalReference r:id="rId21"/>
  </externalReferences>
  <definedNames>
    <definedName name="_OC1">[1]MAIN!$D$25</definedName>
    <definedName name="_OC10">[1]MAIN!$D$34</definedName>
    <definedName name="_OC11">[1]MAIN!$D$35</definedName>
    <definedName name="_OC12">[1]MAIN!$D$36</definedName>
    <definedName name="_OC13">[1]MAIN!$D$37</definedName>
    <definedName name="_OC14">[1]MAIN!$D$38</definedName>
    <definedName name="_OC15">[1]MAIN!$D$39</definedName>
    <definedName name="_OC2">[1]MAIN!$D$26</definedName>
    <definedName name="_OC3">[1]MAIN!$D$27</definedName>
    <definedName name="_OC4">[1]MAIN!$D$28</definedName>
    <definedName name="_OC5">[1]MAIN!$D$29</definedName>
    <definedName name="_OC6">[1]MAIN!$D$30</definedName>
    <definedName name="_OC7">[1]MAIN!$D$31</definedName>
    <definedName name="_OC8">[1]MAIN!$D$32</definedName>
    <definedName name="_OC9">[1]MAIN!$D$33</definedName>
    <definedName name="celMonth">'[2]Company Setup'!$K$5</definedName>
    <definedName name="celYear">'[2]Company Setup'!$K$3</definedName>
    <definedName name="LIMIT1">[3]MAIN!$F$25</definedName>
    <definedName name="LIMIT10">[3]MAIN!$F$34</definedName>
    <definedName name="LIMIT11">[3]MAIN!$F$35</definedName>
    <definedName name="LIMIT12">[3]MAIN!$F$36</definedName>
    <definedName name="LIMIT13">[3]MAIN!$F$37</definedName>
    <definedName name="LIMIT14">[3]MAIN!$F$38</definedName>
    <definedName name="LIMIT15">[3]MAIN!$F$39</definedName>
    <definedName name="LIMIT2">[3]MAIN!$F$26</definedName>
    <definedName name="LIMIT3">[3]MAIN!$F$27</definedName>
    <definedName name="LIMIT4">[3]MAIN!$F$28</definedName>
    <definedName name="LIMIT5">[3]MAIN!$F$29</definedName>
    <definedName name="LIMIT6">[3]MAIN!$F$30</definedName>
    <definedName name="LIMIT7">[3]MAIN!$F$31</definedName>
    <definedName name="LIMIT8">[3]MAIN!$F$32</definedName>
    <definedName name="LIMIT9">[3]MAIN!$F$33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2" i="21" l="1"/>
  <c r="G22" i="21"/>
  <c r="F22" i="21"/>
  <c r="I20" i="21"/>
  <c r="L20" i="21" s="1"/>
  <c r="M19" i="21"/>
  <c r="W19" i="21" s="1"/>
  <c r="L19" i="21"/>
  <c r="K19" i="21"/>
  <c r="T19" i="21" s="1"/>
  <c r="T22" i="21" s="1"/>
  <c r="M18" i="21"/>
  <c r="W18" i="21" s="1"/>
  <c r="L18" i="21"/>
  <c r="K18" i="21"/>
  <c r="V18" i="21" s="1"/>
  <c r="M17" i="21"/>
  <c r="W17" i="21" s="1"/>
  <c r="L17" i="21"/>
  <c r="K17" i="21"/>
  <c r="V17" i="21" s="1"/>
  <c r="W16" i="21"/>
  <c r="M16" i="21"/>
  <c r="L16" i="21"/>
  <c r="K16" i="21"/>
  <c r="R16" i="21" s="1"/>
  <c r="W15" i="21"/>
  <c r="S15" i="21"/>
  <c r="S22" i="21" s="1"/>
  <c r="M15" i="21"/>
  <c r="L15" i="21"/>
  <c r="X15" i="21" s="1"/>
  <c r="K15" i="21"/>
  <c r="M14" i="21"/>
  <c r="L14" i="21"/>
  <c r="K14" i="21"/>
  <c r="R14" i="21" s="1"/>
  <c r="W13" i="21"/>
  <c r="R13" i="21"/>
  <c r="M13" i="21"/>
  <c r="L13" i="21"/>
  <c r="X13" i="21" s="1"/>
  <c r="K13" i="21"/>
  <c r="M12" i="21"/>
  <c r="W12" i="21" s="1"/>
  <c r="L12" i="21"/>
  <c r="K12" i="21"/>
  <c r="R12" i="21" s="1"/>
  <c r="M11" i="21"/>
  <c r="W11" i="21" s="1"/>
  <c r="L11" i="21"/>
  <c r="K11" i="21"/>
  <c r="R11" i="21" s="1"/>
  <c r="X11" i="21" s="1"/>
  <c r="W10" i="21"/>
  <c r="M10" i="21"/>
  <c r="L10" i="21"/>
  <c r="K10" i="21"/>
  <c r="R10" i="21" s="1"/>
  <c r="U9" i="21"/>
  <c r="M9" i="21"/>
  <c r="W9" i="21" s="1"/>
  <c r="X9" i="21" s="1"/>
  <c r="L9" i="21"/>
  <c r="K9" i="21"/>
  <c r="M8" i="21"/>
  <c r="W8" i="21" s="1"/>
  <c r="L8" i="21"/>
  <c r="K8" i="21"/>
  <c r="Q8" i="21" s="1"/>
  <c r="Q22" i="21" s="1"/>
  <c r="W7" i="21"/>
  <c r="P7" i="21"/>
  <c r="P22" i="21" s="1"/>
  <c r="M7" i="21"/>
  <c r="L7" i="21"/>
  <c r="X7" i="21" s="1"/>
  <c r="K7" i="21"/>
  <c r="M6" i="21"/>
  <c r="W6" i="21" s="1"/>
  <c r="L6" i="21"/>
  <c r="K6" i="21"/>
  <c r="O6" i="21" s="1"/>
  <c r="O22" i="21" s="1"/>
  <c r="A6" i="21"/>
  <c r="A7" i="21" s="1"/>
  <c r="A8" i="21" s="1"/>
  <c r="N5" i="21"/>
  <c r="N22" i="21" s="1"/>
  <c r="M5" i="21"/>
  <c r="W5" i="21" s="1"/>
  <c r="L5" i="21"/>
  <c r="L22" i="21" s="1"/>
  <c r="K5" i="21"/>
  <c r="U9" i="20"/>
  <c r="M9" i="20"/>
  <c r="W9" i="20" s="1"/>
  <c r="L9" i="20"/>
  <c r="K9" i="20"/>
  <c r="A9" i="20"/>
  <c r="I20" i="20"/>
  <c r="M20" i="20" s="1"/>
  <c r="W20" i="20" s="1"/>
  <c r="H22" i="20"/>
  <c r="G22" i="20"/>
  <c r="F22" i="20"/>
  <c r="M19" i="20"/>
  <c r="W19" i="20" s="1"/>
  <c r="L19" i="20"/>
  <c r="K19" i="20"/>
  <c r="T19" i="20" s="1"/>
  <c r="T22" i="20" s="1"/>
  <c r="M18" i="20"/>
  <c r="W18" i="20" s="1"/>
  <c r="L18" i="20"/>
  <c r="K18" i="20"/>
  <c r="V18" i="20" s="1"/>
  <c r="M17" i="20"/>
  <c r="W17" i="20" s="1"/>
  <c r="L17" i="20"/>
  <c r="K17" i="20"/>
  <c r="V17" i="20" s="1"/>
  <c r="W16" i="20"/>
  <c r="R16" i="20"/>
  <c r="M16" i="20"/>
  <c r="L16" i="20"/>
  <c r="K16" i="20"/>
  <c r="M15" i="20"/>
  <c r="W15" i="20" s="1"/>
  <c r="L15" i="20"/>
  <c r="K15" i="20"/>
  <c r="S15" i="20" s="1"/>
  <c r="S22" i="20" s="1"/>
  <c r="R14" i="20"/>
  <c r="M14" i="20"/>
  <c r="W14" i="20" s="1"/>
  <c r="L14" i="20"/>
  <c r="X14" i="20" s="1"/>
  <c r="K14" i="20"/>
  <c r="M13" i="20"/>
  <c r="W13" i="20" s="1"/>
  <c r="L13" i="20"/>
  <c r="K13" i="20"/>
  <c r="R13" i="20" s="1"/>
  <c r="M12" i="20"/>
  <c r="W12" i="20" s="1"/>
  <c r="L12" i="20"/>
  <c r="K12" i="20"/>
  <c r="R12" i="20" s="1"/>
  <c r="M11" i="20"/>
  <c r="L11" i="20"/>
  <c r="K11" i="20"/>
  <c r="R11" i="20" s="1"/>
  <c r="M10" i="20"/>
  <c r="W10" i="20" s="1"/>
  <c r="L10" i="20"/>
  <c r="K10" i="20"/>
  <c r="R10" i="20" s="1"/>
  <c r="M8" i="20"/>
  <c r="W8" i="20" s="1"/>
  <c r="L8" i="20"/>
  <c r="K8" i="20"/>
  <c r="Q8" i="20" s="1"/>
  <c r="M7" i="20"/>
  <c r="W7" i="20" s="1"/>
  <c r="X7" i="20" s="1"/>
  <c r="L7" i="20"/>
  <c r="K7" i="20"/>
  <c r="P7" i="20" s="1"/>
  <c r="P22" i="20" s="1"/>
  <c r="M6" i="20"/>
  <c r="W6" i="20" s="1"/>
  <c r="L6" i="20"/>
  <c r="K6" i="20"/>
  <c r="O6" i="20" s="1"/>
  <c r="O22" i="20" s="1"/>
  <c r="A6" i="20"/>
  <c r="A7" i="20" s="1"/>
  <c r="A8" i="20" s="1"/>
  <c r="N5" i="20"/>
  <c r="N22" i="20" s="1"/>
  <c r="M5" i="20"/>
  <c r="L5" i="20"/>
  <c r="K5" i="20"/>
  <c r="X17" i="21" l="1"/>
  <c r="A15" i="21"/>
  <c r="A9" i="21"/>
  <c r="X12" i="21"/>
  <c r="X18" i="21"/>
  <c r="X8" i="21"/>
  <c r="X10" i="21"/>
  <c r="R22" i="21"/>
  <c r="M22" i="21"/>
  <c r="X16" i="21"/>
  <c r="X19" i="21"/>
  <c r="V22" i="21"/>
  <c r="A10" i="21"/>
  <c r="K20" i="21"/>
  <c r="U20" i="21" s="1"/>
  <c r="U22" i="21" s="1"/>
  <c r="W14" i="21"/>
  <c r="W22" i="21" s="1"/>
  <c r="I22" i="21"/>
  <c r="X6" i="21"/>
  <c r="M20" i="21"/>
  <c r="W20" i="21" s="1"/>
  <c r="X5" i="21"/>
  <c r="X9" i="20"/>
  <c r="X15" i="20"/>
  <c r="X16" i="20"/>
  <c r="X6" i="20"/>
  <c r="V22" i="20"/>
  <c r="X17" i="20"/>
  <c r="X8" i="20"/>
  <c r="Q22" i="20"/>
  <c r="X11" i="20"/>
  <c r="X19" i="20"/>
  <c r="X12" i="20"/>
  <c r="M22" i="20"/>
  <c r="X18" i="20"/>
  <c r="X13" i="20"/>
  <c r="A10" i="20"/>
  <c r="A15" i="20"/>
  <c r="X10" i="20"/>
  <c r="R22" i="20"/>
  <c r="K20" i="20"/>
  <c r="U20" i="20" s="1"/>
  <c r="U22" i="20" s="1"/>
  <c r="W5" i="20"/>
  <c r="L20" i="20"/>
  <c r="I22" i="20"/>
  <c r="X5" i="20"/>
  <c r="W11" i="20"/>
  <c r="X14" i="21" l="1"/>
  <c r="X20" i="21"/>
  <c r="K22" i="21"/>
  <c r="A12" i="21"/>
  <c r="A11" i="21"/>
  <c r="A13" i="21" s="1"/>
  <c r="A14" i="21" s="1"/>
  <c r="A16" i="21"/>
  <c r="A12" i="20"/>
  <c r="A16" i="20"/>
  <c r="A11" i="20"/>
  <c r="A13" i="20" s="1"/>
  <c r="A14" i="20" s="1"/>
  <c r="X20" i="20"/>
  <c r="W22" i="20"/>
  <c r="L22" i="20"/>
  <c r="K22" i="20"/>
  <c r="M11" i="19"/>
  <c r="W11" i="19" s="1"/>
  <c r="L11" i="19"/>
  <c r="K11" i="19"/>
  <c r="R11" i="19" s="1"/>
  <c r="I19" i="19"/>
  <c r="A17" i="21" l="1"/>
  <c r="A18" i="21"/>
  <c r="A18" i="20"/>
  <c r="A17" i="20"/>
  <c r="X11" i="19"/>
  <c r="I21" i="19"/>
  <c r="H21" i="19"/>
  <c r="G21" i="19"/>
  <c r="F21" i="19"/>
  <c r="M19" i="19"/>
  <c r="W19" i="19" s="1"/>
  <c r="L19" i="19"/>
  <c r="K19" i="19"/>
  <c r="U19" i="19" s="1"/>
  <c r="U21" i="19" s="1"/>
  <c r="W18" i="19"/>
  <c r="M18" i="19"/>
  <c r="L18" i="19"/>
  <c r="K18" i="19"/>
  <c r="T18" i="19" s="1"/>
  <c r="T21" i="19" s="1"/>
  <c r="M17" i="19"/>
  <c r="W17" i="19" s="1"/>
  <c r="L17" i="19"/>
  <c r="K17" i="19"/>
  <c r="V17" i="19" s="1"/>
  <c r="M16" i="19"/>
  <c r="W16" i="19" s="1"/>
  <c r="L16" i="19"/>
  <c r="K16" i="19"/>
  <c r="V16" i="19" s="1"/>
  <c r="M15" i="19"/>
  <c r="W15" i="19" s="1"/>
  <c r="L15" i="19"/>
  <c r="K15" i="19"/>
  <c r="R15" i="19" s="1"/>
  <c r="M14" i="19"/>
  <c r="W14" i="19" s="1"/>
  <c r="L14" i="19"/>
  <c r="K14" i="19"/>
  <c r="S14" i="19" s="1"/>
  <c r="S21" i="19" s="1"/>
  <c r="M13" i="19"/>
  <c r="W13" i="19" s="1"/>
  <c r="L13" i="19"/>
  <c r="K13" i="19"/>
  <c r="R13" i="19" s="1"/>
  <c r="M12" i="19"/>
  <c r="W12" i="19" s="1"/>
  <c r="L12" i="19"/>
  <c r="K12" i="19"/>
  <c r="R12" i="19" s="1"/>
  <c r="M10" i="19"/>
  <c r="W10" i="19" s="1"/>
  <c r="L10" i="19"/>
  <c r="K10" i="19"/>
  <c r="R10" i="19" s="1"/>
  <c r="W9" i="19"/>
  <c r="M9" i="19"/>
  <c r="L9" i="19"/>
  <c r="K9" i="19"/>
  <c r="R9" i="19" s="1"/>
  <c r="Q8" i="19"/>
  <c r="Q21" i="19" s="1"/>
  <c r="M8" i="19"/>
  <c r="W8" i="19" s="1"/>
  <c r="L8" i="19"/>
  <c r="X8" i="19" s="1"/>
  <c r="K8" i="19"/>
  <c r="M7" i="19"/>
  <c r="W7" i="19" s="1"/>
  <c r="L7" i="19"/>
  <c r="K7" i="19"/>
  <c r="P7" i="19" s="1"/>
  <c r="P21" i="19" s="1"/>
  <c r="M6" i="19"/>
  <c r="W6" i="19" s="1"/>
  <c r="L6" i="19"/>
  <c r="K6" i="19"/>
  <c r="O6" i="19" s="1"/>
  <c r="O21" i="19" s="1"/>
  <c r="A6" i="19"/>
  <c r="A7" i="19" s="1"/>
  <c r="A8" i="19" s="1"/>
  <c r="M5" i="19"/>
  <c r="L5" i="19"/>
  <c r="K5" i="19"/>
  <c r="M12" i="18"/>
  <c r="W12" i="18" s="1"/>
  <c r="L12" i="18"/>
  <c r="K12" i="18"/>
  <c r="R12" i="18" s="1"/>
  <c r="I20" i="18"/>
  <c r="H20" i="18"/>
  <c r="G20" i="18"/>
  <c r="F20" i="18"/>
  <c r="W18" i="18"/>
  <c r="M18" i="18"/>
  <c r="L18" i="18"/>
  <c r="K18" i="18"/>
  <c r="U18" i="18" s="1"/>
  <c r="W17" i="18"/>
  <c r="M17" i="18"/>
  <c r="L17" i="18"/>
  <c r="K17" i="18"/>
  <c r="T17" i="18" s="1"/>
  <c r="T20" i="18" s="1"/>
  <c r="M16" i="18"/>
  <c r="W16" i="18" s="1"/>
  <c r="L16" i="18"/>
  <c r="K16" i="18"/>
  <c r="V16" i="18" s="1"/>
  <c r="M15" i="18"/>
  <c r="W15" i="18" s="1"/>
  <c r="L15" i="18"/>
  <c r="K15" i="18"/>
  <c r="V15" i="18" s="1"/>
  <c r="W14" i="18"/>
  <c r="M14" i="18"/>
  <c r="L14" i="18"/>
  <c r="K14" i="18"/>
  <c r="R14" i="18" s="1"/>
  <c r="W13" i="18"/>
  <c r="M13" i="18"/>
  <c r="L13" i="18"/>
  <c r="K13" i="18"/>
  <c r="S13" i="18" s="1"/>
  <c r="S20" i="18" s="1"/>
  <c r="M11" i="18"/>
  <c r="L11" i="18"/>
  <c r="K11" i="18"/>
  <c r="R11" i="18" s="1"/>
  <c r="M10" i="18"/>
  <c r="W10" i="18" s="1"/>
  <c r="L10" i="18"/>
  <c r="K10" i="18"/>
  <c r="R10" i="18" s="1"/>
  <c r="M9" i="18"/>
  <c r="W9" i="18" s="1"/>
  <c r="L9" i="18"/>
  <c r="K9" i="18"/>
  <c r="R9" i="18" s="1"/>
  <c r="M8" i="18"/>
  <c r="W8" i="18" s="1"/>
  <c r="L8" i="18"/>
  <c r="K8" i="18"/>
  <c r="Q8" i="18" s="1"/>
  <c r="Q20" i="18" s="1"/>
  <c r="P7" i="18"/>
  <c r="P20" i="18" s="1"/>
  <c r="M7" i="18"/>
  <c r="W7" i="18" s="1"/>
  <c r="L7" i="18"/>
  <c r="K7" i="18"/>
  <c r="M6" i="18"/>
  <c r="L6" i="18"/>
  <c r="K6" i="18"/>
  <c r="O6" i="18" s="1"/>
  <c r="O20" i="18" s="1"/>
  <c r="A6" i="18"/>
  <c r="A7" i="18" s="1"/>
  <c r="A8" i="18" s="1"/>
  <c r="W5" i="18"/>
  <c r="M5" i="18"/>
  <c r="L5" i="18"/>
  <c r="K5" i="18"/>
  <c r="A20" i="21" l="1"/>
  <c r="A19" i="21"/>
  <c r="A20" i="20"/>
  <c r="A19" i="20"/>
  <c r="X10" i="19"/>
  <c r="X17" i="19"/>
  <c r="X13" i="19"/>
  <c r="V21" i="19"/>
  <c r="R21" i="19"/>
  <c r="X16" i="19"/>
  <c r="X18" i="19"/>
  <c r="K21" i="19"/>
  <c r="L21" i="19"/>
  <c r="M21" i="19"/>
  <c r="X9" i="19"/>
  <c r="X12" i="19"/>
  <c r="X6" i="19"/>
  <c r="A14" i="19"/>
  <c r="A9" i="19"/>
  <c r="A11" i="19" s="1"/>
  <c r="X19" i="19"/>
  <c r="X15" i="19"/>
  <c r="X7" i="19"/>
  <c r="X14" i="19"/>
  <c r="N5" i="19"/>
  <c r="N21" i="19" s="1"/>
  <c r="W5" i="19"/>
  <c r="W21" i="19" s="1"/>
  <c r="X5" i="19"/>
  <c r="X10" i="18"/>
  <c r="X12" i="18"/>
  <c r="X16" i="18"/>
  <c r="V20" i="18"/>
  <c r="X17" i="18"/>
  <c r="M20" i="18"/>
  <c r="X8" i="18"/>
  <c r="K20" i="18"/>
  <c r="L20" i="18"/>
  <c r="A13" i="18"/>
  <c r="A9" i="18"/>
  <c r="X14" i="18"/>
  <c r="X18" i="18"/>
  <c r="U20" i="18"/>
  <c r="X7" i="18"/>
  <c r="R20" i="18"/>
  <c r="X9" i="18"/>
  <c r="X15" i="18"/>
  <c r="N5" i="18"/>
  <c r="N20" i="18" s="1"/>
  <c r="W6" i="18"/>
  <c r="X6" i="18" s="1"/>
  <c r="X5" i="18"/>
  <c r="W11" i="18"/>
  <c r="X11" i="18" s="1"/>
  <c r="X13" i="18"/>
  <c r="I19" i="17"/>
  <c r="H19" i="17"/>
  <c r="G19" i="17"/>
  <c r="F19" i="17"/>
  <c r="M17" i="17"/>
  <c r="W17" i="17" s="1"/>
  <c r="L17" i="17"/>
  <c r="K17" i="17"/>
  <c r="U17" i="17" s="1"/>
  <c r="U19" i="17" s="1"/>
  <c r="W16" i="17"/>
  <c r="M16" i="17"/>
  <c r="L16" i="17"/>
  <c r="X16" i="17" s="1"/>
  <c r="K16" i="17"/>
  <c r="T16" i="17" s="1"/>
  <c r="T19" i="17" s="1"/>
  <c r="M15" i="17"/>
  <c r="W15" i="17" s="1"/>
  <c r="L15" i="17"/>
  <c r="K15" i="17"/>
  <c r="V15" i="17" s="1"/>
  <c r="M14" i="17"/>
  <c r="W14" i="17" s="1"/>
  <c r="L14" i="17"/>
  <c r="K14" i="17"/>
  <c r="V14" i="17" s="1"/>
  <c r="W13" i="17"/>
  <c r="M13" i="17"/>
  <c r="L13" i="17"/>
  <c r="K13" i="17"/>
  <c r="R13" i="17" s="1"/>
  <c r="X13" i="17" s="1"/>
  <c r="W12" i="17"/>
  <c r="S12" i="17"/>
  <c r="S19" i="17" s="1"/>
  <c r="M12" i="17"/>
  <c r="L12" i="17"/>
  <c r="K12" i="17"/>
  <c r="R11" i="17"/>
  <c r="M11" i="17"/>
  <c r="L11" i="17"/>
  <c r="K11" i="17"/>
  <c r="R10" i="17"/>
  <c r="M10" i="17"/>
  <c r="W10" i="17" s="1"/>
  <c r="L10" i="17"/>
  <c r="X10" i="17" s="1"/>
  <c r="K10" i="17"/>
  <c r="M9" i="17"/>
  <c r="W9" i="17" s="1"/>
  <c r="L9" i="17"/>
  <c r="K9" i="17"/>
  <c r="R9" i="17" s="1"/>
  <c r="R19" i="17" s="1"/>
  <c r="M8" i="17"/>
  <c r="W8" i="17" s="1"/>
  <c r="L8" i="17"/>
  <c r="K8" i="17"/>
  <c r="Q8" i="17" s="1"/>
  <c r="Q19" i="17" s="1"/>
  <c r="P7" i="17"/>
  <c r="P19" i="17" s="1"/>
  <c r="M7" i="17"/>
  <c r="W7" i="17" s="1"/>
  <c r="L7" i="17"/>
  <c r="X7" i="17" s="1"/>
  <c r="K7" i="17"/>
  <c r="M6" i="17"/>
  <c r="W6" i="17" s="1"/>
  <c r="L6" i="17"/>
  <c r="K6" i="17"/>
  <c r="O6" i="17" s="1"/>
  <c r="A6" i="17"/>
  <c r="A7" i="17" s="1"/>
  <c r="A8" i="17" s="1"/>
  <c r="A12" i="17" s="1"/>
  <c r="W5" i="17"/>
  <c r="M5" i="17"/>
  <c r="L5" i="17"/>
  <c r="K5" i="17"/>
  <c r="A15" i="19" l="1"/>
  <c r="A10" i="19"/>
  <c r="A12" i="19" s="1"/>
  <c r="A13" i="19" s="1"/>
  <c r="W20" i="18"/>
  <c r="A10" i="18"/>
  <c r="A11" i="18" s="1"/>
  <c r="A12" i="18" s="1"/>
  <c r="A14" i="18"/>
  <c r="X15" i="17"/>
  <c r="L19" i="17"/>
  <c r="K19" i="17"/>
  <c r="M19" i="17"/>
  <c r="V19" i="17"/>
  <c r="X14" i="17"/>
  <c r="X17" i="17"/>
  <c r="W19" i="17"/>
  <c r="X9" i="17"/>
  <c r="X11" i="17"/>
  <c r="O19" i="17"/>
  <c r="X6" i="17"/>
  <c r="X8" i="17"/>
  <c r="N5" i="17"/>
  <c r="A9" i="17"/>
  <c r="W11" i="17"/>
  <c r="X12" i="17"/>
  <c r="A16" i="19" l="1"/>
  <c r="A17" i="19"/>
  <c r="A15" i="18"/>
  <c r="A16" i="18"/>
  <c r="A10" i="17"/>
  <c r="A11" i="17" s="1"/>
  <c r="A13" i="17"/>
  <c r="N19" i="17"/>
  <c r="X5" i="17"/>
  <c r="I19" i="16"/>
  <c r="H19" i="16"/>
  <c r="G19" i="16"/>
  <c r="F19" i="16"/>
  <c r="M17" i="16"/>
  <c r="W17" i="16" s="1"/>
  <c r="L17" i="16"/>
  <c r="K17" i="16"/>
  <c r="U17" i="16" s="1"/>
  <c r="U19" i="16" s="1"/>
  <c r="M16" i="16"/>
  <c r="W16" i="16" s="1"/>
  <c r="L16" i="16"/>
  <c r="K16" i="16"/>
  <c r="T16" i="16" s="1"/>
  <c r="T19" i="16" s="1"/>
  <c r="M15" i="16"/>
  <c r="W15" i="16" s="1"/>
  <c r="L15" i="16"/>
  <c r="K15" i="16"/>
  <c r="V15" i="16" s="1"/>
  <c r="M14" i="16"/>
  <c r="W14" i="16" s="1"/>
  <c r="L14" i="16"/>
  <c r="K14" i="16"/>
  <c r="V14" i="16" s="1"/>
  <c r="W13" i="16"/>
  <c r="M13" i="16"/>
  <c r="L13" i="16"/>
  <c r="K13" i="16"/>
  <c r="R13" i="16" s="1"/>
  <c r="X13" i="16" s="1"/>
  <c r="W12" i="16"/>
  <c r="S12" i="16"/>
  <c r="S19" i="16" s="1"/>
  <c r="M12" i="16"/>
  <c r="L12" i="16"/>
  <c r="K12" i="16"/>
  <c r="R11" i="16"/>
  <c r="M11" i="16"/>
  <c r="L11" i="16"/>
  <c r="K11" i="16"/>
  <c r="R10" i="16"/>
  <c r="M10" i="16"/>
  <c r="W10" i="16" s="1"/>
  <c r="L10" i="16"/>
  <c r="K10" i="16"/>
  <c r="M9" i="16"/>
  <c r="W9" i="16" s="1"/>
  <c r="L9" i="16"/>
  <c r="K9" i="16"/>
  <c r="R9" i="16" s="1"/>
  <c r="R19" i="16" s="1"/>
  <c r="M8" i="16"/>
  <c r="W8" i="16" s="1"/>
  <c r="L8" i="16"/>
  <c r="K8" i="16"/>
  <c r="Q8" i="16" s="1"/>
  <c r="Q19" i="16" s="1"/>
  <c r="M7" i="16"/>
  <c r="W7" i="16" s="1"/>
  <c r="L7" i="16"/>
  <c r="K7" i="16"/>
  <c r="P7" i="16" s="1"/>
  <c r="P19" i="16" s="1"/>
  <c r="M6" i="16"/>
  <c r="W6" i="16" s="1"/>
  <c r="L6" i="16"/>
  <c r="K6" i="16"/>
  <c r="O6" i="16" s="1"/>
  <c r="A6" i="16"/>
  <c r="A7" i="16" s="1"/>
  <c r="A8" i="16" s="1"/>
  <c r="W5" i="16"/>
  <c r="M5" i="16"/>
  <c r="L5" i="16"/>
  <c r="K5" i="16"/>
  <c r="I19" i="15"/>
  <c r="H19" i="15"/>
  <c r="G19" i="15"/>
  <c r="F19" i="15"/>
  <c r="M17" i="15"/>
  <c r="W17" i="15" s="1"/>
  <c r="L17" i="15"/>
  <c r="K17" i="15"/>
  <c r="U17" i="15" s="1"/>
  <c r="U19" i="15" s="1"/>
  <c r="M16" i="15"/>
  <c r="W16" i="15" s="1"/>
  <c r="L16" i="15"/>
  <c r="K16" i="15"/>
  <c r="T16" i="15" s="1"/>
  <c r="T19" i="15" s="1"/>
  <c r="M15" i="15"/>
  <c r="W15" i="15" s="1"/>
  <c r="L15" i="15"/>
  <c r="K15" i="15"/>
  <c r="V15" i="15" s="1"/>
  <c r="M14" i="15"/>
  <c r="W14" i="15" s="1"/>
  <c r="X14" i="15" s="1"/>
  <c r="L14" i="15"/>
  <c r="K14" i="15"/>
  <c r="V14" i="15" s="1"/>
  <c r="R13" i="15"/>
  <c r="M13" i="15"/>
  <c r="L13" i="15"/>
  <c r="K13" i="15"/>
  <c r="M12" i="15"/>
  <c r="W12" i="15" s="1"/>
  <c r="L12" i="15"/>
  <c r="K12" i="15"/>
  <c r="S12" i="15" s="1"/>
  <c r="S19" i="15" s="1"/>
  <c r="M11" i="15"/>
  <c r="W11" i="15" s="1"/>
  <c r="L11" i="15"/>
  <c r="K11" i="15"/>
  <c r="R11" i="15" s="1"/>
  <c r="M10" i="15"/>
  <c r="W10" i="15" s="1"/>
  <c r="L10" i="15"/>
  <c r="K10" i="15"/>
  <c r="R10" i="15" s="1"/>
  <c r="M9" i="15"/>
  <c r="W9" i="15" s="1"/>
  <c r="L9" i="15"/>
  <c r="K9" i="15"/>
  <c r="R9" i="15" s="1"/>
  <c r="R19" i="15" s="1"/>
  <c r="M8" i="15"/>
  <c r="W8" i="15" s="1"/>
  <c r="L8" i="15"/>
  <c r="K8" i="15"/>
  <c r="Q8" i="15" s="1"/>
  <c r="M7" i="15"/>
  <c r="W7" i="15" s="1"/>
  <c r="L7" i="15"/>
  <c r="K7" i="15"/>
  <c r="P7" i="15" s="1"/>
  <c r="M6" i="15"/>
  <c r="W6" i="15" s="1"/>
  <c r="L6" i="15"/>
  <c r="K6" i="15"/>
  <c r="O6" i="15" s="1"/>
  <c r="O19" i="15" s="1"/>
  <c r="A6" i="15"/>
  <c r="A7" i="15" s="1"/>
  <c r="A8" i="15" s="1"/>
  <c r="M5" i="15"/>
  <c r="L5" i="15"/>
  <c r="K5" i="15"/>
  <c r="I19" i="14"/>
  <c r="H19" i="14"/>
  <c r="G19" i="14"/>
  <c r="F19" i="14"/>
  <c r="M17" i="14"/>
  <c r="W17" i="14" s="1"/>
  <c r="L17" i="14"/>
  <c r="K17" i="14"/>
  <c r="U17" i="14" s="1"/>
  <c r="U19" i="14" s="1"/>
  <c r="M16" i="14"/>
  <c r="W16" i="14" s="1"/>
  <c r="L16" i="14"/>
  <c r="K16" i="14"/>
  <c r="T16" i="14" s="1"/>
  <c r="T19" i="14" s="1"/>
  <c r="M15" i="14"/>
  <c r="W15" i="14" s="1"/>
  <c r="L15" i="14"/>
  <c r="K15" i="14"/>
  <c r="V15" i="14" s="1"/>
  <c r="M14" i="14"/>
  <c r="W14" i="14" s="1"/>
  <c r="L14" i="14"/>
  <c r="K14" i="14"/>
  <c r="V14" i="14" s="1"/>
  <c r="M13" i="14"/>
  <c r="W13" i="14" s="1"/>
  <c r="L13" i="14"/>
  <c r="K13" i="14"/>
  <c r="R13" i="14" s="1"/>
  <c r="W12" i="14"/>
  <c r="M12" i="14"/>
  <c r="L12" i="14"/>
  <c r="K12" i="14"/>
  <c r="S12" i="14" s="1"/>
  <c r="S19" i="14" s="1"/>
  <c r="M11" i="14"/>
  <c r="W11" i="14" s="1"/>
  <c r="L11" i="14"/>
  <c r="K11" i="14"/>
  <c r="R11" i="14" s="1"/>
  <c r="M10" i="14"/>
  <c r="W10" i="14" s="1"/>
  <c r="L10" i="14"/>
  <c r="X10" i="14" s="1"/>
  <c r="K10" i="14"/>
  <c r="R10" i="14" s="1"/>
  <c r="M9" i="14"/>
  <c r="W9" i="14" s="1"/>
  <c r="L9" i="14"/>
  <c r="K9" i="14"/>
  <c r="R9" i="14" s="1"/>
  <c r="M8" i="14"/>
  <c r="W8" i="14" s="1"/>
  <c r="L8" i="14"/>
  <c r="K8" i="14"/>
  <c r="Q8" i="14" s="1"/>
  <c r="M7" i="14"/>
  <c r="W7" i="14" s="1"/>
  <c r="L7" i="14"/>
  <c r="K7" i="14"/>
  <c r="P7" i="14" s="1"/>
  <c r="A7" i="14"/>
  <c r="A8" i="14" s="1"/>
  <c r="W6" i="14"/>
  <c r="O6" i="14"/>
  <c r="O19" i="14" s="1"/>
  <c r="M6" i="14"/>
  <c r="L6" i="14"/>
  <c r="K6" i="14"/>
  <c r="A6" i="14"/>
  <c r="M5" i="14"/>
  <c r="L5" i="14"/>
  <c r="K5" i="14"/>
  <c r="N5" i="14" s="1"/>
  <c r="N19" i="14" s="1"/>
  <c r="I19" i="13"/>
  <c r="H19" i="13"/>
  <c r="G19" i="13"/>
  <c r="F19" i="13"/>
  <c r="M17" i="13"/>
  <c r="W17" i="13" s="1"/>
  <c r="L17" i="13"/>
  <c r="K17" i="13"/>
  <c r="U17" i="13" s="1"/>
  <c r="U19" i="13" s="1"/>
  <c r="W16" i="13"/>
  <c r="M16" i="13"/>
  <c r="L16" i="13"/>
  <c r="K16" i="13"/>
  <c r="T16" i="13" s="1"/>
  <c r="T19" i="13" s="1"/>
  <c r="M15" i="13"/>
  <c r="W15" i="13" s="1"/>
  <c r="L15" i="13"/>
  <c r="K15" i="13"/>
  <c r="V15" i="13" s="1"/>
  <c r="M14" i="13"/>
  <c r="W14" i="13" s="1"/>
  <c r="L14" i="13"/>
  <c r="K14" i="13"/>
  <c r="V14" i="13" s="1"/>
  <c r="W13" i="13"/>
  <c r="R13" i="13"/>
  <c r="M13" i="13"/>
  <c r="L13" i="13"/>
  <c r="K13" i="13"/>
  <c r="M12" i="13"/>
  <c r="L12" i="13"/>
  <c r="K12" i="13"/>
  <c r="S12" i="13" s="1"/>
  <c r="S19" i="13" s="1"/>
  <c r="M11" i="13"/>
  <c r="W11" i="13" s="1"/>
  <c r="L11" i="13"/>
  <c r="K11" i="13"/>
  <c r="R11" i="13" s="1"/>
  <c r="M10" i="13"/>
  <c r="W10" i="13" s="1"/>
  <c r="L10" i="13"/>
  <c r="K10" i="13"/>
  <c r="R10" i="13" s="1"/>
  <c r="M9" i="13"/>
  <c r="W9" i="13" s="1"/>
  <c r="L9" i="13"/>
  <c r="K9" i="13"/>
  <c r="R9" i="13" s="1"/>
  <c r="M8" i="13"/>
  <c r="W8" i="13" s="1"/>
  <c r="L8" i="13"/>
  <c r="K8" i="13"/>
  <c r="Q8" i="13" s="1"/>
  <c r="Q19" i="13" s="1"/>
  <c r="M7" i="13"/>
  <c r="W7" i="13" s="1"/>
  <c r="L7" i="13"/>
  <c r="K7" i="13"/>
  <c r="P7" i="13" s="1"/>
  <c r="P19" i="13" s="1"/>
  <c r="M6" i="13"/>
  <c r="W6" i="13" s="1"/>
  <c r="L6" i="13"/>
  <c r="K6" i="13"/>
  <c r="O6" i="13" s="1"/>
  <c r="O19" i="13" s="1"/>
  <c r="A6" i="13"/>
  <c r="A7" i="13" s="1"/>
  <c r="A8" i="13" s="1"/>
  <c r="M5" i="13"/>
  <c r="W5" i="13" s="1"/>
  <c r="L5" i="13"/>
  <c r="K5" i="13"/>
  <c r="N5" i="13" s="1"/>
  <c r="N19" i="13" s="1"/>
  <c r="M11" i="12"/>
  <c r="L11" i="12"/>
  <c r="K11" i="12"/>
  <c r="R11" i="12" s="1"/>
  <c r="I19" i="12"/>
  <c r="H19" i="12"/>
  <c r="G19" i="12"/>
  <c r="F19" i="12"/>
  <c r="M17" i="12"/>
  <c r="W17" i="12" s="1"/>
  <c r="L17" i="12"/>
  <c r="K17" i="12"/>
  <c r="U17" i="12" s="1"/>
  <c r="U19" i="12" s="1"/>
  <c r="M16" i="12"/>
  <c r="W16" i="12" s="1"/>
  <c r="L16" i="12"/>
  <c r="K16" i="12"/>
  <c r="T16" i="12" s="1"/>
  <c r="T19" i="12" s="1"/>
  <c r="M15" i="12"/>
  <c r="W15" i="12" s="1"/>
  <c r="L15" i="12"/>
  <c r="K15" i="12"/>
  <c r="V15" i="12" s="1"/>
  <c r="M14" i="12"/>
  <c r="W14" i="12" s="1"/>
  <c r="L14" i="12"/>
  <c r="K14" i="12"/>
  <c r="V14" i="12" s="1"/>
  <c r="M13" i="12"/>
  <c r="W13" i="12" s="1"/>
  <c r="L13" i="12"/>
  <c r="K13" i="12"/>
  <c r="R13" i="12" s="1"/>
  <c r="M12" i="12"/>
  <c r="L12" i="12"/>
  <c r="K12" i="12"/>
  <c r="S12" i="12" s="1"/>
  <c r="S19" i="12" s="1"/>
  <c r="M10" i="12"/>
  <c r="W10" i="12" s="1"/>
  <c r="L10" i="12"/>
  <c r="K10" i="12"/>
  <c r="R10" i="12" s="1"/>
  <c r="M9" i="12"/>
  <c r="W9" i="12" s="1"/>
  <c r="L9" i="12"/>
  <c r="K9" i="12"/>
  <c r="R9" i="12" s="1"/>
  <c r="M8" i="12"/>
  <c r="W8" i="12" s="1"/>
  <c r="L8" i="12"/>
  <c r="K8" i="12"/>
  <c r="Q8" i="12" s="1"/>
  <c r="Q19" i="12" s="1"/>
  <c r="M7" i="12"/>
  <c r="W7" i="12" s="1"/>
  <c r="L7" i="12"/>
  <c r="K7" i="12"/>
  <c r="P7" i="12" s="1"/>
  <c r="P19" i="12" s="1"/>
  <c r="M6" i="12"/>
  <c r="W6" i="12" s="1"/>
  <c r="L6" i="12"/>
  <c r="K6" i="12"/>
  <c r="O6" i="12" s="1"/>
  <c r="A6" i="12"/>
  <c r="A7" i="12" s="1"/>
  <c r="A8" i="12" s="1"/>
  <c r="A9" i="12" s="1"/>
  <c r="M5" i="12"/>
  <c r="W5" i="12" s="1"/>
  <c r="L5" i="12"/>
  <c r="K5" i="12"/>
  <c r="N5" i="12" s="1"/>
  <c r="I18" i="11"/>
  <c r="H18" i="11"/>
  <c r="G18" i="11"/>
  <c r="F18" i="11"/>
  <c r="M16" i="11"/>
  <c r="W16" i="11" s="1"/>
  <c r="L16" i="11"/>
  <c r="K16" i="11"/>
  <c r="U16" i="11" s="1"/>
  <c r="W15" i="11"/>
  <c r="M15" i="11"/>
  <c r="L15" i="11"/>
  <c r="K15" i="11"/>
  <c r="T15" i="11" s="1"/>
  <c r="T18" i="11" s="1"/>
  <c r="M14" i="11"/>
  <c r="W14" i="11" s="1"/>
  <c r="L14" i="11"/>
  <c r="K14" i="11"/>
  <c r="V14" i="11" s="1"/>
  <c r="M13" i="11"/>
  <c r="W13" i="11" s="1"/>
  <c r="L13" i="11"/>
  <c r="K13" i="11"/>
  <c r="V13" i="11" s="1"/>
  <c r="M12" i="11"/>
  <c r="W12" i="11" s="1"/>
  <c r="L12" i="11"/>
  <c r="K12" i="11"/>
  <c r="R12" i="11" s="1"/>
  <c r="M11" i="11"/>
  <c r="L11" i="11"/>
  <c r="K11" i="11"/>
  <c r="S11" i="11" s="1"/>
  <c r="S18" i="11" s="1"/>
  <c r="M10" i="11"/>
  <c r="W10" i="11" s="1"/>
  <c r="L10" i="11"/>
  <c r="K10" i="11"/>
  <c r="R10" i="11" s="1"/>
  <c r="M9" i="11"/>
  <c r="W9" i="11" s="1"/>
  <c r="L9" i="11"/>
  <c r="K9" i="11"/>
  <c r="R9" i="11" s="1"/>
  <c r="M8" i="11"/>
  <c r="W8" i="11" s="1"/>
  <c r="L8" i="11"/>
  <c r="K8" i="11"/>
  <c r="Q8" i="11" s="1"/>
  <c r="M7" i="11"/>
  <c r="W7" i="11" s="1"/>
  <c r="L7" i="11"/>
  <c r="K7" i="11"/>
  <c r="P7" i="11" s="1"/>
  <c r="P18" i="11" s="1"/>
  <c r="M6" i="11"/>
  <c r="W6" i="11" s="1"/>
  <c r="L6" i="11"/>
  <c r="K6" i="11"/>
  <c r="O6" i="11" s="1"/>
  <c r="O18" i="11" s="1"/>
  <c r="A6" i="11"/>
  <c r="A7" i="11" s="1"/>
  <c r="A8" i="11" s="1"/>
  <c r="M5" i="11"/>
  <c r="W5" i="11" s="1"/>
  <c r="L5" i="11"/>
  <c r="K5" i="11"/>
  <c r="N5" i="11" s="1"/>
  <c r="N18" i="11" s="1"/>
  <c r="I18" i="10"/>
  <c r="H18" i="10"/>
  <c r="G18" i="10"/>
  <c r="F18" i="10"/>
  <c r="M16" i="10"/>
  <c r="W16" i="10" s="1"/>
  <c r="L16" i="10"/>
  <c r="K16" i="10"/>
  <c r="U16" i="10" s="1"/>
  <c r="U18" i="10" s="1"/>
  <c r="M15" i="10"/>
  <c r="W15" i="10" s="1"/>
  <c r="L15" i="10"/>
  <c r="K15" i="10"/>
  <c r="T15" i="10" s="1"/>
  <c r="T18" i="10" s="1"/>
  <c r="M14" i="10"/>
  <c r="W14" i="10" s="1"/>
  <c r="L14" i="10"/>
  <c r="K14" i="10"/>
  <c r="V14" i="10" s="1"/>
  <c r="M13" i="10"/>
  <c r="W13" i="10" s="1"/>
  <c r="L13" i="10"/>
  <c r="K13" i="10"/>
  <c r="V13" i="10" s="1"/>
  <c r="V18" i="10" s="1"/>
  <c r="M12" i="10"/>
  <c r="L12" i="10"/>
  <c r="K12" i="10"/>
  <c r="R12" i="10" s="1"/>
  <c r="S11" i="10"/>
  <c r="S18" i="10" s="1"/>
  <c r="M11" i="10"/>
  <c r="W11" i="10" s="1"/>
  <c r="L11" i="10"/>
  <c r="K11" i="10"/>
  <c r="M10" i="10"/>
  <c r="W10" i="10" s="1"/>
  <c r="L10" i="10"/>
  <c r="K10" i="10"/>
  <c r="R10" i="10" s="1"/>
  <c r="M9" i="10"/>
  <c r="W9" i="10" s="1"/>
  <c r="L9" i="10"/>
  <c r="K9" i="10"/>
  <c r="R9" i="10" s="1"/>
  <c r="M8" i="10"/>
  <c r="W8" i="10" s="1"/>
  <c r="L8" i="10"/>
  <c r="K8" i="10"/>
  <c r="Q8" i="10" s="1"/>
  <c r="Q18" i="10" s="1"/>
  <c r="M7" i="10"/>
  <c r="W7" i="10" s="1"/>
  <c r="L7" i="10"/>
  <c r="K7" i="10"/>
  <c r="P7" i="10" s="1"/>
  <c r="P18" i="10" s="1"/>
  <c r="M6" i="10"/>
  <c r="W6" i="10" s="1"/>
  <c r="L6" i="10"/>
  <c r="K6" i="10"/>
  <c r="O6" i="10" s="1"/>
  <c r="A6" i="10"/>
  <c r="A7" i="10" s="1"/>
  <c r="A8" i="10" s="1"/>
  <c r="A9" i="10" s="1"/>
  <c r="N5" i="10"/>
  <c r="N18" i="10" s="1"/>
  <c r="M5" i="10"/>
  <c r="L5" i="10"/>
  <c r="K5" i="10"/>
  <c r="I18" i="9"/>
  <c r="H18" i="9"/>
  <c r="G18" i="9"/>
  <c r="F18" i="9"/>
  <c r="M16" i="9"/>
  <c r="W16" i="9" s="1"/>
  <c r="L16" i="9"/>
  <c r="K16" i="9"/>
  <c r="U16" i="9" s="1"/>
  <c r="U18" i="9" s="1"/>
  <c r="M15" i="9"/>
  <c r="W15" i="9" s="1"/>
  <c r="L15" i="9"/>
  <c r="K15" i="9"/>
  <c r="T15" i="9" s="1"/>
  <c r="M14" i="9"/>
  <c r="W14" i="9" s="1"/>
  <c r="L14" i="9"/>
  <c r="K14" i="9"/>
  <c r="V14" i="9" s="1"/>
  <c r="V13" i="9"/>
  <c r="V18" i="9" s="1"/>
  <c r="M13" i="9"/>
  <c r="W13" i="9" s="1"/>
  <c r="L13" i="9"/>
  <c r="K13" i="9"/>
  <c r="M12" i="9"/>
  <c r="W12" i="9" s="1"/>
  <c r="L12" i="9"/>
  <c r="K12" i="9"/>
  <c r="R12" i="9" s="1"/>
  <c r="S11" i="9"/>
  <c r="S18" i="9" s="1"/>
  <c r="M11" i="9"/>
  <c r="W11" i="9" s="1"/>
  <c r="L11" i="9"/>
  <c r="K11" i="9"/>
  <c r="M10" i="9"/>
  <c r="W10" i="9" s="1"/>
  <c r="L10" i="9"/>
  <c r="K10" i="9"/>
  <c r="R10" i="9" s="1"/>
  <c r="M9" i="9"/>
  <c r="W9" i="9" s="1"/>
  <c r="L9" i="9"/>
  <c r="K9" i="9"/>
  <c r="R9" i="9" s="1"/>
  <c r="M8" i="9"/>
  <c r="W8" i="9" s="1"/>
  <c r="L8" i="9"/>
  <c r="K8" i="9"/>
  <c r="Q8" i="9" s="1"/>
  <c r="Q18" i="9" s="1"/>
  <c r="M7" i="9"/>
  <c r="W7" i="9" s="1"/>
  <c r="L7" i="9"/>
  <c r="K7" i="9"/>
  <c r="P7" i="9" s="1"/>
  <c r="M6" i="9"/>
  <c r="W6" i="9" s="1"/>
  <c r="L6" i="9"/>
  <c r="K6" i="9"/>
  <c r="O6" i="9" s="1"/>
  <c r="A6" i="9"/>
  <c r="A7" i="9" s="1"/>
  <c r="A8" i="9" s="1"/>
  <c r="A9" i="9" s="1"/>
  <c r="M5" i="9"/>
  <c r="L5" i="9"/>
  <c r="K5" i="9"/>
  <c r="N5" i="9" s="1"/>
  <c r="N18" i="9" s="1"/>
  <c r="I18" i="8"/>
  <c r="H18" i="8"/>
  <c r="G18" i="8"/>
  <c r="F18" i="8"/>
  <c r="M16" i="8"/>
  <c r="W16" i="8" s="1"/>
  <c r="L16" i="8"/>
  <c r="K16" i="8"/>
  <c r="U16" i="8" s="1"/>
  <c r="U18" i="8" s="1"/>
  <c r="M15" i="8"/>
  <c r="W15" i="8" s="1"/>
  <c r="L15" i="8"/>
  <c r="K15" i="8"/>
  <c r="T15" i="8" s="1"/>
  <c r="T18" i="8" s="1"/>
  <c r="M14" i="8"/>
  <c r="W14" i="8" s="1"/>
  <c r="L14" i="8"/>
  <c r="K14" i="8"/>
  <c r="V14" i="8" s="1"/>
  <c r="W13" i="8"/>
  <c r="M13" i="8"/>
  <c r="L13" i="8"/>
  <c r="K13" i="8"/>
  <c r="V13" i="8" s="1"/>
  <c r="W12" i="8"/>
  <c r="M12" i="8"/>
  <c r="L12" i="8"/>
  <c r="K12" i="8"/>
  <c r="R12" i="8" s="1"/>
  <c r="M11" i="8"/>
  <c r="L11" i="8"/>
  <c r="K11" i="8"/>
  <c r="S11" i="8" s="1"/>
  <c r="S18" i="8" s="1"/>
  <c r="M10" i="8"/>
  <c r="W10" i="8" s="1"/>
  <c r="L10" i="8"/>
  <c r="K10" i="8"/>
  <c r="R10" i="8" s="1"/>
  <c r="M9" i="8"/>
  <c r="W9" i="8" s="1"/>
  <c r="L9" i="8"/>
  <c r="K9" i="8"/>
  <c r="R9" i="8" s="1"/>
  <c r="M8" i="8"/>
  <c r="W8" i="8" s="1"/>
  <c r="L8" i="8"/>
  <c r="K8" i="8"/>
  <c r="Q8" i="8" s="1"/>
  <c r="M7" i="8"/>
  <c r="W7" i="8" s="1"/>
  <c r="L7" i="8"/>
  <c r="K7" i="8"/>
  <c r="P7" i="8" s="1"/>
  <c r="P18" i="8" s="1"/>
  <c r="M6" i="8"/>
  <c r="W6" i="8" s="1"/>
  <c r="L6" i="8"/>
  <c r="K6" i="8"/>
  <c r="O6" i="8" s="1"/>
  <c r="O18" i="8" s="1"/>
  <c r="A6" i="8"/>
  <c r="A7" i="8" s="1"/>
  <c r="A8" i="8" s="1"/>
  <c r="M5" i="8"/>
  <c r="L5" i="8"/>
  <c r="K5" i="8"/>
  <c r="N5" i="8" s="1"/>
  <c r="N18" i="8" s="1"/>
  <c r="H18" i="7"/>
  <c r="G18" i="7"/>
  <c r="F18" i="7"/>
  <c r="M16" i="7"/>
  <c r="W16" i="7" s="1"/>
  <c r="M15" i="7"/>
  <c r="W15" i="7" s="1"/>
  <c r="L15" i="7"/>
  <c r="K15" i="7"/>
  <c r="T15" i="7" s="1"/>
  <c r="T18" i="7" s="1"/>
  <c r="M14" i="7"/>
  <c r="W14" i="7" s="1"/>
  <c r="L14" i="7"/>
  <c r="K14" i="7"/>
  <c r="V14" i="7" s="1"/>
  <c r="M13" i="7"/>
  <c r="W13" i="7" s="1"/>
  <c r="L13" i="7"/>
  <c r="K13" i="7"/>
  <c r="V13" i="7" s="1"/>
  <c r="W12" i="7"/>
  <c r="M12" i="7"/>
  <c r="L12" i="7"/>
  <c r="K12" i="7"/>
  <c r="R12" i="7" s="1"/>
  <c r="M11" i="7"/>
  <c r="W11" i="7" s="1"/>
  <c r="L11" i="7"/>
  <c r="K11" i="7"/>
  <c r="S11" i="7" s="1"/>
  <c r="S18" i="7" s="1"/>
  <c r="M10" i="7"/>
  <c r="L10" i="7"/>
  <c r="K10" i="7"/>
  <c r="R10" i="7" s="1"/>
  <c r="M9" i="7"/>
  <c r="W9" i="7" s="1"/>
  <c r="L9" i="7"/>
  <c r="K9" i="7"/>
  <c r="R9" i="7" s="1"/>
  <c r="M8" i="7"/>
  <c r="W8" i="7" s="1"/>
  <c r="L8" i="7"/>
  <c r="K8" i="7"/>
  <c r="Q8" i="7" s="1"/>
  <c r="Q18" i="7" s="1"/>
  <c r="M7" i="7"/>
  <c r="W7" i="7" s="1"/>
  <c r="L7" i="7"/>
  <c r="K7" i="7"/>
  <c r="P7" i="7" s="1"/>
  <c r="P18" i="7" s="1"/>
  <c r="M6" i="7"/>
  <c r="W6" i="7" s="1"/>
  <c r="L6" i="7"/>
  <c r="K6" i="7"/>
  <c r="O6" i="7" s="1"/>
  <c r="O18" i="7" s="1"/>
  <c r="A6" i="7"/>
  <c r="A7" i="7" s="1"/>
  <c r="A8" i="7" s="1"/>
  <c r="M5" i="7"/>
  <c r="W5" i="7" s="1"/>
  <c r="L5" i="7"/>
  <c r="K5" i="7"/>
  <c r="N5" i="7" s="1"/>
  <c r="R12" i="6"/>
  <c r="M10" i="6"/>
  <c r="W10" i="6" s="1"/>
  <c r="L10" i="6"/>
  <c r="K10" i="6"/>
  <c r="R10" i="6" s="1"/>
  <c r="M11" i="6"/>
  <c r="W11" i="6" s="1"/>
  <c r="L11" i="6"/>
  <c r="K11" i="6"/>
  <c r="S11" i="6" s="1"/>
  <c r="I16" i="6"/>
  <c r="K16" i="6" s="1"/>
  <c r="U16" i="6" s="1"/>
  <c r="I18" i="6"/>
  <c r="H18" i="6"/>
  <c r="G18" i="6"/>
  <c r="F18" i="6"/>
  <c r="M15" i="6"/>
  <c r="W15" i="6" s="1"/>
  <c r="L15" i="6"/>
  <c r="K15" i="6"/>
  <c r="T15" i="6" s="1"/>
  <c r="M14" i="6"/>
  <c r="W14" i="6" s="1"/>
  <c r="L14" i="6"/>
  <c r="K14" i="6"/>
  <c r="V14" i="6" s="1"/>
  <c r="M13" i="6"/>
  <c r="W13" i="6" s="1"/>
  <c r="L13" i="6"/>
  <c r="K13" i="6"/>
  <c r="V13" i="6" s="1"/>
  <c r="M12" i="6"/>
  <c r="W12" i="6" s="1"/>
  <c r="L12" i="6"/>
  <c r="K12" i="6"/>
  <c r="W9" i="6"/>
  <c r="M9" i="6"/>
  <c r="L9" i="6"/>
  <c r="K9" i="6"/>
  <c r="R9" i="6" s="1"/>
  <c r="M8" i="6"/>
  <c r="W8" i="6" s="1"/>
  <c r="L8" i="6"/>
  <c r="K8" i="6"/>
  <c r="Q8" i="6" s="1"/>
  <c r="Q18" i="6" s="1"/>
  <c r="M7" i="6"/>
  <c r="L7" i="6"/>
  <c r="K7" i="6"/>
  <c r="P7" i="6" s="1"/>
  <c r="P18" i="6" s="1"/>
  <c r="M6" i="6"/>
  <c r="W6" i="6" s="1"/>
  <c r="L6" i="6"/>
  <c r="K6" i="6"/>
  <c r="O6" i="6" s="1"/>
  <c r="O18" i="6" s="1"/>
  <c r="A6" i="6"/>
  <c r="A7" i="6" s="1"/>
  <c r="A8" i="6" s="1"/>
  <c r="A9" i="6" s="1"/>
  <c r="A12" i="6" s="1"/>
  <c r="M5" i="6"/>
  <c r="L5" i="6"/>
  <c r="K5" i="6"/>
  <c r="A18" i="19" l="1"/>
  <c r="A19" i="19"/>
  <c r="A17" i="18"/>
  <c r="A18" i="18"/>
  <c r="A15" i="17"/>
  <c r="A14" i="17"/>
  <c r="X15" i="16"/>
  <c r="M19" i="16"/>
  <c r="K19" i="16"/>
  <c r="L19" i="16"/>
  <c r="W19" i="16"/>
  <c r="X10" i="16"/>
  <c r="V19" i="16"/>
  <c r="X14" i="16"/>
  <c r="X8" i="16"/>
  <c r="A12" i="16"/>
  <c r="A9" i="16"/>
  <c r="X17" i="16"/>
  <c r="O19" i="16"/>
  <c r="X6" i="16"/>
  <c r="X9" i="16"/>
  <c r="X11" i="16"/>
  <c r="X7" i="16"/>
  <c r="X16" i="16"/>
  <c r="N5" i="16"/>
  <c r="W11" i="16"/>
  <c r="X12" i="16"/>
  <c r="K19" i="15"/>
  <c r="M19" i="15"/>
  <c r="L19" i="15"/>
  <c r="N5" i="15"/>
  <c r="N19" i="15" s="1"/>
  <c r="X12" i="15"/>
  <c r="X15" i="15"/>
  <c r="X17" i="15"/>
  <c r="X10" i="15"/>
  <c r="V19" i="15"/>
  <c r="X8" i="15"/>
  <c r="Q19" i="15"/>
  <c r="X11" i="15"/>
  <c r="P19" i="15"/>
  <c r="X7" i="15"/>
  <c r="X9" i="15"/>
  <c r="A12" i="15"/>
  <c r="A9" i="15"/>
  <c r="X16" i="15"/>
  <c r="W5" i="15"/>
  <c r="X5" i="15" s="1"/>
  <c r="X6" i="15"/>
  <c r="W13" i="15"/>
  <c r="X13" i="15" s="1"/>
  <c r="M19" i="14"/>
  <c r="R19" i="14"/>
  <c r="X15" i="14"/>
  <c r="X17" i="14"/>
  <c r="X14" i="14"/>
  <c r="X13" i="14"/>
  <c r="X12" i="14"/>
  <c r="K19" i="14"/>
  <c r="L19" i="14"/>
  <c r="V19" i="14"/>
  <c r="X11" i="14"/>
  <c r="A12" i="14"/>
  <c r="A9" i="14"/>
  <c r="P19" i="14"/>
  <c r="X7" i="14"/>
  <c r="X9" i="14"/>
  <c r="X8" i="14"/>
  <c r="Q19" i="14"/>
  <c r="X16" i="14"/>
  <c r="W5" i="14"/>
  <c r="X6" i="14"/>
  <c r="L19" i="13"/>
  <c r="X13" i="13"/>
  <c r="M19" i="13"/>
  <c r="X15" i="13"/>
  <c r="X7" i="13"/>
  <c r="V19" i="13"/>
  <c r="R19" i="13"/>
  <c r="X10" i="13"/>
  <c r="K19" i="13"/>
  <c r="X6" i="13"/>
  <c r="A12" i="13"/>
  <c r="A9" i="13"/>
  <c r="X11" i="13"/>
  <c r="X17" i="13"/>
  <c r="X9" i="13"/>
  <c r="X14" i="13"/>
  <c r="X16" i="13"/>
  <c r="X8" i="13"/>
  <c r="X5" i="13"/>
  <c r="W12" i="13"/>
  <c r="W19" i="13" s="1"/>
  <c r="W11" i="12"/>
  <c r="X11" i="12" s="1"/>
  <c r="X15" i="12"/>
  <c r="X13" i="12"/>
  <c r="L19" i="12"/>
  <c r="M19" i="12"/>
  <c r="X17" i="12"/>
  <c r="O19" i="12"/>
  <c r="X6" i="12"/>
  <c r="A10" i="12"/>
  <c r="A11" i="12" s="1"/>
  <c r="A13" i="12"/>
  <c r="X10" i="12"/>
  <c r="X8" i="12"/>
  <c r="N19" i="12"/>
  <c r="X5" i="12"/>
  <c r="R19" i="12"/>
  <c r="V19" i="12"/>
  <c r="X14" i="12"/>
  <c r="X16" i="12"/>
  <c r="X7" i="12"/>
  <c r="X9" i="12"/>
  <c r="W12" i="12"/>
  <c r="W19" i="12" s="1"/>
  <c r="K19" i="12"/>
  <c r="A12" i="12"/>
  <c r="X12" i="11"/>
  <c r="X14" i="11"/>
  <c r="M18" i="11"/>
  <c r="X6" i="11"/>
  <c r="V18" i="11"/>
  <c r="R18" i="11"/>
  <c r="L18" i="11"/>
  <c r="X9" i="11"/>
  <c r="X13" i="11"/>
  <c r="X7" i="11"/>
  <c r="X16" i="11"/>
  <c r="U18" i="11"/>
  <c r="A9" i="11"/>
  <c r="A11" i="11"/>
  <c r="X10" i="11"/>
  <c r="X8" i="11"/>
  <c r="Q18" i="11"/>
  <c r="X15" i="11"/>
  <c r="X5" i="11"/>
  <c r="W11" i="11"/>
  <c r="W18" i="11" s="1"/>
  <c r="K18" i="11"/>
  <c r="M18" i="10"/>
  <c r="W5" i="10"/>
  <c r="X14" i="10"/>
  <c r="K18" i="10"/>
  <c r="L18" i="10"/>
  <c r="X7" i="10"/>
  <c r="O18" i="10"/>
  <c r="X6" i="10"/>
  <c r="A10" i="10"/>
  <c r="A12" i="10"/>
  <c r="X10" i="10"/>
  <c r="X16" i="10"/>
  <c r="X8" i="10"/>
  <c r="R18" i="10"/>
  <c r="X11" i="10"/>
  <c r="X9" i="10"/>
  <c r="X15" i="10"/>
  <c r="X5" i="10"/>
  <c r="W12" i="10"/>
  <c r="W18" i="10" s="1"/>
  <c r="X13" i="10"/>
  <c r="A11" i="10"/>
  <c r="X13" i="9"/>
  <c r="M18" i="9"/>
  <c r="W5" i="9"/>
  <c r="W18" i="9" s="1"/>
  <c r="X12" i="9"/>
  <c r="K18" i="9"/>
  <c r="X14" i="9"/>
  <c r="L18" i="9"/>
  <c r="O18" i="9"/>
  <c r="X6" i="9"/>
  <c r="A10" i="9"/>
  <c r="A12" i="9"/>
  <c r="X10" i="9"/>
  <c r="X16" i="9"/>
  <c r="X8" i="9"/>
  <c r="X11" i="9"/>
  <c r="R18" i="9"/>
  <c r="X15" i="9"/>
  <c r="T18" i="9"/>
  <c r="X7" i="9"/>
  <c r="P18" i="9"/>
  <c r="X9" i="9"/>
  <c r="X5" i="9"/>
  <c r="A11" i="9"/>
  <c r="M18" i="8"/>
  <c r="X10" i="8"/>
  <c r="X16" i="8"/>
  <c r="X14" i="8"/>
  <c r="X12" i="8"/>
  <c r="W5" i="8"/>
  <c r="X5" i="8" s="1"/>
  <c r="X6" i="8"/>
  <c r="V18" i="8"/>
  <c r="R18" i="8"/>
  <c r="X15" i="8"/>
  <c r="L18" i="8"/>
  <c r="X13" i="8"/>
  <c r="X7" i="8"/>
  <c r="A9" i="8"/>
  <c r="A11" i="8"/>
  <c r="X8" i="8"/>
  <c r="Q18" i="8"/>
  <c r="X9" i="8"/>
  <c r="W11" i="8"/>
  <c r="K18" i="8"/>
  <c r="X7" i="7"/>
  <c r="R18" i="7"/>
  <c r="X6" i="7"/>
  <c r="X9" i="7"/>
  <c r="X12" i="7"/>
  <c r="X8" i="7"/>
  <c r="X15" i="7"/>
  <c r="A9" i="7"/>
  <c r="A11" i="7"/>
  <c r="V18" i="7"/>
  <c r="X13" i="7"/>
  <c r="N18" i="7"/>
  <c r="X5" i="7"/>
  <c r="X14" i="7"/>
  <c r="K16" i="7"/>
  <c r="U16" i="7" s="1"/>
  <c r="U18" i="7" s="1"/>
  <c r="W10" i="7"/>
  <c r="X10" i="7" s="1"/>
  <c r="X11" i="7"/>
  <c r="L16" i="7"/>
  <c r="L18" i="7" s="1"/>
  <c r="I18" i="7"/>
  <c r="M18" i="7"/>
  <c r="X10" i="6"/>
  <c r="A10" i="6"/>
  <c r="R18" i="6"/>
  <c r="X11" i="6"/>
  <c r="L16" i="6"/>
  <c r="M16" i="6"/>
  <c r="W16" i="6" s="1"/>
  <c r="S18" i="6"/>
  <c r="T18" i="6"/>
  <c r="A11" i="6"/>
  <c r="K18" i="6"/>
  <c r="X14" i="6"/>
  <c r="X6" i="6"/>
  <c r="V18" i="6"/>
  <c r="X8" i="6"/>
  <c r="X9" i="6"/>
  <c r="A13" i="6"/>
  <c r="A14" i="6"/>
  <c r="X13" i="6"/>
  <c r="X15" i="6"/>
  <c r="W7" i="6"/>
  <c r="X7" i="6" s="1"/>
  <c r="N5" i="6"/>
  <c r="N18" i="6" s="1"/>
  <c r="W5" i="6"/>
  <c r="L18" i="6"/>
  <c r="A16" i="17" l="1"/>
  <c r="A17" i="17"/>
  <c r="A10" i="16"/>
  <c r="A11" i="16" s="1"/>
  <c r="A13" i="16"/>
  <c r="N19" i="16"/>
  <c r="X5" i="16"/>
  <c r="W19" i="15"/>
  <c r="A10" i="15"/>
  <c r="A11" i="15" s="1"/>
  <c r="A13" i="15"/>
  <c r="A10" i="14"/>
  <c r="A11" i="14" s="1"/>
  <c r="A13" i="14"/>
  <c r="W19" i="14"/>
  <c r="X5" i="14"/>
  <c r="X12" i="13"/>
  <c r="A10" i="13"/>
  <c r="A11" i="13" s="1"/>
  <c r="A13" i="13"/>
  <c r="X12" i="12"/>
  <c r="A14" i="12"/>
  <c r="A15" i="12"/>
  <c r="X11" i="11"/>
  <c r="A10" i="11"/>
  <c r="A12" i="11"/>
  <c r="X12" i="10"/>
  <c r="A13" i="10"/>
  <c r="A14" i="10"/>
  <c r="A13" i="9"/>
  <c r="A14" i="9"/>
  <c r="W18" i="8"/>
  <c r="X11" i="8"/>
  <c r="A10" i="8"/>
  <c r="A12" i="8"/>
  <c r="K18" i="7"/>
  <c r="X16" i="7"/>
  <c r="A10" i="7"/>
  <c r="A12" i="7"/>
  <c r="W18" i="7"/>
  <c r="X16" i="6"/>
  <c r="U18" i="6"/>
  <c r="X12" i="6"/>
  <c r="M18" i="6"/>
  <c r="X5" i="6"/>
  <c r="W18" i="6"/>
  <c r="A15" i="6"/>
  <c r="A16" i="6"/>
  <c r="A14" i="16" l="1"/>
  <c r="A15" i="16"/>
  <c r="A14" i="15"/>
  <c r="A15" i="15"/>
  <c r="A15" i="14"/>
  <c r="A14" i="14"/>
  <c r="A14" i="13"/>
  <c r="A15" i="13"/>
  <c r="A16" i="12"/>
  <c r="A17" i="12"/>
  <c r="A13" i="11"/>
  <c r="A14" i="11"/>
  <c r="A15" i="10"/>
  <c r="A16" i="10"/>
  <c r="A16" i="9"/>
  <c r="A15" i="9"/>
  <c r="A13" i="8"/>
  <c r="A14" i="8"/>
  <c r="A13" i="7"/>
  <c r="A14" i="7"/>
  <c r="A16" i="16" l="1"/>
  <c r="A17" i="16"/>
  <c r="A16" i="15"/>
  <c r="A17" i="15"/>
  <c r="A16" i="14"/>
  <c r="A17" i="14"/>
  <c r="A16" i="13"/>
  <c r="A17" i="13"/>
  <c r="A15" i="11"/>
  <c r="A16" i="11"/>
  <c r="A15" i="8"/>
  <c r="A16" i="8"/>
  <c r="A16" i="7"/>
  <c r="A15" i="7"/>
  <c r="U14" i="5" l="1"/>
  <c r="T13" i="5"/>
  <c r="M13" i="5"/>
  <c r="W13" i="5" s="1"/>
  <c r="L13" i="5"/>
  <c r="K13" i="5"/>
  <c r="M12" i="5"/>
  <c r="W12" i="5" s="1"/>
  <c r="L12" i="5"/>
  <c r="K12" i="5"/>
  <c r="V12" i="5" s="1"/>
  <c r="I16" i="5"/>
  <c r="H16" i="5"/>
  <c r="G16" i="5"/>
  <c r="F16" i="5"/>
  <c r="M14" i="5"/>
  <c r="W14" i="5" s="1"/>
  <c r="L14" i="5"/>
  <c r="K14" i="5"/>
  <c r="M11" i="5"/>
  <c r="W11" i="5" s="1"/>
  <c r="L11" i="5"/>
  <c r="K11" i="5"/>
  <c r="V11" i="5" s="1"/>
  <c r="M10" i="5"/>
  <c r="W10" i="5" s="1"/>
  <c r="L10" i="5"/>
  <c r="T16" i="5" s="1"/>
  <c r="K10" i="5"/>
  <c r="S10" i="5" s="1"/>
  <c r="S16" i="5" s="1"/>
  <c r="M9" i="5"/>
  <c r="W9" i="5" s="1"/>
  <c r="L9" i="5"/>
  <c r="K9" i="5"/>
  <c r="R9" i="5" s="1"/>
  <c r="R16" i="5" s="1"/>
  <c r="M8" i="5"/>
  <c r="W8" i="5" s="1"/>
  <c r="L8" i="5"/>
  <c r="K8" i="5"/>
  <c r="Q8" i="5" s="1"/>
  <c r="Q16" i="5" s="1"/>
  <c r="M7" i="5"/>
  <c r="W7" i="5" s="1"/>
  <c r="L7" i="5"/>
  <c r="K7" i="5"/>
  <c r="P7" i="5" s="1"/>
  <c r="P16" i="5" s="1"/>
  <c r="M6" i="5"/>
  <c r="W6" i="5" s="1"/>
  <c r="L6" i="5"/>
  <c r="K6" i="5"/>
  <c r="O6" i="5" s="1"/>
  <c r="A6" i="5"/>
  <c r="A7" i="5" s="1"/>
  <c r="A8" i="5" s="1"/>
  <c r="A9" i="5" s="1"/>
  <c r="A10" i="5" s="1"/>
  <c r="A11" i="5" s="1"/>
  <c r="A14" i="5" s="1"/>
  <c r="M5" i="5"/>
  <c r="L5" i="5"/>
  <c r="K5" i="5"/>
  <c r="U12" i="2"/>
  <c r="U11" i="2"/>
  <c r="V11" i="2" s="1"/>
  <c r="U10" i="2"/>
  <c r="U9" i="2"/>
  <c r="U8" i="2"/>
  <c r="V8" i="2" s="1"/>
  <c r="U7" i="2"/>
  <c r="V7" i="2" s="1"/>
  <c r="U6" i="2"/>
  <c r="U5" i="2"/>
  <c r="V5" i="2"/>
  <c r="V6" i="2"/>
  <c r="V9" i="2"/>
  <c r="V10" i="2"/>
  <c r="V12" i="2"/>
  <c r="U16" i="5" l="1"/>
  <c r="X13" i="5"/>
  <c r="A13" i="5"/>
  <c r="X12" i="5"/>
  <c r="A12" i="5"/>
  <c r="X14" i="5"/>
  <c r="K16" i="5"/>
  <c r="X9" i="5"/>
  <c r="L16" i="5"/>
  <c r="X10" i="5"/>
  <c r="M16" i="5"/>
  <c r="W5" i="5"/>
  <c r="W16" i="5" s="1"/>
  <c r="X8" i="5"/>
  <c r="X6" i="5"/>
  <c r="O16" i="5"/>
  <c r="X11" i="5"/>
  <c r="X7" i="5"/>
  <c r="V16" i="5"/>
  <c r="N5" i="5"/>
  <c r="I14" i="2"/>
  <c r="H14" i="2"/>
  <c r="G14" i="2"/>
  <c r="F14" i="2"/>
  <c r="T14" i="2"/>
  <c r="O14" i="2"/>
  <c r="M12" i="2"/>
  <c r="L12" i="2"/>
  <c r="K12" i="2"/>
  <c r="T12" i="2" s="1"/>
  <c r="M11" i="2"/>
  <c r="L11" i="2"/>
  <c r="K11" i="2"/>
  <c r="T11" i="2" s="1"/>
  <c r="M10" i="2"/>
  <c r="L10" i="2"/>
  <c r="K10" i="2"/>
  <c r="S10" i="2" s="1"/>
  <c r="S14" i="2" s="1"/>
  <c r="M9" i="2"/>
  <c r="L9" i="2"/>
  <c r="K9" i="2"/>
  <c r="R9" i="2" s="1"/>
  <c r="R14" i="2" s="1"/>
  <c r="M8" i="2"/>
  <c r="L8" i="2"/>
  <c r="K8" i="2"/>
  <c r="Q8" i="2" s="1"/>
  <c r="Q14" i="2" s="1"/>
  <c r="M7" i="2"/>
  <c r="L7" i="2"/>
  <c r="K7" i="2"/>
  <c r="P7" i="2" s="1"/>
  <c r="P14" i="2" s="1"/>
  <c r="M6" i="2"/>
  <c r="L6" i="2"/>
  <c r="K6" i="2"/>
  <c r="O6" i="2" s="1"/>
  <c r="M5" i="2"/>
  <c r="L5" i="2"/>
  <c r="K5" i="2"/>
  <c r="N5" i="2" s="1"/>
  <c r="X5" i="5" l="1"/>
  <c r="N16" i="5"/>
  <c r="K14" i="2"/>
  <c r="L14" i="2"/>
  <c r="M14" i="2"/>
  <c r="N14" i="2"/>
  <c r="U14" i="2" l="1"/>
</calcChain>
</file>

<file path=xl/sharedStrings.xml><?xml version="1.0" encoding="utf-8"?>
<sst xmlns="http://schemas.openxmlformats.org/spreadsheetml/2006/main" count="1047" uniqueCount="79">
  <si>
    <t>Valero</t>
  </si>
  <si>
    <t>Receiving Date</t>
  </si>
  <si>
    <t>Supplier Name</t>
  </si>
  <si>
    <t>TIN</t>
  </si>
  <si>
    <t>Invoice Number</t>
  </si>
  <si>
    <t>Particulars</t>
  </si>
  <si>
    <t>Invalid</t>
  </si>
  <si>
    <t>VAT Zero-Rated</t>
  </si>
  <si>
    <t>VAT Exempt</t>
  </si>
  <si>
    <t>VAT 12%</t>
  </si>
  <si>
    <t>EWT Rate</t>
  </si>
  <si>
    <t>Net of VAT</t>
  </si>
  <si>
    <t>Input VAT</t>
  </si>
  <si>
    <t>EWT</t>
  </si>
  <si>
    <t>Pest Control</t>
  </si>
  <si>
    <t>Accounts Payable</t>
  </si>
  <si>
    <t>Expenses</t>
  </si>
  <si>
    <t>CHARLEX INTERNATIONAL CORP.</t>
  </si>
  <si>
    <t>000-155-700-000</t>
  </si>
  <si>
    <t>RENT</t>
  </si>
  <si>
    <t>Space Rent</t>
  </si>
  <si>
    <t>IPM PESTMASTERS</t>
  </si>
  <si>
    <t>189-675-332-000</t>
  </si>
  <si>
    <t>PEST CONTROL</t>
  </si>
  <si>
    <t>GLOBAL BEER ZERO, INC.</t>
  </si>
  <si>
    <t>267-006-297-000</t>
  </si>
  <si>
    <t>Chest Freezer Beer Below Zero</t>
  </si>
  <si>
    <t>TXT 4 Less Inc</t>
  </si>
  <si>
    <t>238-326-386-000</t>
  </si>
  <si>
    <t>Directors Fee for December 2016</t>
  </si>
  <si>
    <t>Bonsai Aircon &amp; Ventillation Services</t>
  </si>
  <si>
    <t>228-629-401-000</t>
  </si>
  <si>
    <t>Repair of Water Line System Jan.06,2017</t>
  </si>
  <si>
    <t>EVERYTHING EXPRESS, INC.</t>
  </si>
  <si>
    <t>007-422-650-000</t>
  </si>
  <si>
    <t>AT YOUR SERVICE COOPERATIVE</t>
  </si>
  <si>
    <t>Dec 26,2016-Jan 10,2017</t>
  </si>
  <si>
    <t>Jan 11-25,2017</t>
  </si>
  <si>
    <t>Equipment Rent</t>
  </si>
  <si>
    <t>Director's Fee</t>
  </si>
  <si>
    <t>REPAIRS AND MAINTENANCE</t>
  </si>
  <si>
    <t>TRANSPO</t>
  </si>
  <si>
    <t>Contractual Salaries and Wages</t>
  </si>
  <si>
    <t>Alvin Cruz</t>
  </si>
  <si>
    <t>251-056-908-000</t>
  </si>
  <si>
    <t>External Auditor</t>
  </si>
  <si>
    <t>Directors Fee</t>
  </si>
  <si>
    <t>Repair of Water Line System</t>
  </si>
  <si>
    <t>Harry's Liquor Mart</t>
  </si>
  <si>
    <t>101-703-221-000</t>
  </si>
  <si>
    <t>RAW MATS BEVERAGES</t>
  </si>
  <si>
    <t>Accounting Fee</t>
  </si>
  <si>
    <t>ASUNCION ENTERPRISES &amp; FIRE PROTECTION SERVICES INC.</t>
  </si>
  <si>
    <t>CONDURA EXPRESS SERVICE</t>
  </si>
  <si>
    <t>002-284-007-000</t>
  </si>
  <si>
    <t>ACU Cleaning</t>
  </si>
  <si>
    <t>Feb 26-Mar 10,2017</t>
  </si>
  <si>
    <t>March 11-25</t>
  </si>
  <si>
    <t>March 26-April 10,2017</t>
  </si>
  <si>
    <t>April 11-25</t>
  </si>
  <si>
    <t>April 26-May 10,2017</t>
  </si>
  <si>
    <t>May 11-25,2017</t>
  </si>
  <si>
    <t>May 26-June 10,2017</t>
  </si>
  <si>
    <t>June 11-25,2017</t>
  </si>
  <si>
    <t>June26-July 10,2017</t>
  </si>
  <si>
    <t>July 11-25,2017</t>
  </si>
  <si>
    <t>July 26-August 10,2017</t>
  </si>
  <si>
    <t>August 11-25</t>
  </si>
  <si>
    <t>MERC AIRCON SERVICES</t>
  </si>
  <si>
    <t>305-850-749-000</t>
  </si>
  <si>
    <t>August 26-Sept 10</t>
  </si>
  <si>
    <t>September 11-25</t>
  </si>
  <si>
    <t>Oct 26-Nov 10,2017</t>
  </si>
  <si>
    <t>November  11-25</t>
  </si>
  <si>
    <t>ASUNCION ENTERPRISES &amp; FIRE PROTECTION SERVICES</t>
  </si>
  <si>
    <t>008-470-965-000</t>
  </si>
  <si>
    <t>Refill Fire Extinguisher</t>
  </si>
  <si>
    <t>Higiadzo System Inc</t>
  </si>
  <si>
    <t>Internal Accounting Services-March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</si>
</sst>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/d/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sz val="8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3">
    <xf numFmtId="0" fontId="0" fillId="0" borderId="0" xfId="0"/>
    <xf numFmtId="14" fontId="3" fillId="0" borderId="0" xfId="2" applyNumberFormat="1" applyFont="1" applyAlignment="1">
      <alignment horizontal="left"/>
    </xf>
    <xf numFmtId="0" fontId="4" fillId="0" borderId="0" xfId="2" applyFont="1" applyAlignment="1">
      <alignment horizontal="center"/>
    </xf>
    <xf numFmtId="0" fontId="4" fillId="0" borderId="0" xfId="2" applyFont="1"/>
    <xf numFmtId="43" fontId="4" fillId="0" borderId="0" xfId="3" applyFont="1" applyFill="1"/>
    <xf numFmtId="43" fontId="4" fillId="0" borderId="0" xfId="1" applyFont="1" applyFill="1"/>
    <xf numFmtId="9" fontId="4" fillId="0" borderId="0" xfId="4" applyFont="1" applyFill="1" applyAlignment="1">
      <alignment horizontal="center"/>
    </xf>
    <xf numFmtId="0" fontId="3" fillId="0" borderId="0" xfId="2" applyFont="1" applyAlignment="1">
      <alignment horizontal="left"/>
    </xf>
    <xf numFmtId="0" fontId="5" fillId="0" borderId="0" xfId="3" applyNumberFormat="1" applyFont="1" applyFill="1" applyAlignment="1">
      <alignment horizontal="center"/>
    </xf>
    <xf numFmtId="14" fontId="3" fillId="0" borderId="1" xfId="2" applyNumberFormat="1" applyFont="1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center" wrapText="1"/>
    </xf>
    <xf numFmtId="43" fontId="3" fillId="0" borderId="1" xfId="1" applyFont="1" applyFill="1" applyBorder="1" applyAlignment="1">
      <alignment horizontal="center" vertical="center" wrapText="1"/>
    </xf>
    <xf numFmtId="9" fontId="3" fillId="0" borderId="1" xfId="4" applyFont="1" applyFill="1" applyBorder="1" applyAlignment="1">
      <alignment horizontal="center" vertical="center" wrapText="1"/>
    </xf>
    <xf numFmtId="43" fontId="3" fillId="0" borderId="1" xfId="3" applyFont="1" applyFill="1" applyBorder="1" applyAlignment="1">
      <alignment horizontal="center" vertical="center" wrapText="1"/>
    </xf>
    <xf numFmtId="0" fontId="4" fillId="0" borderId="0" xfId="2" applyFont="1" applyAlignment="1">
      <alignment vertical="center" wrapText="1"/>
    </xf>
    <xf numFmtId="1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4" fillId="0" borderId="1" xfId="2" applyFont="1" applyBorder="1" applyAlignment="1">
      <alignment horizontal="center"/>
    </xf>
    <xf numFmtId="43" fontId="4" fillId="0" borderId="1" xfId="1" applyFont="1" applyFill="1" applyBorder="1" applyAlignment="1">
      <alignment horizontal="right"/>
    </xf>
    <xf numFmtId="43" fontId="6" fillId="2" borderId="1" xfId="1" applyFont="1" applyFill="1" applyBorder="1"/>
    <xf numFmtId="9" fontId="4" fillId="0" borderId="1" xfId="4" applyFont="1" applyFill="1" applyBorder="1" applyAlignment="1">
      <alignment horizontal="center" wrapText="1"/>
    </xf>
    <xf numFmtId="43" fontId="4" fillId="0" borderId="1" xfId="1" applyFont="1" applyFill="1" applyBorder="1"/>
    <xf numFmtId="43" fontId="4" fillId="0" borderId="1" xfId="3" applyFont="1" applyFill="1" applyBorder="1"/>
    <xf numFmtId="43" fontId="4" fillId="0" borderId="0" xfId="2" applyNumberFormat="1" applyFont="1" applyAlignment="1">
      <alignment wrapText="1"/>
    </xf>
    <xf numFmtId="0" fontId="4" fillId="0" borderId="0" xfId="2" applyFont="1" applyAlignment="1">
      <alignment wrapText="1"/>
    </xf>
    <xf numFmtId="43" fontId="6" fillId="0" borderId="1" xfId="1" applyFont="1" applyFill="1" applyBorder="1"/>
    <xf numFmtId="14" fontId="4" fillId="0" borderId="0" xfId="2" applyNumberFormat="1" applyFont="1" applyAlignment="1">
      <alignment horizontal="center"/>
    </xf>
    <xf numFmtId="164" fontId="4" fillId="0" borderId="0" xfId="2" applyNumberFormat="1" applyFont="1" applyAlignment="1" applyProtection="1">
      <alignment horizontal="center"/>
      <protection locked="0"/>
    </xf>
    <xf numFmtId="0" fontId="4" fillId="0" borderId="2" xfId="2" applyFont="1" applyBorder="1"/>
    <xf numFmtId="0" fontId="4" fillId="0" borderId="2" xfId="2" applyFont="1" applyBorder="1" applyAlignment="1">
      <alignment horizontal="center"/>
    </xf>
    <xf numFmtId="43" fontId="4" fillId="0" borderId="2" xfId="3" applyFont="1" applyFill="1" applyBorder="1"/>
    <xf numFmtId="43" fontId="4" fillId="0" borderId="2" xfId="1" applyFont="1" applyFill="1" applyBorder="1"/>
    <xf numFmtId="9" fontId="4" fillId="0" borderId="2" xfId="4" applyFont="1" applyFill="1" applyBorder="1" applyAlignment="1">
      <alignment horizontal="center"/>
    </xf>
    <xf numFmtId="164" fontId="3" fillId="0" borderId="3" xfId="2" applyNumberFormat="1" applyFont="1" applyBorder="1" applyAlignment="1" applyProtection="1">
      <alignment horizontal="center"/>
      <protection locked="0"/>
    </xf>
    <xf numFmtId="0" fontId="3" fillId="0" borderId="3" xfId="2" applyFont="1" applyBorder="1"/>
    <xf numFmtId="0" fontId="3" fillId="0" borderId="3" xfId="2" applyFont="1" applyBorder="1" applyAlignment="1">
      <alignment horizontal="center"/>
    </xf>
    <xf numFmtId="43" fontId="3" fillId="0" borderId="3" xfId="3" applyFont="1" applyFill="1" applyBorder="1"/>
    <xf numFmtId="43" fontId="3" fillId="0" borderId="3" xfId="1" applyFont="1" applyFill="1" applyBorder="1"/>
    <xf numFmtId="9" fontId="3" fillId="0" borderId="3" xfId="4" applyFont="1" applyFill="1" applyBorder="1" applyAlignment="1">
      <alignment horizontal="center"/>
    </xf>
    <xf numFmtId="0" fontId="3" fillId="0" borderId="0" xfId="2" applyFont="1"/>
    <xf numFmtId="43" fontId="6" fillId="3" borderId="1" xfId="1" applyFont="1" applyFill="1" applyBorder="1"/>
    <xf numFmtId="43" fontId="4" fillId="2" borderId="1" xfId="1" applyFont="1" applyFill="1" applyBorder="1" applyAlignment="1">
      <alignment horizontal="right"/>
    </xf>
  </cellXfs>
  <cellStyles count="5">
    <cellStyle name="Comma" xfId="1" builtinId="3"/>
    <cellStyle name="Comma 10" xfId="3" xr:uid="{77A73D03-CA0A-4440-9787-DFC254D1CE95}"/>
    <cellStyle name="Normal" xfId="0" builtinId="0"/>
    <cellStyle name="Normal 10" xfId="2" xr:uid="{7140AED0-9C24-457E-869D-980E63D743BA}"/>
    <cellStyle name="Percent 2" xfId="4" xr:uid="{612D09C9-6585-4F89-A320-7D7ED78DCFE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ecy/AppData/Local/Temp/Ortigas/Ortigas%202006/Ortigas%20May/05%20SALES%20RECO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ecy/AppData/Local/Temp/GALLERIA%20-%20SALES%20(Feb'07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rosh%20april%202006/ortigas/04%20SALES%20RECOR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ROYALTY old"/>
      <sheetName val="Error Detection"/>
      <sheetName val="ROYALTY"/>
      <sheetName val="MARKETING old"/>
      <sheetName val="MARKETING"/>
      <sheetName val="1-15 Sales"/>
      <sheetName val="16-31 Sales"/>
      <sheetName val="SUMMARY"/>
      <sheetName val="1-15 SC sched"/>
      <sheetName val="SC Summary 1-15"/>
      <sheetName val="1-15 SC report"/>
      <sheetName val="16-31 SC sched"/>
      <sheetName val="Bank 1-15"/>
      <sheetName val="SC Summary 16-31"/>
      <sheetName val="16-31 SC report"/>
      <sheetName val="Bank 16-31"/>
      <sheetName val="C1"/>
      <sheetName val="S1"/>
      <sheetName val="C2"/>
      <sheetName val="S2"/>
      <sheetName val="C3"/>
      <sheetName val="S3"/>
      <sheetName val="C4"/>
      <sheetName val="S4"/>
      <sheetName val="C5"/>
      <sheetName val="S5"/>
      <sheetName val="C6"/>
      <sheetName val="S6"/>
      <sheetName val="C7"/>
      <sheetName val="S7"/>
      <sheetName val="C8"/>
      <sheetName val="S8"/>
      <sheetName val="C9"/>
      <sheetName val="S9"/>
      <sheetName val="C10"/>
      <sheetName val="S10"/>
      <sheetName val="C11"/>
      <sheetName val="S11"/>
      <sheetName val="C12"/>
      <sheetName val="S12"/>
      <sheetName val="C13"/>
      <sheetName val="S13"/>
      <sheetName val="C14"/>
      <sheetName val="S14"/>
      <sheetName val="C15"/>
      <sheetName val="S15"/>
      <sheetName val="C16"/>
      <sheetName val="S16"/>
      <sheetName val="C17"/>
      <sheetName val="S17"/>
      <sheetName val="C18"/>
      <sheetName val="S18"/>
      <sheetName val="C19"/>
      <sheetName val="S19"/>
      <sheetName val="C20"/>
      <sheetName val="S20"/>
      <sheetName val="C21"/>
      <sheetName val="S21"/>
      <sheetName val="C22"/>
      <sheetName val="S22"/>
      <sheetName val="C23"/>
      <sheetName val="S23"/>
      <sheetName val="C24"/>
      <sheetName val="S24"/>
      <sheetName val="C25"/>
      <sheetName val="S25"/>
      <sheetName val="C26"/>
      <sheetName val="S26"/>
      <sheetName val="C27"/>
      <sheetName val="S27"/>
      <sheetName val="C28"/>
      <sheetName val="S28"/>
      <sheetName val="C29"/>
      <sheetName val="S29"/>
      <sheetName val="C30"/>
      <sheetName val="S30"/>
      <sheetName val="C31"/>
      <sheetName val="S31"/>
      <sheetName val="SALL"/>
    </sheetNames>
    <sheetDataSet>
      <sheetData sheetId="0" refreshError="1">
        <row r="25">
          <cell r="D25" t="str">
            <v>GUY</v>
          </cell>
        </row>
        <row r="26">
          <cell r="D26" t="str">
            <v>RECEL</v>
          </cell>
        </row>
        <row r="27">
          <cell r="D27" t="str">
            <v>BABZIE</v>
          </cell>
        </row>
        <row r="28">
          <cell r="D28" t="str">
            <v>CREZY</v>
          </cell>
        </row>
        <row r="29">
          <cell r="D29" t="str">
            <v>OWEN</v>
          </cell>
        </row>
        <row r="30">
          <cell r="D30" t="str">
            <v>ALFONZO</v>
          </cell>
        </row>
        <row r="31">
          <cell r="D31" t="str">
            <v>ANNABELLE</v>
          </cell>
        </row>
        <row r="32">
          <cell r="D32" t="str">
            <v>OBET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ny Setup"/>
      <sheetName val="OC Setup"/>
      <sheetName val="Summary"/>
      <sheetName val="Royalty"/>
      <sheetName val="Marketing"/>
      <sheetName val="Cashier Report"/>
      <sheetName val="Sales Voucher"/>
    </sheetNames>
    <sheetDataSet>
      <sheetData sheetId="0" refreshError="1">
        <row r="3">
          <cell r="K3">
            <v>2007</v>
          </cell>
        </row>
        <row r="5">
          <cell r="K5" t="str">
            <v>FEBRUARY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ROYALTY old"/>
      <sheetName val="Error Detection"/>
      <sheetName val="ROYALTY"/>
      <sheetName val="MARKETING old"/>
      <sheetName val="MARKETING"/>
      <sheetName val="1-15 Sales"/>
      <sheetName val="16-31 Sales"/>
      <sheetName val="SUMMARY"/>
      <sheetName val="1-15 SC sched"/>
      <sheetName val="SC Summary 1-15"/>
      <sheetName val="1-15 SC report"/>
      <sheetName val="16-31 SC sched"/>
      <sheetName val="Bank 1-15"/>
      <sheetName val="SC Summary 16-31"/>
      <sheetName val="16-31 SC report"/>
      <sheetName val="Bank 16-31"/>
      <sheetName val="C1"/>
      <sheetName val="S1"/>
      <sheetName val="C2"/>
      <sheetName val="S2"/>
      <sheetName val="C3"/>
      <sheetName val="S3"/>
      <sheetName val="C4"/>
      <sheetName val="S4"/>
      <sheetName val="C5"/>
      <sheetName val="S5"/>
      <sheetName val="C6"/>
      <sheetName val="S6"/>
      <sheetName val="C7"/>
      <sheetName val="S7"/>
      <sheetName val="C8"/>
      <sheetName val="S8"/>
      <sheetName val="C9"/>
      <sheetName val="S9"/>
      <sheetName val="C10"/>
      <sheetName val="S10"/>
      <sheetName val="C11"/>
      <sheetName val="S11"/>
      <sheetName val="C12"/>
      <sheetName val="S12"/>
      <sheetName val="C13"/>
      <sheetName val="S13"/>
      <sheetName val="C14"/>
      <sheetName val="S14"/>
      <sheetName val="C15"/>
      <sheetName val="S15"/>
      <sheetName val="C16"/>
      <sheetName val="S16"/>
      <sheetName val="C17"/>
      <sheetName val="S17"/>
      <sheetName val="C18"/>
      <sheetName val="S18"/>
      <sheetName val="C19"/>
      <sheetName val="S19"/>
      <sheetName val="C20"/>
      <sheetName val="S20"/>
      <sheetName val="C21"/>
      <sheetName val="S21"/>
      <sheetName val="C22"/>
      <sheetName val="S22"/>
      <sheetName val="C23"/>
      <sheetName val="S23"/>
      <sheetName val="C24"/>
      <sheetName val="S24"/>
      <sheetName val="C25"/>
      <sheetName val="S25"/>
      <sheetName val="C26"/>
      <sheetName val="S26"/>
      <sheetName val="C27"/>
      <sheetName val="S27"/>
      <sheetName val="C28"/>
      <sheetName val="S28"/>
      <sheetName val="C29"/>
      <sheetName val="S29"/>
      <sheetName val="C30"/>
      <sheetName val="S30"/>
      <sheetName val="C31"/>
      <sheetName val="S31"/>
      <sheetName val="SALL"/>
    </sheetNames>
    <sheetDataSet>
      <sheetData sheetId="0" refreshError="1">
        <row r="25">
          <cell r="F25">
            <v>2500</v>
          </cell>
        </row>
        <row r="26">
          <cell r="F26">
            <v>1000</v>
          </cell>
        </row>
        <row r="27">
          <cell r="F27">
            <v>500</v>
          </cell>
        </row>
        <row r="28">
          <cell r="F28">
            <v>500</v>
          </cell>
        </row>
        <row r="29">
          <cell r="F29">
            <v>500</v>
          </cell>
        </row>
        <row r="30">
          <cell r="F30">
            <v>500</v>
          </cell>
        </row>
        <row r="31">
          <cell r="F31">
            <v>1000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875EF-044D-4970-B157-33BABB4C95F5}">
  <dimension ref="A1:V17"/>
  <sheetViews>
    <sheetView workbookViewId="0">
      <selection activeCell="H5" sqref="H5:I12"/>
    </sheetView>
  </sheetViews>
  <sheetFormatPr defaultColWidth="9.109375" defaultRowHeight="10.199999999999999" x14ac:dyDescent="0.2"/>
  <cols>
    <col min="1" max="1" width="10.109375" style="27" customWidth="1"/>
    <col min="2" max="2" width="30" style="3" bestFit="1" customWidth="1"/>
    <col min="3" max="3" width="13.109375" style="2" customWidth="1"/>
    <col min="4" max="4" width="13.44140625" style="2" customWidth="1"/>
    <col min="5" max="5" width="25" style="3" bestFit="1" customWidth="1"/>
    <col min="6" max="7" width="10.44140625" style="4" customWidth="1"/>
    <col min="8" max="8" width="10.44140625" style="5" customWidth="1"/>
    <col min="9" max="9" width="9.88671875" style="4" customWidth="1"/>
    <col min="10" max="10" width="8.109375" style="6" customWidth="1"/>
    <col min="11" max="11" width="9.88671875" style="4" bestFit="1" customWidth="1"/>
    <col min="12" max="12" width="10.33203125" style="4" customWidth="1"/>
    <col min="13" max="13" width="8.6640625" style="4" customWidth="1"/>
    <col min="14" max="21" width="13.33203125" style="4" customWidth="1"/>
    <col min="22" max="16384" width="9.109375" style="3"/>
  </cols>
  <sheetData>
    <row r="1" spans="1:22" x14ac:dyDescent="0.2">
      <c r="A1" s="1" t="s">
        <v>0</v>
      </c>
    </row>
    <row r="2" spans="1:22" x14ac:dyDescent="0.2">
      <c r="A2" s="7" t="s">
        <v>16</v>
      </c>
    </row>
    <row r="3" spans="1:22" x14ac:dyDescent="0.2">
      <c r="A3" s="1"/>
      <c r="L3" s="8">
        <v>1301</v>
      </c>
      <c r="M3" s="8">
        <v>2402</v>
      </c>
      <c r="N3" s="8">
        <v>6201</v>
      </c>
      <c r="O3" s="8">
        <v>6234</v>
      </c>
      <c r="P3" s="8">
        <v>6202</v>
      </c>
      <c r="Q3" s="8">
        <v>6401</v>
      </c>
      <c r="R3" s="8"/>
      <c r="S3" s="8"/>
      <c r="T3" s="8">
        <v>6110</v>
      </c>
      <c r="U3" s="8">
        <v>2101</v>
      </c>
    </row>
    <row r="4" spans="1:22" s="14" customFormat="1" ht="38.25" customHeight="1" x14ac:dyDescent="0.3">
      <c r="A4" s="9" t="s">
        <v>1</v>
      </c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1" t="s">
        <v>8</v>
      </c>
      <c r="I4" s="10" t="s">
        <v>9</v>
      </c>
      <c r="J4" s="12" t="s">
        <v>10</v>
      </c>
      <c r="K4" s="10" t="s">
        <v>11</v>
      </c>
      <c r="L4" s="13" t="s">
        <v>12</v>
      </c>
      <c r="M4" s="13" t="s">
        <v>13</v>
      </c>
      <c r="N4" s="13" t="s">
        <v>20</v>
      </c>
      <c r="O4" s="13" t="s">
        <v>14</v>
      </c>
      <c r="P4" s="13" t="s">
        <v>38</v>
      </c>
      <c r="Q4" s="13" t="s">
        <v>39</v>
      </c>
      <c r="R4" s="13" t="s">
        <v>40</v>
      </c>
      <c r="S4" s="13" t="s">
        <v>41</v>
      </c>
      <c r="T4" s="13" t="s">
        <v>42</v>
      </c>
      <c r="U4" s="13" t="s">
        <v>15</v>
      </c>
    </row>
    <row r="5" spans="1:22" s="25" customFormat="1" ht="12.75" customHeight="1" x14ac:dyDescent="0.2">
      <c r="A5" s="15">
        <v>42766</v>
      </c>
      <c r="B5" s="17" t="s">
        <v>17</v>
      </c>
      <c r="C5" s="16" t="s">
        <v>18</v>
      </c>
      <c r="D5" s="16"/>
      <c r="E5" s="17" t="s">
        <v>19</v>
      </c>
      <c r="F5" s="18"/>
      <c r="G5" s="18"/>
      <c r="H5" s="19"/>
      <c r="I5" s="20">
        <v>171175.69</v>
      </c>
      <c r="J5" s="21">
        <v>0.05</v>
      </c>
      <c r="K5" s="22">
        <f t="shared" ref="K5:K12" si="0">SUM(F5:H5,I5/1.12)</f>
        <v>152835.4375</v>
      </c>
      <c r="L5" s="22">
        <f t="shared" ref="L5:L12" si="1">I5/1.12*0.12</f>
        <v>18340.252499999999</v>
      </c>
      <c r="M5" s="23">
        <f t="shared" ref="M5:M12" si="2">-SUM(G5:H5,I5/1.12)*J5</f>
        <v>-7641.7718750000004</v>
      </c>
      <c r="N5" s="23">
        <f>K5</f>
        <v>152835.4375</v>
      </c>
      <c r="O5" s="23"/>
      <c r="P5" s="23"/>
      <c r="Q5" s="23"/>
      <c r="R5" s="23"/>
      <c r="S5" s="23"/>
      <c r="T5" s="23"/>
      <c r="U5" s="23">
        <f>-SUM(F5:I5)-M5</f>
        <v>-163533.918125</v>
      </c>
      <c r="V5" s="24">
        <f>SUM(L5:U5)</f>
        <v>0</v>
      </c>
    </row>
    <row r="6" spans="1:22" ht="12.9" customHeight="1" x14ac:dyDescent="0.2">
      <c r="A6" s="15">
        <v>42766</v>
      </c>
      <c r="B6" s="17" t="s">
        <v>21</v>
      </c>
      <c r="C6" s="16" t="s">
        <v>22</v>
      </c>
      <c r="D6" s="16"/>
      <c r="E6" s="17" t="s">
        <v>23</v>
      </c>
      <c r="F6" s="18"/>
      <c r="G6" s="18"/>
      <c r="H6" s="19"/>
      <c r="I6" s="20">
        <v>5600</v>
      </c>
      <c r="J6" s="21">
        <v>0.02</v>
      </c>
      <c r="K6" s="22">
        <f t="shared" si="0"/>
        <v>4999.9999999999991</v>
      </c>
      <c r="L6" s="22">
        <f t="shared" si="1"/>
        <v>599.99999999999989</v>
      </c>
      <c r="M6" s="23">
        <f t="shared" si="2"/>
        <v>-99.999999999999986</v>
      </c>
      <c r="N6" s="23"/>
      <c r="O6" s="23">
        <f>K6</f>
        <v>4999.9999999999991</v>
      </c>
      <c r="P6" s="23"/>
      <c r="Q6" s="23"/>
      <c r="R6" s="23"/>
      <c r="S6" s="23"/>
      <c r="T6" s="23"/>
      <c r="U6" s="23">
        <f t="shared" ref="U6:U12" si="3">-SUM(F6:I6)-M6</f>
        <v>-5500</v>
      </c>
      <c r="V6" s="24">
        <f t="shared" ref="V6:V12" si="4">SUM(L6:U6)</f>
        <v>0</v>
      </c>
    </row>
    <row r="7" spans="1:22" ht="12.9" customHeight="1" x14ac:dyDescent="0.2">
      <c r="A7" s="15">
        <v>42766</v>
      </c>
      <c r="B7" s="17" t="s">
        <v>24</v>
      </c>
      <c r="C7" s="16" t="s">
        <v>25</v>
      </c>
      <c r="D7" s="16"/>
      <c r="E7" s="17" t="s">
        <v>26</v>
      </c>
      <c r="F7" s="18"/>
      <c r="G7" s="18"/>
      <c r="H7" s="19"/>
      <c r="I7" s="20">
        <v>3000</v>
      </c>
      <c r="J7" s="21">
        <v>0.05</v>
      </c>
      <c r="K7" s="22">
        <f t="shared" si="0"/>
        <v>2678.5714285714284</v>
      </c>
      <c r="L7" s="22">
        <f t="shared" si="1"/>
        <v>321.42857142857139</v>
      </c>
      <c r="M7" s="23">
        <f t="shared" si="2"/>
        <v>-133.92857142857142</v>
      </c>
      <c r="N7" s="23"/>
      <c r="O7" s="23"/>
      <c r="P7" s="23">
        <f>K7</f>
        <v>2678.5714285714284</v>
      </c>
      <c r="Q7" s="23"/>
      <c r="R7" s="23"/>
      <c r="S7" s="23"/>
      <c r="T7" s="23"/>
      <c r="U7" s="23">
        <f t="shared" si="3"/>
        <v>-2866.0714285714284</v>
      </c>
      <c r="V7" s="24">
        <f t="shared" si="4"/>
        <v>0</v>
      </c>
    </row>
    <row r="8" spans="1:22" ht="12.9" customHeight="1" x14ac:dyDescent="0.2">
      <c r="A8" s="15">
        <v>42766</v>
      </c>
      <c r="B8" s="17" t="s">
        <v>27</v>
      </c>
      <c r="C8" s="16" t="s">
        <v>28</v>
      </c>
      <c r="D8" s="16"/>
      <c r="E8" s="17" t="s">
        <v>29</v>
      </c>
      <c r="F8" s="18"/>
      <c r="G8" s="18"/>
      <c r="H8" s="19"/>
      <c r="I8" s="20">
        <v>28852.799999999999</v>
      </c>
      <c r="J8" s="21">
        <v>0.1</v>
      </c>
      <c r="K8" s="22">
        <f t="shared" si="0"/>
        <v>25761.428571428569</v>
      </c>
      <c r="L8" s="22">
        <f t="shared" si="1"/>
        <v>3091.3714285714282</v>
      </c>
      <c r="M8" s="23">
        <f t="shared" si="2"/>
        <v>-2576.1428571428569</v>
      </c>
      <c r="N8" s="23"/>
      <c r="O8" s="23"/>
      <c r="P8" s="23"/>
      <c r="Q8" s="23">
        <f>K8</f>
        <v>25761.428571428569</v>
      </c>
      <c r="R8" s="23"/>
      <c r="S8" s="23"/>
      <c r="T8" s="23"/>
      <c r="U8" s="23">
        <f t="shared" si="3"/>
        <v>-26276.657142857141</v>
      </c>
      <c r="V8" s="24">
        <f t="shared" si="4"/>
        <v>0</v>
      </c>
    </row>
    <row r="9" spans="1:22" ht="12.9" customHeight="1" x14ac:dyDescent="0.2">
      <c r="A9" s="15">
        <v>42766</v>
      </c>
      <c r="B9" s="17" t="s">
        <v>30</v>
      </c>
      <c r="C9" s="16" t="s">
        <v>31</v>
      </c>
      <c r="D9" s="16"/>
      <c r="E9" s="17" t="s">
        <v>32</v>
      </c>
      <c r="F9" s="18"/>
      <c r="G9" s="18"/>
      <c r="H9" s="20">
        <v>6000</v>
      </c>
      <c r="I9" s="41"/>
      <c r="J9" s="21">
        <v>0.02</v>
      </c>
      <c r="K9" s="22">
        <f t="shared" si="0"/>
        <v>6000</v>
      </c>
      <c r="L9" s="22">
        <f t="shared" si="1"/>
        <v>0</v>
      </c>
      <c r="M9" s="23">
        <f t="shared" si="2"/>
        <v>-120</v>
      </c>
      <c r="N9" s="23"/>
      <c r="O9" s="23"/>
      <c r="P9" s="23"/>
      <c r="Q9" s="23"/>
      <c r="R9" s="23">
        <f>K9</f>
        <v>6000</v>
      </c>
      <c r="S9" s="23"/>
      <c r="T9" s="23"/>
      <c r="U9" s="23">
        <f t="shared" si="3"/>
        <v>-5880</v>
      </c>
      <c r="V9" s="24">
        <f t="shared" si="4"/>
        <v>0</v>
      </c>
    </row>
    <row r="10" spans="1:22" ht="12.9" customHeight="1" x14ac:dyDescent="0.2">
      <c r="A10" s="15">
        <v>42766</v>
      </c>
      <c r="B10" s="17" t="s">
        <v>33</v>
      </c>
      <c r="C10" s="16" t="s">
        <v>34</v>
      </c>
      <c r="D10" s="16"/>
      <c r="E10" s="17"/>
      <c r="F10" s="18"/>
      <c r="G10" s="18"/>
      <c r="H10" s="26"/>
      <c r="I10" s="20">
        <v>142.5</v>
      </c>
      <c r="J10" s="21">
        <v>0.02</v>
      </c>
      <c r="K10" s="22">
        <f t="shared" si="0"/>
        <v>127.23214285714285</v>
      </c>
      <c r="L10" s="22">
        <f t="shared" si="1"/>
        <v>15.267857142857141</v>
      </c>
      <c r="M10" s="23">
        <f t="shared" si="2"/>
        <v>-2.5446428571428572</v>
      </c>
      <c r="N10" s="23"/>
      <c r="O10" s="23"/>
      <c r="P10" s="23"/>
      <c r="Q10" s="23"/>
      <c r="R10" s="23"/>
      <c r="S10" s="23">
        <f>K10</f>
        <v>127.23214285714285</v>
      </c>
      <c r="T10" s="23"/>
      <c r="U10" s="23">
        <f t="shared" si="3"/>
        <v>-139.95535714285714</v>
      </c>
      <c r="V10" s="24">
        <f t="shared" si="4"/>
        <v>0</v>
      </c>
    </row>
    <row r="11" spans="1:22" ht="12.9" customHeight="1" x14ac:dyDescent="0.2">
      <c r="A11" s="15">
        <v>42766</v>
      </c>
      <c r="B11" s="17" t="s">
        <v>35</v>
      </c>
      <c r="C11" s="16"/>
      <c r="D11" s="16"/>
      <c r="E11" s="17" t="s">
        <v>36</v>
      </c>
      <c r="F11" s="18"/>
      <c r="G11" s="18"/>
      <c r="H11" s="20">
        <v>42711.29</v>
      </c>
      <c r="I11" s="41"/>
      <c r="J11" s="21">
        <v>0.02</v>
      </c>
      <c r="K11" s="22">
        <f t="shared" si="0"/>
        <v>42711.29</v>
      </c>
      <c r="L11" s="22">
        <f t="shared" si="1"/>
        <v>0</v>
      </c>
      <c r="M11" s="23">
        <f t="shared" si="2"/>
        <v>-854.22580000000005</v>
      </c>
      <c r="N11" s="23"/>
      <c r="O11" s="23"/>
      <c r="P11" s="23"/>
      <c r="Q11" s="23"/>
      <c r="R11" s="23"/>
      <c r="S11" s="23"/>
      <c r="T11" s="23">
        <f>K11</f>
        <v>42711.29</v>
      </c>
      <c r="U11" s="23">
        <f t="shared" si="3"/>
        <v>-41857.064200000001</v>
      </c>
      <c r="V11" s="24">
        <f t="shared" si="4"/>
        <v>0</v>
      </c>
    </row>
    <row r="12" spans="1:22" ht="12.9" customHeight="1" x14ac:dyDescent="0.2">
      <c r="A12" s="15">
        <v>42766</v>
      </c>
      <c r="B12" s="17" t="s">
        <v>35</v>
      </c>
      <c r="C12" s="16"/>
      <c r="D12" s="16"/>
      <c r="E12" s="17" t="s">
        <v>37</v>
      </c>
      <c r="F12" s="18"/>
      <c r="G12" s="18"/>
      <c r="H12" s="42">
        <v>48503.94</v>
      </c>
      <c r="I12" s="41"/>
      <c r="J12" s="21">
        <v>0.02</v>
      </c>
      <c r="K12" s="22">
        <f t="shared" si="0"/>
        <v>48503.94</v>
      </c>
      <c r="L12" s="22">
        <f t="shared" si="1"/>
        <v>0</v>
      </c>
      <c r="M12" s="23">
        <f t="shared" si="2"/>
        <v>-970.07880000000011</v>
      </c>
      <c r="N12" s="23"/>
      <c r="O12" s="23"/>
      <c r="P12" s="23"/>
      <c r="Q12" s="23"/>
      <c r="R12" s="23"/>
      <c r="S12" s="23"/>
      <c r="T12" s="23">
        <f>K12</f>
        <v>48503.94</v>
      </c>
      <c r="U12" s="23">
        <f t="shared" si="3"/>
        <v>-47533.861199999999</v>
      </c>
      <c r="V12" s="24">
        <f t="shared" si="4"/>
        <v>0</v>
      </c>
    </row>
    <row r="13" spans="1:22" x14ac:dyDescent="0.2">
      <c r="A13" s="28"/>
      <c r="B13" s="29"/>
      <c r="C13" s="30"/>
      <c r="D13" s="30"/>
      <c r="E13" s="29"/>
      <c r="F13" s="31"/>
      <c r="G13" s="31"/>
      <c r="H13" s="32"/>
      <c r="I13" s="31"/>
      <c r="J13" s="33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</row>
    <row r="14" spans="1:22" s="40" customFormat="1" ht="10.8" thickBot="1" x14ac:dyDescent="0.25">
      <c r="A14" s="34"/>
      <c r="B14" s="35"/>
      <c r="C14" s="36"/>
      <c r="D14" s="36"/>
      <c r="E14" s="35"/>
      <c r="F14" s="37">
        <f>SUM(F6:F12)</f>
        <v>0</v>
      </c>
      <c r="G14" s="37">
        <f>SUM(G6:G12)</f>
        <v>0</v>
      </c>
      <c r="H14" s="38">
        <f>SUM(H5:H12)</f>
        <v>97215.23000000001</v>
      </c>
      <c r="I14" s="38">
        <f>SUM(I5:I12)</f>
        <v>208770.99</v>
      </c>
      <c r="J14" s="39"/>
      <c r="K14" s="38">
        <f t="shared" ref="K14:U14" si="5">SUM(K5:K12)</f>
        <v>283617.89964285714</v>
      </c>
      <c r="L14" s="38">
        <f t="shared" si="5"/>
        <v>22368.320357142857</v>
      </c>
      <c r="M14" s="38">
        <f t="shared" si="5"/>
        <v>-12398.692546428572</v>
      </c>
      <c r="N14" s="38">
        <f t="shared" si="5"/>
        <v>152835.4375</v>
      </c>
      <c r="O14" s="38">
        <f t="shared" si="5"/>
        <v>4999.9999999999991</v>
      </c>
      <c r="P14" s="38">
        <f t="shared" si="5"/>
        <v>2678.5714285714284</v>
      </c>
      <c r="Q14" s="38">
        <f t="shared" si="5"/>
        <v>25761.428571428569</v>
      </c>
      <c r="R14" s="38">
        <f t="shared" si="5"/>
        <v>6000</v>
      </c>
      <c r="S14" s="38">
        <f t="shared" si="5"/>
        <v>127.23214285714285</v>
      </c>
      <c r="T14" s="38">
        <f t="shared" si="5"/>
        <v>91215.23000000001</v>
      </c>
      <c r="U14" s="38">
        <f t="shared" si="5"/>
        <v>-293587.52745357144</v>
      </c>
    </row>
    <row r="15" spans="1:22" ht="10.8" thickTop="1" x14ac:dyDescent="0.2"/>
    <row r="16" spans="1:22" x14ac:dyDescent="0.2">
      <c r="A16" s="3"/>
    </row>
    <row r="17" spans="1:1" x14ac:dyDescent="0.2">
      <c r="A17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9D2FB-10C9-46B9-B9A4-49198331D3A7}">
  <dimension ref="A1:X22"/>
  <sheetViews>
    <sheetView workbookViewId="0">
      <selection activeCell="H14" sqref="H14:H15"/>
    </sheetView>
  </sheetViews>
  <sheetFormatPr defaultColWidth="9.109375" defaultRowHeight="10.199999999999999" x14ac:dyDescent="0.2"/>
  <cols>
    <col min="1" max="1" width="10.109375" style="27" customWidth="1"/>
    <col min="2" max="2" width="30" style="3" bestFit="1" customWidth="1"/>
    <col min="3" max="3" width="13.109375" style="2" customWidth="1"/>
    <col min="4" max="4" width="13.44140625" style="2" customWidth="1"/>
    <col min="5" max="5" width="25" style="3" bestFit="1" customWidth="1"/>
    <col min="6" max="7" width="10.44140625" style="4" customWidth="1"/>
    <col min="8" max="8" width="10.44140625" style="5" customWidth="1"/>
    <col min="9" max="9" width="9.88671875" style="4" customWidth="1"/>
    <col min="10" max="10" width="8.109375" style="6" customWidth="1"/>
    <col min="11" max="11" width="9.88671875" style="4" bestFit="1" customWidth="1"/>
    <col min="12" max="12" width="10.33203125" style="4" customWidth="1"/>
    <col min="13" max="13" width="8.6640625" style="4" customWidth="1"/>
    <col min="14" max="23" width="13.33203125" style="4" customWidth="1"/>
    <col min="24" max="16384" width="9.109375" style="3"/>
  </cols>
  <sheetData>
    <row r="1" spans="1:24" x14ac:dyDescent="0.2">
      <c r="A1" s="1" t="s">
        <v>0</v>
      </c>
    </row>
    <row r="2" spans="1:24" x14ac:dyDescent="0.2">
      <c r="A2" s="7" t="s">
        <v>16</v>
      </c>
    </row>
    <row r="3" spans="1:24" x14ac:dyDescent="0.2">
      <c r="A3" s="1"/>
      <c r="L3" s="8">
        <v>1301</v>
      </c>
      <c r="M3" s="8">
        <v>2402</v>
      </c>
      <c r="N3" s="8">
        <v>6201</v>
      </c>
      <c r="O3" s="8">
        <v>6234</v>
      </c>
      <c r="P3" s="8">
        <v>6202</v>
      </c>
      <c r="Q3" s="8">
        <v>6401</v>
      </c>
      <c r="R3" s="8"/>
      <c r="S3" s="8"/>
      <c r="T3" s="8"/>
      <c r="U3" s="8"/>
      <c r="V3" s="8">
        <v>6110</v>
      </c>
      <c r="W3" s="8">
        <v>2101</v>
      </c>
    </row>
    <row r="4" spans="1:24" s="14" customFormat="1" ht="38.25" customHeight="1" x14ac:dyDescent="0.3">
      <c r="A4" s="9" t="s">
        <v>1</v>
      </c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1" t="s">
        <v>8</v>
      </c>
      <c r="I4" s="10" t="s">
        <v>9</v>
      </c>
      <c r="J4" s="12" t="s">
        <v>10</v>
      </c>
      <c r="K4" s="10" t="s">
        <v>11</v>
      </c>
      <c r="L4" s="13" t="s">
        <v>12</v>
      </c>
      <c r="M4" s="13" t="s">
        <v>13</v>
      </c>
      <c r="N4" s="13" t="s">
        <v>20</v>
      </c>
      <c r="O4" s="13" t="s">
        <v>14</v>
      </c>
      <c r="P4" s="13" t="s">
        <v>38</v>
      </c>
      <c r="Q4" s="13" t="s">
        <v>39</v>
      </c>
      <c r="R4" s="13" t="s">
        <v>40</v>
      </c>
      <c r="S4" s="13" t="s">
        <v>41</v>
      </c>
      <c r="T4" s="13" t="s">
        <v>50</v>
      </c>
      <c r="U4" s="13" t="s">
        <v>51</v>
      </c>
      <c r="V4" s="13" t="s">
        <v>42</v>
      </c>
      <c r="W4" s="13" t="s">
        <v>15</v>
      </c>
    </row>
    <row r="5" spans="1:24" s="25" customFormat="1" ht="12.75" customHeight="1" x14ac:dyDescent="0.2">
      <c r="A5" s="15">
        <v>43039</v>
      </c>
      <c r="B5" s="17" t="s">
        <v>17</v>
      </c>
      <c r="C5" s="16" t="s">
        <v>18</v>
      </c>
      <c r="D5" s="16"/>
      <c r="E5" s="17" t="s">
        <v>19</v>
      </c>
      <c r="F5" s="18"/>
      <c r="G5" s="18"/>
      <c r="H5" s="19"/>
      <c r="I5" s="20">
        <v>179734.48</v>
      </c>
      <c r="J5" s="21">
        <v>0.05</v>
      </c>
      <c r="K5" s="22">
        <f t="shared" ref="K5:K17" si="0">SUM(F5:H5,I5/1.12)</f>
        <v>160477.21428571429</v>
      </c>
      <c r="L5" s="22">
        <f t="shared" ref="L5:L17" si="1">I5/1.12*0.12</f>
        <v>19257.265714285713</v>
      </c>
      <c r="M5" s="23">
        <f t="shared" ref="M5:M17" si="2">-SUM(G5:H5,I5/1.12)*J5</f>
        <v>-8023.8607142857145</v>
      </c>
      <c r="N5" s="23">
        <f>K5</f>
        <v>160477.21428571429</v>
      </c>
      <c r="O5" s="23"/>
      <c r="P5" s="23"/>
      <c r="Q5" s="23"/>
      <c r="R5" s="23"/>
      <c r="S5" s="23"/>
      <c r="T5" s="23"/>
      <c r="U5" s="23"/>
      <c r="V5" s="23"/>
      <c r="W5" s="23">
        <f>-SUM(F5:I5)-M5</f>
        <v>-171710.61928571429</v>
      </c>
      <c r="X5" s="24">
        <f>SUM(L5:W5)</f>
        <v>0</v>
      </c>
    </row>
    <row r="6" spans="1:24" ht="12.9" customHeight="1" x14ac:dyDescent="0.2">
      <c r="A6" s="15">
        <f>A5</f>
        <v>43039</v>
      </c>
      <c r="B6" s="17" t="s">
        <v>21</v>
      </c>
      <c r="C6" s="16" t="s">
        <v>22</v>
      </c>
      <c r="D6" s="16"/>
      <c r="E6" s="17" t="s">
        <v>23</v>
      </c>
      <c r="F6" s="18"/>
      <c r="G6" s="18"/>
      <c r="H6" s="19"/>
      <c r="I6" s="20">
        <v>2800</v>
      </c>
      <c r="J6" s="21">
        <v>0.02</v>
      </c>
      <c r="K6" s="22">
        <f t="shared" si="0"/>
        <v>2499.9999999999995</v>
      </c>
      <c r="L6" s="22">
        <f t="shared" si="1"/>
        <v>299.99999999999994</v>
      </c>
      <c r="M6" s="23">
        <f t="shared" si="2"/>
        <v>-49.999999999999993</v>
      </c>
      <c r="N6" s="23"/>
      <c r="O6" s="23">
        <f>K6</f>
        <v>2499.9999999999995</v>
      </c>
      <c r="P6" s="23"/>
      <c r="Q6" s="23"/>
      <c r="R6" s="23"/>
      <c r="S6" s="23"/>
      <c r="T6" s="23"/>
      <c r="U6" s="23"/>
      <c r="V6" s="23"/>
      <c r="W6" s="23">
        <f t="shared" ref="W6:W17" si="3">-SUM(F6:I6)-M6</f>
        <v>-2750</v>
      </c>
      <c r="X6" s="24">
        <f t="shared" ref="X6:X17" si="4">SUM(L6:W6)</f>
        <v>0</v>
      </c>
    </row>
    <row r="7" spans="1:24" ht="12.9" customHeight="1" x14ac:dyDescent="0.2">
      <c r="A7" s="15">
        <f t="shared" ref="A7:A14" si="5">A6</f>
        <v>43039</v>
      </c>
      <c r="B7" s="17" t="s">
        <v>24</v>
      </c>
      <c r="C7" s="16" t="s">
        <v>25</v>
      </c>
      <c r="D7" s="16"/>
      <c r="E7" s="17" t="s">
        <v>26</v>
      </c>
      <c r="F7" s="18"/>
      <c r="G7" s="18"/>
      <c r="H7" s="19"/>
      <c r="I7" s="20">
        <v>3000</v>
      </c>
      <c r="J7" s="21">
        <v>0.05</v>
      </c>
      <c r="K7" s="22">
        <f t="shared" si="0"/>
        <v>2678.5714285714284</v>
      </c>
      <c r="L7" s="22">
        <f t="shared" si="1"/>
        <v>321.42857142857139</v>
      </c>
      <c r="M7" s="23">
        <f t="shared" si="2"/>
        <v>-133.92857142857142</v>
      </c>
      <c r="N7" s="23"/>
      <c r="O7" s="23"/>
      <c r="P7" s="23">
        <f>K7</f>
        <v>2678.5714285714284</v>
      </c>
      <c r="Q7" s="23"/>
      <c r="R7" s="23"/>
      <c r="S7" s="23"/>
      <c r="T7" s="23"/>
      <c r="U7" s="23"/>
      <c r="V7" s="23"/>
      <c r="W7" s="23">
        <f t="shared" si="3"/>
        <v>-2866.0714285714284</v>
      </c>
      <c r="X7" s="24">
        <f t="shared" si="4"/>
        <v>0</v>
      </c>
    </row>
    <row r="8" spans="1:24" ht="12.9" customHeight="1" x14ac:dyDescent="0.2">
      <c r="A8" s="15">
        <f t="shared" si="5"/>
        <v>43039</v>
      </c>
      <c r="B8" s="17" t="s">
        <v>27</v>
      </c>
      <c r="C8" s="16" t="s">
        <v>28</v>
      </c>
      <c r="D8" s="16"/>
      <c r="E8" s="17" t="s">
        <v>46</v>
      </c>
      <c r="F8" s="18"/>
      <c r="G8" s="18"/>
      <c r="H8" s="19"/>
      <c r="I8" s="20">
        <v>28690.149999999998</v>
      </c>
      <c r="J8" s="21">
        <v>0.1</v>
      </c>
      <c r="K8" s="22">
        <f t="shared" si="0"/>
        <v>25616.205357142851</v>
      </c>
      <c r="L8" s="22">
        <f t="shared" si="1"/>
        <v>3073.9446428571418</v>
      </c>
      <c r="M8" s="23">
        <f t="shared" si="2"/>
        <v>-2561.6205357142853</v>
      </c>
      <c r="N8" s="23"/>
      <c r="O8" s="23"/>
      <c r="P8" s="23"/>
      <c r="Q8" s="23">
        <f>K8</f>
        <v>25616.205357142851</v>
      </c>
      <c r="R8" s="23"/>
      <c r="S8" s="23"/>
      <c r="T8" s="23"/>
      <c r="U8" s="23"/>
      <c r="V8" s="23"/>
      <c r="W8" s="23">
        <f t="shared" si="3"/>
        <v>-26128.529464285712</v>
      </c>
      <c r="X8" s="24">
        <f t="shared" si="4"/>
        <v>0</v>
      </c>
    </row>
    <row r="9" spans="1:24" ht="12.9" customHeight="1" x14ac:dyDescent="0.2">
      <c r="A9" s="15">
        <f t="shared" si="5"/>
        <v>43039</v>
      </c>
      <c r="B9" s="17" t="s">
        <v>30</v>
      </c>
      <c r="C9" s="16" t="s">
        <v>31</v>
      </c>
      <c r="D9" s="16"/>
      <c r="E9" s="17" t="s">
        <v>47</v>
      </c>
      <c r="F9" s="18"/>
      <c r="G9" s="18"/>
      <c r="H9" s="20"/>
      <c r="I9" s="20"/>
      <c r="J9" s="21">
        <v>0.02</v>
      </c>
      <c r="K9" s="22">
        <f t="shared" si="0"/>
        <v>0</v>
      </c>
      <c r="L9" s="22">
        <f t="shared" si="1"/>
        <v>0</v>
      </c>
      <c r="M9" s="23">
        <f t="shared" si="2"/>
        <v>0</v>
      </c>
      <c r="N9" s="23"/>
      <c r="O9" s="23"/>
      <c r="P9" s="23"/>
      <c r="Q9" s="23"/>
      <c r="R9" s="23">
        <f>K9</f>
        <v>0</v>
      </c>
      <c r="S9" s="23"/>
      <c r="T9" s="23"/>
      <c r="U9" s="23"/>
      <c r="V9" s="23"/>
      <c r="W9" s="23">
        <f t="shared" si="3"/>
        <v>0</v>
      </c>
      <c r="X9" s="24">
        <f t="shared" si="4"/>
        <v>0</v>
      </c>
    </row>
    <row r="10" spans="1:24" ht="12.9" customHeight="1" x14ac:dyDescent="0.2">
      <c r="A10" s="15">
        <f t="shared" si="5"/>
        <v>43039</v>
      </c>
      <c r="B10" s="17" t="s">
        <v>53</v>
      </c>
      <c r="C10" s="16" t="s">
        <v>54</v>
      </c>
      <c r="D10" s="16"/>
      <c r="E10" s="17" t="s">
        <v>55</v>
      </c>
      <c r="F10" s="18"/>
      <c r="G10" s="18"/>
      <c r="H10" s="26"/>
      <c r="I10" s="20"/>
      <c r="J10" s="21">
        <v>0.02</v>
      </c>
      <c r="K10" s="22">
        <f t="shared" si="0"/>
        <v>0</v>
      </c>
      <c r="L10" s="22">
        <f t="shared" si="1"/>
        <v>0</v>
      </c>
      <c r="M10" s="23">
        <f t="shared" si="2"/>
        <v>0</v>
      </c>
      <c r="N10" s="23"/>
      <c r="O10" s="23"/>
      <c r="P10" s="23"/>
      <c r="Q10" s="23"/>
      <c r="R10" s="23">
        <f>K10</f>
        <v>0</v>
      </c>
      <c r="S10" s="23"/>
      <c r="T10" s="23"/>
      <c r="U10" s="23"/>
      <c r="V10" s="23"/>
      <c r="W10" s="23">
        <f t="shared" si="3"/>
        <v>0</v>
      </c>
      <c r="X10" s="24">
        <f t="shared" si="4"/>
        <v>0</v>
      </c>
    </row>
    <row r="11" spans="1:24" ht="12.9" customHeight="1" x14ac:dyDescent="0.2">
      <c r="A11" s="15">
        <f t="shared" si="5"/>
        <v>43039</v>
      </c>
      <c r="B11" s="17" t="s">
        <v>68</v>
      </c>
      <c r="C11" s="16" t="s">
        <v>69</v>
      </c>
      <c r="D11" s="16"/>
      <c r="E11" s="17" t="s">
        <v>55</v>
      </c>
      <c r="F11" s="18"/>
      <c r="G11" s="18"/>
      <c r="H11" s="26"/>
      <c r="I11" s="20"/>
      <c r="J11" s="21">
        <v>0.02</v>
      </c>
      <c r="K11" s="22">
        <f t="shared" si="0"/>
        <v>0</v>
      </c>
      <c r="L11" s="22">
        <f t="shared" si="1"/>
        <v>0</v>
      </c>
      <c r="M11" s="23">
        <f t="shared" si="2"/>
        <v>0</v>
      </c>
      <c r="N11" s="23"/>
      <c r="O11" s="23"/>
      <c r="P11" s="23"/>
      <c r="Q11" s="23"/>
      <c r="R11" s="23">
        <f>K11</f>
        <v>0</v>
      </c>
      <c r="S11" s="23"/>
      <c r="T11" s="23"/>
      <c r="U11" s="23"/>
      <c r="V11" s="23"/>
      <c r="W11" s="23">
        <f t="shared" si="3"/>
        <v>0</v>
      </c>
      <c r="X11" s="24">
        <f t="shared" si="4"/>
        <v>0</v>
      </c>
    </row>
    <row r="12" spans="1:24" ht="12.9" customHeight="1" x14ac:dyDescent="0.2">
      <c r="A12" s="15">
        <f>A8</f>
        <v>43039</v>
      </c>
      <c r="B12" s="17" t="s">
        <v>33</v>
      </c>
      <c r="C12" s="16" t="s">
        <v>34</v>
      </c>
      <c r="D12" s="16"/>
      <c r="E12" s="17"/>
      <c r="F12" s="18"/>
      <c r="G12" s="18"/>
      <c r="H12" s="26"/>
      <c r="I12" s="20"/>
      <c r="J12" s="21">
        <v>0.02</v>
      </c>
      <c r="K12" s="22">
        <f t="shared" si="0"/>
        <v>0</v>
      </c>
      <c r="L12" s="22">
        <f t="shared" si="1"/>
        <v>0</v>
      </c>
      <c r="M12" s="23">
        <f t="shared" si="2"/>
        <v>0</v>
      </c>
      <c r="N12" s="23"/>
      <c r="O12" s="23"/>
      <c r="P12" s="23"/>
      <c r="Q12" s="23"/>
      <c r="R12" s="23"/>
      <c r="S12" s="23">
        <f>K12</f>
        <v>0</v>
      </c>
      <c r="T12" s="23"/>
      <c r="U12" s="23"/>
      <c r="V12" s="23"/>
      <c r="W12" s="23">
        <f t="shared" si="3"/>
        <v>0</v>
      </c>
      <c r="X12" s="24">
        <f t="shared" si="4"/>
        <v>0</v>
      </c>
    </row>
    <row r="13" spans="1:24" ht="12.9" customHeight="1" x14ac:dyDescent="0.2">
      <c r="A13" s="15">
        <f>A9</f>
        <v>43039</v>
      </c>
      <c r="B13" s="17" t="s">
        <v>52</v>
      </c>
      <c r="C13" s="16"/>
      <c r="D13" s="16"/>
      <c r="E13" s="17"/>
      <c r="F13" s="18"/>
      <c r="G13" s="18"/>
      <c r="H13" s="26"/>
      <c r="I13" s="20"/>
      <c r="J13" s="21">
        <v>0.02</v>
      </c>
      <c r="K13" s="22">
        <f t="shared" si="0"/>
        <v>0</v>
      </c>
      <c r="L13" s="22">
        <f t="shared" si="1"/>
        <v>0</v>
      </c>
      <c r="M13" s="23">
        <f t="shared" si="2"/>
        <v>0</v>
      </c>
      <c r="N13" s="23"/>
      <c r="O13" s="23"/>
      <c r="P13" s="23"/>
      <c r="Q13" s="23"/>
      <c r="R13" s="23">
        <f>K13</f>
        <v>0</v>
      </c>
      <c r="S13" s="23"/>
      <c r="T13" s="23"/>
      <c r="U13" s="23"/>
      <c r="V13" s="23"/>
      <c r="W13" s="23">
        <f t="shared" si="3"/>
        <v>0</v>
      </c>
      <c r="X13" s="24">
        <f t="shared" si="4"/>
        <v>0</v>
      </c>
    </row>
    <row r="14" spans="1:24" ht="12.9" customHeight="1" x14ac:dyDescent="0.2">
      <c r="A14" s="15">
        <f t="shared" si="5"/>
        <v>43039</v>
      </c>
      <c r="B14" s="17" t="s">
        <v>35</v>
      </c>
      <c r="C14" s="16"/>
      <c r="D14" s="16"/>
      <c r="E14" s="17" t="s">
        <v>70</v>
      </c>
      <c r="F14" s="18"/>
      <c r="G14" s="18"/>
      <c r="H14" s="20">
        <v>69962.13</v>
      </c>
      <c r="I14" s="41"/>
      <c r="J14" s="21">
        <v>0.02</v>
      </c>
      <c r="K14" s="22">
        <f t="shared" si="0"/>
        <v>69962.13</v>
      </c>
      <c r="L14" s="22">
        <f t="shared" si="1"/>
        <v>0</v>
      </c>
      <c r="M14" s="23">
        <f t="shared" si="2"/>
        <v>-1399.2426</v>
      </c>
      <c r="N14" s="23"/>
      <c r="O14" s="23"/>
      <c r="P14" s="23"/>
      <c r="Q14" s="23"/>
      <c r="R14" s="23"/>
      <c r="S14" s="23"/>
      <c r="T14" s="23"/>
      <c r="U14" s="23"/>
      <c r="V14" s="23">
        <f>K14</f>
        <v>69962.13</v>
      </c>
      <c r="W14" s="23">
        <f t="shared" si="3"/>
        <v>-68562.887400000007</v>
      </c>
      <c r="X14" s="24">
        <f t="shared" si="4"/>
        <v>0</v>
      </c>
    </row>
    <row r="15" spans="1:24" ht="12.9" customHeight="1" x14ac:dyDescent="0.2">
      <c r="A15" s="15">
        <f>A13</f>
        <v>43039</v>
      </c>
      <c r="B15" s="17" t="s">
        <v>35</v>
      </c>
      <c r="C15" s="16"/>
      <c r="D15" s="16"/>
      <c r="E15" s="17" t="s">
        <v>71</v>
      </c>
      <c r="F15" s="18"/>
      <c r="G15" s="18"/>
      <c r="H15" s="42">
        <v>72275.960000000006</v>
      </c>
      <c r="I15" s="41"/>
      <c r="J15" s="21">
        <v>0.02</v>
      </c>
      <c r="K15" s="22">
        <f t="shared" si="0"/>
        <v>72275.960000000006</v>
      </c>
      <c r="L15" s="22">
        <f t="shared" si="1"/>
        <v>0</v>
      </c>
      <c r="M15" s="23">
        <f t="shared" si="2"/>
        <v>-1445.5192000000002</v>
      </c>
      <c r="N15" s="23"/>
      <c r="O15" s="23"/>
      <c r="P15" s="23"/>
      <c r="Q15" s="23"/>
      <c r="R15" s="23"/>
      <c r="S15" s="23"/>
      <c r="T15" s="23"/>
      <c r="U15" s="23"/>
      <c r="V15" s="23">
        <f>K15</f>
        <v>72275.960000000006</v>
      </c>
      <c r="W15" s="23">
        <f t="shared" si="3"/>
        <v>-70830.440800000011</v>
      </c>
      <c r="X15" s="24">
        <f t="shared" si="4"/>
        <v>0</v>
      </c>
    </row>
    <row r="16" spans="1:24" ht="12.9" customHeight="1" x14ac:dyDescent="0.2">
      <c r="A16" s="15">
        <f>A14</f>
        <v>43039</v>
      </c>
      <c r="B16" s="17" t="s">
        <v>48</v>
      </c>
      <c r="C16" s="16" t="s">
        <v>49</v>
      </c>
      <c r="D16" s="16"/>
      <c r="E16" s="17" t="s">
        <v>57</v>
      </c>
      <c r="F16" s="18"/>
      <c r="G16" s="18"/>
      <c r="H16" s="18"/>
      <c r="I16" s="20"/>
      <c r="J16" s="21">
        <v>0.01</v>
      </c>
      <c r="K16" s="22">
        <f t="shared" si="0"/>
        <v>0</v>
      </c>
      <c r="L16" s="22">
        <f t="shared" si="1"/>
        <v>0</v>
      </c>
      <c r="M16" s="23">
        <f t="shared" si="2"/>
        <v>0</v>
      </c>
      <c r="N16" s="23"/>
      <c r="O16" s="23"/>
      <c r="P16" s="23"/>
      <c r="Q16" s="23"/>
      <c r="R16" s="23"/>
      <c r="S16" s="23"/>
      <c r="T16" s="23">
        <f>K16</f>
        <v>0</v>
      </c>
      <c r="U16" s="23"/>
      <c r="V16" s="23"/>
      <c r="W16" s="23">
        <f t="shared" si="3"/>
        <v>0</v>
      </c>
      <c r="X16" s="24">
        <f t="shared" si="4"/>
        <v>0</v>
      </c>
    </row>
    <row r="17" spans="1:24" ht="12.9" customHeight="1" x14ac:dyDescent="0.2">
      <c r="A17" s="15">
        <f>A14</f>
        <v>43039</v>
      </c>
      <c r="B17" s="17" t="s">
        <v>43</v>
      </c>
      <c r="C17" s="16" t="s">
        <v>44</v>
      </c>
      <c r="D17" s="16"/>
      <c r="E17" s="17" t="s">
        <v>45</v>
      </c>
      <c r="F17" s="18"/>
      <c r="G17" s="18"/>
      <c r="H17" s="18"/>
      <c r="I17" s="20">
        <v>3920</v>
      </c>
      <c r="J17" s="21">
        <v>0.1</v>
      </c>
      <c r="K17" s="22">
        <f t="shared" si="0"/>
        <v>3499.9999999999995</v>
      </c>
      <c r="L17" s="22">
        <f t="shared" si="1"/>
        <v>419.99999999999994</v>
      </c>
      <c r="M17" s="23">
        <f t="shared" si="2"/>
        <v>-350</v>
      </c>
      <c r="N17" s="23"/>
      <c r="O17" s="23"/>
      <c r="P17" s="23"/>
      <c r="Q17" s="23"/>
      <c r="R17" s="23"/>
      <c r="S17" s="23"/>
      <c r="T17" s="23"/>
      <c r="U17" s="23">
        <f>K17</f>
        <v>3499.9999999999995</v>
      </c>
      <c r="V17" s="23"/>
      <c r="W17" s="23">
        <f t="shared" si="3"/>
        <v>-3570</v>
      </c>
      <c r="X17" s="24">
        <f t="shared" si="4"/>
        <v>0</v>
      </c>
    </row>
    <row r="18" spans="1:24" x14ac:dyDescent="0.2">
      <c r="A18" s="28"/>
      <c r="B18" s="29"/>
      <c r="C18" s="30"/>
      <c r="D18" s="30"/>
      <c r="E18" s="29"/>
      <c r="F18" s="31"/>
      <c r="G18" s="31"/>
      <c r="H18" s="32"/>
      <c r="I18" s="31"/>
      <c r="J18" s="33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</row>
    <row r="19" spans="1:24" s="40" customFormat="1" ht="10.8" thickBot="1" x14ac:dyDescent="0.25">
      <c r="A19" s="34"/>
      <c r="B19" s="35"/>
      <c r="C19" s="36"/>
      <c r="D19" s="36"/>
      <c r="E19" s="35"/>
      <c r="F19" s="37">
        <f>SUM(F6:F17)</f>
        <v>0</v>
      </c>
      <c r="G19" s="37">
        <f>SUM(G6:G17)</f>
        <v>0</v>
      </c>
      <c r="H19" s="38">
        <f>SUM(H5:H17)</f>
        <v>142238.09000000003</v>
      </c>
      <c r="I19" s="38">
        <f>SUM(I5:I17)</f>
        <v>218144.63</v>
      </c>
      <c r="J19" s="39"/>
      <c r="K19" s="38">
        <f t="shared" ref="K19:W19" si="6">SUM(K5:K17)</f>
        <v>337010.08107142855</v>
      </c>
      <c r="L19" s="38">
        <f t="shared" si="6"/>
        <v>23372.638928571429</v>
      </c>
      <c r="M19" s="38">
        <f t="shared" si="6"/>
        <v>-13964.17162142857</v>
      </c>
      <c r="N19" s="38">
        <f t="shared" si="6"/>
        <v>160477.21428571429</v>
      </c>
      <c r="O19" s="38">
        <f t="shared" si="6"/>
        <v>2499.9999999999995</v>
      </c>
      <c r="P19" s="38">
        <f t="shared" si="6"/>
        <v>2678.5714285714284</v>
      </c>
      <c r="Q19" s="38">
        <f t="shared" si="6"/>
        <v>25616.205357142851</v>
      </c>
      <c r="R19" s="38">
        <f t="shared" si="6"/>
        <v>0</v>
      </c>
      <c r="S19" s="38">
        <f t="shared" si="6"/>
        <v>0</v>
      </c>
      <c r="T19" s="38">
        <f t="shared" si="6"/>
        <v>0</v>
      </c>
      <c r="U19" s="38">
        <f t="shared" si="6"/>
        <v>3499.9999999999995</v>
      </c>
      <c r="V19" s="38">
        <f t="shared" si="6"/>
        <v>142238.09000000003</v>
      </c>
      <c r="W19" s="38">
        <f t="shared" si="6"/>
        <v>-346418.5483785714</v>
      </c>
    </row>
    <row r="20" spans="1:24" ht="10.8" thickTop="1" x14ac:dyDescent="0.2"/>
    <row r="21" spans="1:24" x14ac:dyDescent="0.2">
      <c r="A21" s="3"/>
    </row>
    <row r="22" spans="1:24" x14ac:dyDescent="0.2">
      <c r="A22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FD42D-C290-4EC2-9DC3-B69597AD0CC0}">
  <dimension ref="A1:X22"/>
  <sheetViews>
    <sheetView workbookViewId="0">
      <selection activeCell="A16" sqref="A16"/>
    </sheetView>
  </sheetViews>
  <sheetFormatPr defaultColWidth="9.109375" defaultRowHeight="10.199999999999999" x14ac:dyDescent="0.2"/>
  <cols>
    <col min="1" max="1" width="10.109375" style="27" customWidth="1"/>
    <col min="2" max="2" width="30" style="3" bestFit="1" customWidth="1"/>
    <col min="3" max="3" width="13.109375" style="2" customWidth="1"/>
    <col min="4" max="4" width="13.44140625" style="2" customWidth="1"/>
    <col min="5" max="5" width="25" style="3" bestFit="1" customWidth="1"/>
    <col min="6" max="7" width="10.44140625" style="4" customWidth="1"/>
    <col min="8" max="8" width="10.44140625" style="5" customWidth="1"/>
    <col min="9" max="9" width="9.88671875" style="4" customWidth="1"/>
    <col min="10" max="10" width="8.109375" style="6" customWidth="1"/>
    <col min="11" max="11" width="9.88671875" style="4" bestFit="1" customWidth="1"/>
    <col min="12" max="12" width="10.33203125" style="4" customWidth="1"/>
    <col min="13" max="13" width="8.6640625" style="4" customWidth="1"/>
    <col min="14" max="23" width="13.33203125" style="4" customWidth="1"/>
    <col min="24" max="16384" width="9.109375" style="3"/>
  </cols>
  <sheetData>
    <row r="1" spans="1:24" x14ac:dyDescent="0.2">
      <c r="A1" s="1" t="s">
        <v>0</v>
      </c>
    </row>
    <row r="2" spans="1:24" x14ac:dyDescent="0.2">
      <c r="A2" s="7" t="s">
        <v>16</v>
      </c>
    </row>
    <row r="3" spans="1:24" x14ac:dyDescent="0.2">
      <c r="A3" s="1"/>
      <c r="L3" s="8">
        <v>1301</v>
      </c>
      <c r="M3" s="8">
        <v>2402</v>
      </c>
      <c r="N3" s="8">
        <v>6201</v>
      </c>
      <c r="O3" s="8">
        <v>6234</v>
      </c>
      <c r="P3" s="8">
        <v>6202</v>
      </c>
      <c r="Q3" s="8">
        <v>6401</v>
      </c>
      <c r="R3" s="8"/>
      <c r="S3" s="8"/>
      <c r="T3" s="8"/>
      <c r="U3" s="8"/>
      <c r="V3" s="8">
        <v>6110</v>
      </c>
      <c r="W3" s="8">
        <v>2101</v>
      </c>
    </row>
    <row r="4" spans="1:24" s="14" customFormat="1" ht="38.25" customHeight="1" x14ac:dyDescent="0.3">
      <c r="A4" s="9" t="s">
        <v>1</v>
      </c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1" t="s">
        <v>8</v>
      </c>
      <c r="I4" s="10" t="s">
        <v>9</v>
      </c>
      <c r="J4" s="12" t="s">
        <v>10</v>
      </c>
      <c r="K4" s="10" t="s">
        <v>11</v>
      </c>
      <c r="L4" s="13" t="s">
        <v>12</v>
      </c>
      <c r="M4" s="13" t="s">
        <v>13</v>
      </c>
      <c r="N4" s="13" t="s">
        <v>20</v>
      </c>
      <c r="O4" s="13" t="s">
        <v>14</v>
      </c>
      <c r="P4" s="13" t="s">
        <v>38</v>
      </c>
      <c r="Q4" s="13" t="s">
        <v>39</v>
      </c>
      <c r="R4" s="13" t="s">
        <v>40</v>
      </c>
      <c r="S4" s="13" t="s">
        <v>41</v>
      </c>
      <c r="T4" s="13" t="s">
        <v>50</v>
      </c>
      <c r="U4" s="13" t="s">
        <v>51</v>
      </c>
      <c r="V4" s="13" t="s">
        <v>42</v>
      </c>
      <c r="W4" s="13" t="s">
        <v>15</v>
      </c>
    </row>
    <row r="5" spans="1:24" s="25" customFormat="1" ht="12.75" customHeight="1" x14ac:dyDescent="0.2">
      <c r="A5" s="15">
        <v>43069</v>
      </c>
      <c r="B5" s="17" t="s">
        <v>17</v>
      </c>
      <c r="C5" s="16" t="s">
        <v>18</v>
      </c>
      <c r="D5" s="16"/>
      <c r="E5" s="17" t="s">
        <v>19</v>
      </c>
      <c r="F5" s="18"/>
      <c r="G5" s="18"/>
      <c r="H5" s="19"/>
      <c r="I5" s="20">
        <v>179734.48</v>
      </c>
      <c r="J5" s="21">
        <v>0.05</v>
      </c>
      <c r="K5" s="22">
        <f t="shared" ref="K5:K17" si="0">SUM(F5:H5,I5/1.12)</f>
        <v>160477.21428571429</v>
      </c>
      <c r="L5" s="22">
        <f t="shared" ref="L5:L17" si="1">I5/1.12*0.12</f>
        <v>19257.265714285713</v>
      </c>
      <c r="M5" s="23">
        <f t="shared" ref="M5:M17" si="2">-SUM(G5:H5,I5/1.12)*J5</f>
        <v>-8023.8607142857145</v>
      </c>
      <c r="N5" s="23">
        <f>K5</f>
        <v>160477.21428571429</v>
      </c>
      <c r="O5" s="23"/>
      <c r="P5" s="23"/>
      <c r="Q5" s="23"/>
      <c r="R5" s="23"/>
      <c r="S5" s="23"/>
      <c r="T5" s="23"/>
      <c r="U5" s="23"/>
      <c r="V5" s="23"/>
      <c r="W5" s="23">
        <f>-SUM(F5:I5)-M5</f>
        <v>-171710.61928571429</v>
      </c>
      <c r="X5" s="24">
        <f>SUM(L5:W5)</f>
        <v>0</v>
      </c>
    </row>
    <row r="6" spans="1:24" ht="12.9" customHeight="1" x14ac:dyDescent="0.2">
      <c r="A6" s="15">
        <f>A5</f>
        <v>43069</v>
      </c>
      <c r="B6" s="17" t="s">
        <v>21</v>
      </c>
      <c r="C6" s="16" t="s">
        <v>22</v>
      </c>
      <c r="D6" s="16"/>
      <c r="E6" s="17" t="s">
        <v>23</v>
      </c>
      <c r="F6" s="18"/>
      <c r="G6" s="18"/>
      <c r="H6" s="19"/>
      <c r="I6" s="20">
        <v>2800</v>
      </c>
      <c r="J6" s="21">
        <v>0.02</v>
      </c>
      <c r="K6" s="22">
        <f t="shared" si="0"/>
        <v>2499.9999999999995</v>
      </c>
      <c r="L6" s="22">
        <f t="shared" si="1"/>
        <v>299.99999999999994</v>
      </c>
      <c r="M6" s="23">
        <f t="shared" si="2"/>
        <v>-49.999999999999993</v>
      </c>
      <c r="N6" s="23"/>
      <c r="O6" s="23">
        <f>K6</f>
        <v>2499.9999999999995</v>
      </c>
      <c r="P6" s="23"/>
      <c r="Q6" s="23"/>
      <c r="R6" s="23"/>
      <c r="S6" s="23"/>
      <c r="T6" s="23"/>
      <c r="U6" s="23"/>
      <c r="V6" s="23"/>
      <c r="W6" s="23">
        <f t="shared" ref="W6:W17" si="3">-SUM(F6:I6)-M6</f>
        <v>-2750</v>
      </c>
      <c r="X6" s="24">
        <f t="shared" ref="X6:X17" si="4">SUM(L6:W6)</f>
        <v>0</v>
      </c>
    </row>
    <row r="7" spans="1:24" ht="12.9" customHeight="1" x14ac:dyDescent="0.2">
      <c r="A7" s="15">
        <f t="shared" ref="A7:A14" si="5">A6</f>
        <v>43069</v>
      </c>
      <c r="B7" s="17" t="s">
        <v>24</v>
      </c>
      <c r="C7" s="16" t="s">
        <v>25</v>
      </c>
      <c r="D7" s="16"/>
      <c r="E7" s="17" t="s">
        <v>26</v>
      </c>
      <c r="F7" s="18"/>
      <c r="G7" s="18"/>
      <c r="H7" s="19"/>
      <c r="I7" s="20">
        <v>3000</v>
      </c>
      <c r="J7" s="21">
        <v>0.05</v>
      </c>
      <c r="K7" s="22">
        <f t="shared" si="0"/>
        <v>2678.5714285714284</v>
      </c>
      <c r="L7" s="22">
        <f t="shared" si="1"/>
        <v>321.42857142857139</v>
      </c>
      <c r="M7" s="23">
        <f t="shared" si="2"/>
        <v>-133.92857142857142</v>
      </c>
      <c r="N7" s="23"/>
      <c r="O7" s="23"/>
      <c r="P7" s="23">
        <f>K7</f>
        <v>2678.5714285714284</v>
      </c>
      <c r="Q7" s="23"/>
      <c r="R7" s="23"/>
      <c r="S7" s="23"/>
      <c r="T7" s="23"/>
      <c r="U7" s="23"/>
      <c r="V7" s="23"/>
      <c r="W7" s="23">
        <f t="shared" si="3"/>
        <v>-2866.0714285714284</v>
      </c>
      <c r="X7" s="24">
        <f t="shared" si="4"/>
        <v>0</v>
      </c>
    </row>
    <row r="8" spans="1:24" ht="12.9" customHeight="1" x14ac:dyDescent="0.2">
      <c r="A8" s="15">
        <f t="shared" si="5"/>
        <v>43069</v>
      </c>
      <c r="B8" s="17" t="s">
        <v>27</v>
      </c>
      <c r="C8" s="16" t="s">
        <v>28</v>
      </c>
      <c r="D8" s="16"/>
      <c r="E8" s="17" t="s">
        <v>46</v>
      </c>
      <c r="F8" s="18"/>
      <c r="G8" s="18"/>
      <c r="H8" s="19"/>
      <c r="I8" s="20">
        <v>25459.17</v>
      </c>
      <c r="J8" s="21">
        <v>0.1</v>
      </c>
      <c r="K8" s="22">
        <f t="shared" si="0"/>
        <v>22731.401785714283</v>
      </c>
      <c r="L8" s="22">
        <f t="shared" si="1"/>
        <v>2727.7682142857138</v>
      </c>
      <c r="M8" s="23">
        <f t="shared" si="2"/>
        <v>-2273.1401785714284</v>
      </c>
      <c r="N8" s="23"/>
      <c r="O8" s="23"/>
      <c r="P8" s="23"/>
      <c r="Q8" s="23">
        <f>K8</f>
        <v>22731.401785714283</v>
      </c>
      <c r="R8" s="23"/>
      <c r="S8" s="23"/>
      <c r="T8" s="23"/>
      <c r="U8" s="23"/>
      <c r="V8" s="23"/>
      <c r="W8" s="23">
        <f t="shared" si="3"/>
        <v>-23186.029821428569</v>
      </c>
      <c r="X8" s="24">
        <f t="shared" si="4"/>
        <v>0</v>
      </c>
    </row>
    <row r="9" spans="1:24" ht="12.9" customHeight="1" x14ac:dyDescent="0.2">
      <c r="A9" s="15">
        <f t="shared" si="5"/>
        <v>43069</v>
      </c>
      <c r="B9" s="17" t="s">
        <v>30</v>
      </c>
      <c r="C9" s="16" t="s">
        <v>31</v>
      </c>
      <c r="D9" s="16"/>
      <c r="E9" s="17" t="s">
        <v>47</v>
      </c>
      <c r="F9" s="18"/>
      <c r="G9" s="18"/>
      <c r="H9" s="20"/>
      <c r="I9" s="20"/>
      <c r="J9" s="21">
        <v>0.02</v>
      </c>
      <c r="K9" s="22">
        <f t="shared" si="0"/>
        <v>0</v>
      </c>
      <c r="L9" s="22">
        <f t="shared" si="1"/>
        <v>0</v>
      </c>
      <c r="M9" s="23">
        <f t="shared" si="2"/>
        <v>0</v>
      </c>
      <c r="N9" s="23"/>
      <c r="O9" s="23"/>
      <c r="P9" s="23"/>
      <c r="Q9" s="23"/>
      <c r="R9" s="23">
        <f>K9</f>
        <v>0</v>
      </c>
      <c r="S9" s="23"/>
      <c r="T9" s="23"/>
      <c r="U9" s="23"/>
      <c r="V9" s="23"/>
      <c r="W9" s="23">
        <f t="shared" si="3"/>
        <v>0</v>
      </c>
      <c r="X9" s="24">
        <f t="shared" si="4"/>
        <v>0</v>
      </c>
    </row>
    <row r="10" spans="1:24" ht="12.9" customHeight="1" x14ac:dyDescent="0.2">
      <c r="A10" s="15">
        <f t="shared" si="5"/>
        <v>43069</v>
      </c>
      <c r="B10" s="17" t="s">
        <v>53</v>
      </c>
      <c r="C10" s="16" t="s">
        <v>54</v>
      </c>
      <c r="D10" s="16"/>
      <c r="E10" s="17" t="s">
        <v>55</v>
      </c>
      <c r="F10" s="18"/>
      <c r="G10" s="18"/>
      <c r="H10" s="26"/>
      <c r="I10" s="20"/>
      <c r="J10" s="21">
        <v>0.02</v>
      </c>
      <c r="K10" s="22">
        <f t="shared" si="0"/>
        <v>0</v>
      </c>
      <c r="L10" s="22">
        <f t="shared" si="1"/>
        <v>0</v>
      </c>
      <c r="M10" s="23">
        <f t="shared" si="2"/>
        <v>0</v>
      </c>
      <c r="N10" s="23"/>
      <c r="O10" s="23"/>
      <c r="P10" s="23"/>
      <c r="Q10" s="23"/>
      <c r="R10" s="23">
        <f>K10</f>
        <v>0</v>
      </c>
      <c r="S10" s="23"/>
      <c r="T10" s="23"/>
      <c r="U10" s="23"/>
      <c r="V10" s="23"/>
      <c r="W10" s="23">
        <f t="shared" si="3"/>
        <v>0</v>
      </c>
      <c r="X10" s="24">
        <f t="shared" si="4"/>
        <v>0</v>
      </c>
    </row>
    <row r="11" spans="1:24" ht="12.9" customHeight="1" x14ac:dyDescent="0.2">
      <c r="A11" s="15">
        <f t="shared" si="5"/>
        <v>43069</v>
      </c>
      <c r="B11" s="17" t="s">
        <v>68</v>
      </c>
      <c r="C11" s="16" t="s">
        <v>69</v>
      </c>
      <c r="D11" s="16"/>
      <c r="E11" s="17" t="s">
        <v>55</v>
      </c>
      <c r="F11" s="18"/>
      <c r="G11" s="18"/>
      <c r="H11" s="26"/>
      <c r="I11" s="20"/>
      <c r="J11" s="21">
        <v>0.02</v>
      </c>
      <c r="K11" s="22">
        <f t="shared" si="0"/>
        <v>0</v>
      </c>
      <c r="L11" s="22">
        <f t="shared" si="1"/>
        <v>0</v>
      </c>
      <c r="M11" s="23">
        <f t="shared" si="2"/>
        <v>0</v>
      </c>
      <c r="N11" s="23"/>
      <c r="O11" s="23"/>
      <c r="P11" s="23"/>
      <c r="Q11" s="23"/>
      <c r="R11" s="23">
        <f>K11</f>
        <v>0</v>
      </c>
      <c r="S11" s="23"/>
      <c r="T11" s="23"/>
      <c r="U11" s="23"/>
      <c r="V11" s="23"/>
      <c r="W11" s="23">
        <f t="shared" si="3"/>
        <v>0</v>
      </c>
      <c r="X11" s="24">
        <f t="shared" si="4"/>
        <v>0</v>
      </c>
    </row>
    <row r="12" spans="1:24" ht="12.9" customHeight="1" x14ac:dyDescent="0.2">
      <c r="A12" s="15">
        <f>A8</f>
        <v>43069</v>
      </c>
      <c r="B12" s="17" t="s">
        <v>33</v>
      </c>
      <c r="C12" s="16" t="s">
        <v>34</v>
      </c>
      <c r="D12" s="16"/>
      <c r="E12" s="17"/>
      <c r="F12" s="18"/>
      <c r="G12" s="18"/>
      <c r="H12" s="26"/>
      <c r="I12" s="20"/>
      <c r="J12" s="21">
        <v>0.02</v>
      </c>
      <c r="K12" s="22">
        <f t="shared" si="0"/>
        <v>0</v>
      </c>
      <c r="L12" s="22">
        <f t="shared" si="1"/>
        <v>0</v>
      </c>
      <c r="M12" s="23">
        <f t="shared" si="2"/>
        <v>0</v>
      </c>
      <c r="N12" s="23"/>
      <c r="O12" s="23"/>
      <c r="P12" s="23"/>
      <c r="Q12" s="23"/>
      <c r="R12" s="23"/>
      <c r="S12" s="23">
        <f>K12</f>
        <v>0</v>
      </c>
      <c r="T12" s="23"/>
      <c r="U12" s="23"/>
      <c r="V12" s="23"/>
      <c r="W12" s="23">
        <f t="shared" si="3"/>
        <v>0</v>
      </c>
      <c r="X12" s="24">
        <f t="shared" si="4"/>
        <v>0</v>
      </c>
    </row>
    <row r="13" spans="1:24" ht="12.9" customHeight="1" x14ac:dyDescent="0.2">
      <c r="A13" s="15">
        <f>A9</f>
        <v>43069</v>
      </c>
      <c r="B13" s="17" t="s">
        <v>52</v>
      </c>
      <c r="C13" s="16"/>
      <c r="D13" s="16"/>
      <c r="E13" s="17"/>
      <c r="F13" s="18"/>
      <c r="G13" s="18"/>
      <c r="H13" s="26"/>
      <c r="I13" s="20"/>
      <c r="J13" s="21">
        <v>0.02</v>
      </c>
      <c r="K13" s="22">
        <f t="shared" si="0"/>
        <v>0</v>
      </c>
      <c r="L13" s="22">
        <f t="shared" si="1"/>
        <v>0</v>
      </c>
      <c r="M13" s="23">
        <f t="shared" si="2"/>
        <v>0</v>
      </c>
      <c r="N13" s="23"/>
      <c r="O13" s="23"/>
      <c r="P13" s="23"/>
      <c r="Q13" s="23"/>
      <c r="R13" s="23">
        <f>K13</f>
        <v>0</v>
      </c>
      <c r="S13" s="23"/>
      <c r="T13" s="23"/>
      <c r="U13" s="23"/>
      <c r="V13" s="23"/>
      <c r="W13" s="23">
        <f t="shared" si="3"/>
        <v>0</v>
      </c>
      <c r="X13" s="24">
        <f t="shared" si="4"/>
        <v>0</v>
      </c>
    </row>
    <row r="14" spans="1:24" ht="12.9" customHeight="1" x14ac:dyDescent="0.2">
      <c r="A14" s="15">
        <f t="shared" si="5"/>
        <v>43069</v>
      </c>
      <c r="B14" s="17" t="s">
        <v>35</v>
      </c>
      <c r="C14" s="16"/>
      <c r="D14" s="16"/>
      <c r="E14" s="17" t="s">
        <v>72</v>
      </c>
      <c r="F14" s="18"/>
      <c r="G14" s="18"/>
      <c r="H14" s="20">
        <v>64295.32</v>
      </c>
      <c r="I14" s="41"/>
      <c r="J14" s="21">
        <v>0.02</v>
      </c>
      <c r="K14" s="22">
        <f t="shared" si="0"/>
        <v>64295.32</v>
      </c>
      <c r="L14" s="22">
        <f t="shared" si="1"/>
        <v>0</v>
      </c>
      <c r="M14" s="23">
        <f t="shared" si="2"/>
        <v>-1285.9064000000001</v>
      </c>
      <c r="N14" s="23"/>
      <c r="O14" s="23"/>
      <c r="P14" s="23"/>
      <c r="Q14" s="23"/>
      <c r="R14" s="23"/>
      <c r="S14" s="23"/>
      <c r="T14" s="23"/>
      <c r="U14" s="23"/>
      <c r="V14" s="23">
        <f>K14</f>
        <v>64295.32</v>
      </c>
      <c r="W14" s="23">
        <f t="shared" si="3"/>
        <v>-63009.4136</v>
      </c>
      <c r="X14" s="24">
        <f t="shared" si="4"/>
        <v>0</v>
      </c>
    </row>
    <row r="15" spans="1:24" ht="12.9" customHeight="1" x14ac:dyDescent="0.2">
      <c r="A15" s="15">
        <f>A13</f>
        <v>43069</v>
      </c>
      <c r="B15" s="17" t="s">
        <v>35</v>
      </c>
      <c r="C15" s="16"/>
      <c r="D15" s="16"/>
      <c r="E15" s="17" t="s">
        <v>73</v>
      </c>
      <c r="F15" s="18"/>
      <c r="G15" s="18"/>
      <c r="H15" s="42">
        <v>50104.9</v>
      </c>
      <c r="I15" s="41"/>
      <c r="J15" s="21">
        <v>0.02</v>
      </c>
      <c r="K15" s="22">
        <f t="shared" si="0"/>
        <v>50104.9</v>
      </c>
      <c r="L15" s="22">
        <f t="shared" si="1"/>
        <v>0</v>
      </c>
      <c r="M15" s="23">
        <f t="shared" si="2"/>
        <v>-1002.0980000000001</v>
      </c>
      <c r="N15" s="23"/>
      <c r="O15" s="23"/>
      <c r="P15" s="23"/>
      <c r="Q15" s="23"/>
      <c r="R15" s="23"/>
      <c r="S15" s="23"/>
      <c r="T15" s="23"/>
      <c r="U15" s="23"/>
      <c r="V15" s="23">
        <f>K15</f>
        <v>50104.9</v>
      </c>
      <c r="W15" s="23">
        <f t="shared" si="3"/>
        <v>-49102.802000000003</v>
      </c>
      <c r="X15" s="24">
        <f t="shared" si="4"/>
        <v>0</v>
      </c>
    </row>
    <row r="16" spans="1:24" ht="12.9" customHeight="1" x14ac:dyDescent="0.2">
      <c r="A16" s="15">
        <f>A14</f>
        <v>43069</v>
      </c>
      <c r="B16" s="17" t="s">
        <v>48</v>
      </c>
      <c r="C16" s="16" t="s">
        <v>49</v>
      </c>
      <c r="D16" s="16"/>
      <c r="E16" s="17" t="s">
        <v>57</v>
      </c>
      <c r="F16" s="18"/>
      <c r="G16" s="18"/>
      <c r="H16" s="18"/>
      <c r="I16" s="20"/>
      <c r="J16" s="21">
        <v>0.01</v>
      </c>
      <c r="K16" s="22">
        <f t="shared" si="0"/>
        <v>0</v>
      </c>
      <c r="L16" s="22">
        <f t="shared" si="1"/>
        <v>0</v>
      </c>
      <c r="M16" s="23">
        <f t="shared" si="2"/>
        <v>0</v>
      </c>
      <c r="N16" s="23"/>
      <c r="O16" s="23"/>
      <c r="P16" s="23"/>
      <c r="Q16" s="23"/>
      <c r="R16" s="23"/>
      <c r="S16" s="23"/>
      <c r="T16" s="23">
        <f>K16</f>
        <v>0</v>
      </c>
      <c r="U16" s="23"/>
      <c r="V16" s="23"/>
      <c r="W16" s="23">
        <f t="shared" si="3"/>
        <v>0</v>
      </c>
      <c r="X16" s="24">
        <f t="shared" si="4"/>
        <v>0</v>
      </c>
    </row>
    <row r="17" spans="1:24" ht="12.9" customHeight="1" x14ac:dyDescent="0.2">
      <c r="A17" s="15">
        <f>A14</f>
        <v>43069</v>
      </c>
      <c r="B17" s="17" t="s">
        <v>43</v>
      </c>
      <c r="C17" s="16" t="s">
        <v>44</v>
      </c>
      <c r="D17" s="16"/>
      <c r="E17" s="17" t="s">
        <v>45</v>
      </c>
      <c r="F17" s="18"/>
      <c r="G17" s="18"/>
      <c r="H17" s="18"/>
      <c r="I17" s="20">
        <v>3920</v>
      </c>
      <c r="J17" s="21">
        <v>0.1</v>
      </c>
      <c r="K17" s="22">
        <f t="shared" si="0"/>
        <v>3499.9999999999995</v>
      </c>
      <c r="L17" s="22">
        <f t="shared" si="1"/>
        <v>419.99999999999994</v>
      </c>
      <c r="M17" s="23">
        <f t="shared" si="2"/>
        <v>-350</v>
      </c>
      <c r="N17" s="23"/>
      <c r="O17" s="23"/>
      <c r="P17" s="23"/>
      <c r="Q17" s="23"/>
      <c r="R17" s="23"/>
      <c r="S17" s="23"/>
      <c r="T17" s="23"/>
      <c r="U17" s="23">
        <f>K17</f>
        <v>3499.9999999999995</v>
      </c>
      <c r="V17" s="23"/>
      <c r="W17" s="23">
        <f t="shared" si="3"/>
        <v>-3570</v>
      </c>
      <c r="X17" s="24">
        <f t="shared" si="4"/>
        <v>0</v>
      </c>
    </row>
    <row r="18" spans="1:24" x14ac:dyDescent="0.2">
      <c r="A18" s="28"/>
      <c r="B18" s="29"/>
      <c r="C18" s="30"/>
      <c r="D18" s="30"/>
      <c r="E18" s="29"/>
      <c r="F18" s="31"/>
      <c r="G18" s="31"/>
      <c r="H18" s="32"/>
      <c r="I18" s="31"/>
      <c r="J18" s="33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</row>
    <row r="19" spans="1:24" s="40" customFormat="1" ht="10.8" thickBot="1" x14ac:dyDescent="0.25">
      <c r="A19" s="34"/>
      <c r="B19" s="35"/>
      <c r="C19" s="36"/>
      <c r="D19" s="36"/>
      <c r="E19" s="35"/>
      <c r="F19" s="37">
        <f>SUM(F6:F17)</f>
        <v>0</v>
      </c>
      <c r="G19" s="37">
        <f>SUM(G6:G17)</f>
        <v>0</v>
      </c>
      <c r="H19" s="38">
        <f>SUM(H5:H17)</f>
        <v>114400.22</v>
      </c>
      <c r="I19" s="38">
        <f>SUM(I5:I17)</f>
        <v>214913.65000000002</v>
      </c>
      <c r="J19" s="39"/>
      <c r="K19" s="38">
        <f t="shared" ref="K19:W19" si="6">SUM(K5:K17)</f>
        <v>306287.40750000003</v>
      </c>
      <c r="L19" s="38">
        <f t="shared" si="6"/>
        <v>23026.462500000001</v>
      </c>
      <c r="M19" s="38">
        <f t="shared" si="6"/>
        <v>-13118.933864285713</v>
      </c>
      <c r="N19" s="38">
        <f t="shared" si="6"/>
        <v>160477.21428571429</v>
      </c>
      <c r="O19" s="38">
        <f t="shared" si="6"/>
        <v>2499.9999999999995</v>
      </c>
      <c r="P19" s="38">
        <f t="shared" si="6"/>
        <v>2678.5714285714284</v>
      </c>
      <c r="Q19" s="38">
        <f t="shared" si="6"/>
        <v>22731.401785714283</v>
      </c>
      <c r="R19" s="38">
        <f t="shared" si="6"/>
        <v>0</v>
      </c>
      <c r="S19" s="38">
        <f t="shared" si="6"/>
        <v>0</v>
      </c>
      <c r="T19" s="38">
        <f t="shared" si="6"/>
        <v>0</v>
      </c>
      <c r="U19" s="38">
        <f t="shared" si="6"/>
        <v>3499.9999999999995</v>
      </c>
      <c r="V19" s="38">
        <f t="shared" si="6"/>
        <v>114400.22</v>
      </c>
      <c r="W19" s="38">
        <f t="shared" si="6"/>
        <v>-316194.93613571429</v>
      </c>
    </row>
    <row r="20" spans="1:24" ht="10.8" thickTop="1" x14ac:dyDescent="0.2"/>
    <row r="21" spans="1:24" x14ac:dyDescent="0.2">
      <c r="A21" s="3"/>
    </row>
    <row r="22" spans="1:24" x14ac:dyDescent="0.2">
      <c r="A22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59178-9EDF-4DF2-A728-58E38B4E483E}">
  <dimension ref="A1:X22"/>
  <sheetViews>
    <sheetView workbookViewId="0">
      <selection activeCell="M19" sqref="M19"/>
    </sheetView>
  </sheetViews>
  <sheetFormatPr defaultColWidth="9.109375" defaultRowHeight="10.199999999999999" x14ac:dyDescent="0.2"/>
  <cols>
    <col min="1" max="1" width="10.109375" style="27" customWidth="1"/>
    <col min="2" max="2" width="30" style="3" bestFit="1" customWidth="1"/>
    <col min="3" max="3" width="13.109375" style="2" customWidth="1"/>
    <col min="4" max="4" width="13.44140625" style="2" customWidth="1"/>
    <col min="5" max="5" width="25" style="3" bestFit="1" customWidth="1"/>
    <col min="6" max="7" width="10.44140625" style="4" customWidth="1"/>
    <col min="8" max="8" width="10.44140625" style="5" customWidth="1"/>
    <col min="9" max="9" width="9.88671875" style="4" customWidth="1"/>
    <col min="10" max="10" width="8.109375" style="6" customWidth="1"/>
    <col min="11" max="11" width="9.88671875" style="4" bestFit="1" customWidth="1"/>
    <col min="12" max="12" width="10.33203125" style="4" customWidth="1"/>
    <col min="13" max="13" width="8.6640625" style="4" customWidth="1"/>
    <col min="14" max="23" width="13.33203125" style="4" customWidth="1"/>
    <col min="24" max="16384" width="9.109375" style="3"/>
  </cols>
  <sheetData>
    <row r="1" spans="1:24" x14ac:dyDescent="0.2">
      <c r="A1" s="1" t="s">
        <v>0</v>
      </c>
    </row>
    <row r="2" spans="1:24" x14ac:dyDescent="0.2">
      <c r="A2" s="7" t="s">
        <v>16</v>
      </c>
    </row>
    <row r="3" spans="1:24" x14ac:dyDescent="0.2">
      <c r="A3" s="1"/>
      <c r="L3" s="8">
        <v>1301</v>
      </c>
      <c r="M3" s="8">
        <v>2402</v>
      </c>
      <c r="N3" s="8">
        <v>6201</v>
      </c>
      <c r="O3" s="8">
        <v>6234</v>
      </c>
      <c r="P3" s="8">
        <v>6202</v>
      </c>
      <c r="Q3" s="8">
        <v>6401</v>
      </c>
      <c r="R3" s="8"/>
      <c r="S3" s="8"/>
      <c r="T3" s="8"/>
      <c r="U3" s="8"/>
      <c r="V3" s="8">
        <v>6110</v>
      </c>
      <c r="W3" s="8">
        <v>2101</v>
      </c>
    </row>
    <row r="4" spans="1:24" s="14" customFormat="1" ht="38.25" customHeight="1" x14ac:dyDescent="0.3">
      <c r="A4" s="9" t="s">
        <v>1</v>
      </c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1" t="s">
        <v>8</v>
      </c>
      <c r="I4" s="10" t="s">
        <v>9</v>
      </c>
      <c r="J4" s="12" t="s">
        <v>10</v>
      </c>
      <c r="K4" s="10" t="s">
        <v>11</v>
      </c>
      <c r="L4" s="13" t="s">
        <v>12</v>
      </c>
      <c r="M4" s="13" t="s">
        <v>13</v>
      </c>
      <c r="N4" s="13" t="s">
        <v>20</v>
      </c>
      <c r="O4" s="13" t="s">
        <v>14</v>
      </c>
      <c r="P4" s="13" t="s">
        <v>38</v>
      </c>
      <c r="Q4" s="13" t="s">
        <v>39</v>
      </c>
      <c r="R4" s="13" t="s">
        <v>40</v>
      </c>
      <c r="S4" s="13" t="s">
        <v>41</v>
      </c>
      <c r="T4" s="13" t="s">
        <v>50</v>
      </c>
      <c r="U4" s="13" t="s">
        <v>51</v>
      </c>
      <c r="V4" s="13" t="s">
        <v>42</v>
      </c>
      <c r="W4" s="13" t="s">
        <v>15</v>
      </c>
    </row>
    <row r="5" spans="1:24" s="25" customFormat="1" ht="12.75" customHeight="1" x14ac:dyDescent="0.2">
      <c r="A5" s="15">
        <v>43100</v>
      </c>
      <c r="B5" s="17" t="s">
        <v>17</v>
      </c>
      <c r="C5" s="16" t="s">
        <v>18</v>
      </c>
      <c r="D5" s="16"/>
      <c r="E5" s="17" t="s">
        <v>19</v>
      </c>
      <c r="F5" s="18"/>
      <c r="G5" s="18"/>
      <c r="H5" s="19"/>
      <c r="I5" s="20">
        <v>179734.48</v>
      </c>
      <c r="J5" s="21">
        <v>0.05</v>
      </c>
      <c r="K5" s="22">
        <f t="shared" ref="K5:K17" si="0">SUM(F5:H5,I5/1.12)</f>
        <v>160477.21428571429</v>
      </c>
      <c r="L5" s="22">
        <f t="shared" ref="L5:L17" si="1">I5/1.12*0.12</f>
        <v>19257.265714285713</v>
      </c>
      <c r="M5" s="23">
        <f t="shared" ref="M5:M17" si="2">-SUM(G5:H5,I5/1.12)*J5</f>
        <v>-8023.8607142857145</v>
      </c>
      <c r="N5" s="23">
        <f>K5</f>
        <v>160477.21428571429</v>
      </c>
      <c r="O5" s="23"/>
      <c r="P5" s="23"/>
      <c r="Q5" s="23"/>
      <c r="R5" s="23"/>
      <c r="S5" s="23"/>
      <c r="T5" s="23"/>
      <c r="U5" s="23"/>
      <c r="V5" s="23"/>
      <c r="W5" s="23">
        <f>-SUM(F5:I5)-M5</f>
        <v>-171710.61928571429</v>
      </c>
      <c r="X5" s="24">
        <f>SUM(L5:W5)</f>
        <v>0</v>
      </c>
    </row>
    <row r="6" spans="1:24" ht="12.9" customHeight="1" x14ac:dyDescent="0.2">
      <c r="A6" s="15">
        <f>A5</f>
        <v>43100</v>
      </c>
      <c r="B6" s="17" t="s">
        <v>21</v>
      </c>
      <c r="C6" s="16" t="s">
        <v>22</v>
      </c>
      <c r="D6" s="16"/>
      <c r="E6" s="17" t="s">
        <v>23</v>
      </c>
      <c r="F6" s="18"/>
      <c r="G6" s="18"/>
      <c r="H6" s="19"/>
      <c r="I6" s="20">
        <v>2800</v>
      </c>
      <c r="J6" s="21">
        <v>0.02</v>
      </c>
      <c r="K6" s="22">
        <f t="shared" si="0"/>
        <v>2499.9999999999995</v>
      </c>
      <c r="L6" s="22">
        <f t="shared" si="1"/>
        <v>299.99999999999994</v>
      </c>
      <c r="M6" s="23">
        <f t="shared" si="2"/>
        <v>-49.999999999999993</v>
      </c>
      <c r="N6" s="23"/>
      <c r="O6" s="23">
        <f>K6</f>
        <v>2499.9999999999995</v>
      </c>
      <c r="P6" s="23"/>
      <c r="Q6" s="23"/>
      <c r="R6" s="23"/>
      <c r="S6" s="23"/>
      <c r="T6" s="23"/>
      <c r="U6" s="23"/>
      <c r="V6" s="23"/>
      <c r="W6" s="23">
        <f t="shared" ref="W6:W17" si="3">-SUM(F6:I6)-M6</f>
        <v>-2750</v>
      </c>
      <c r="X6" s="24">
        <f t="shared" ref="X6:X17" si="4">SUM(L6:W6)</f>
        <v>0</v>
      </c>
    </row>
    <row r="7" spans="1:24" ht="12.9" customHeight="1" x14ac:dyDescent="0.2">
      <c r="A7" s="15">
        <f t="shared" ref="A7:A14" si="5">A6</f>
        <v>43100</v>
      </c>
      <c r="B7" s="17" t="s">
        <v>24</v>
      </c>
      <c r="C7" s="16" t="s">
        <v>25</v>
      </c>
      <c r="D7" s="16"/>
      <c r="E7" s="17" t="s">
        <v>26</v>
      </c>
      <c r="F7" s="18"/>
      <c r="G7" s="18"/>
      <c r="H7" s="19"/>
      <c r="I7" s="20">
        <v>3360</v>
      </c>
      <c r="J7" s="21">
        <v>0.05</v>
      </c>
      <c r="K7" s="22">
        <f t="shared" si="0"/>
        <v>2999.9999999999995</v>
      </c>
      <c r="L7" s="22">
        <f t="shared" si="1"/>
        <v>359.99999999999994</v>
      </c>
      <c r="M7" s="23">
        <f t="shared" si="2"/>
        <v>-149.99999999999997</v>
      </c>
      <c r="N7" s="23"/>
      <c r="O7" s="23"/>
      <c r="P7" s="23">
        <f>K7</f>
        <v>2999.9999999999995</v>
      </c>
      <c r="Q7" s="23"/>
      <c r="R7" s="23"/>
      <c r="S7" s="23"/>
      <c r="T7" s="23"/>
      <c r="U7" s="23"/>
      <c r="V7" s="23"/>
      <c r="W7" s="23">
        <f t="shared" si="3"/>
        <v>-3210</v>
      </c>
      <c r="X7" s="24">
        <f t="shared" si="4"/>
        <v>0</v>
      </c>
    </row>
    <row r="8" spans="1:24" ht="12.9" customHeight="1" x14ac:dyDescent="0.2">
      <c r="A8" s="15">
        <f t="shared" si="5"/>
        <v>43100</v>
      </c>
      <c r="B8" s="17" t="s">
        <v>27</v>
      </c>
      <c r="C8" s="16" t="s">
        <v>28</v>
      </c>
      <c r="D8" s="16"/>
      <c r="E8" s="17" t="s">
        <v>46</v>
      </c>
      <c r="F8" s="18"/>
      <c r="G8" s="18"/>
      <c r="H8" s="19"/>
      <c r="I8" s="20">
        <v>23546.43</v>
      </c>
      <c r="J8" s="21">
        <v>0.1</v>
      </c>
      <c r="K8" s="22">
        <f t="shared" si="0"/>
        <v>21023.598214285714</v>
      </c>
      <c r="L8" s="22">
        <f t="shared" si="1"/>
        <v>2522.8317857142856</v>
      </c>
      <c r="M8" s="23">
        <f t="shared" si="2"/>
        <v>-2102.3598214285716</v>
      </c>
      <c r="N8" s="23"/>
      <c r="O8" s="23"/>
      <c r="P8" s="23"/>
      <c r="Q8" s="23">
        <f>K8</f>
        <v>21023.598214285714</v>
      </c>
      <c r="R8" s="23"/>
      <c r="S8" s="23"/>
      <c r="T8" s="23"/>
      <c r="U8" s="23"/>
      <c r="V8" s="23"/>
      <c r="W8" s="23">
        <f t="shared" si="3"/>
        <v>-21444.07017857143</v>
      </c>
      <c r="X8" s="24">
        <f t="shared" si="4"/>
        <v>0</v>
      </c>
    </row>
    <row r="9" spans="1:24" ht="12.9" customHeight="1" x14ac:dyDescent="0.2">
      <c r="A9" s="15">
        <f t="shared" si="5"/>
        <v>43100</v>
      </c>
      <c r="B9" s="17" t="s">
        <v>30</v>
      </c>
      <c r="C9" s="16" t="s">
        <v>31</v>
      </c>
      <c r="D9" s="16"/>
      <c r="E9" s="17" t="s">
        <v>47</v>
      </c>
      <c r="F9" s="18"/>
      <c r="G9" s="18"/>
      <c r="H9" s="20"/>
      <c r="I9" s="20"/>
      <c r="J9" s="21">
        <v>0.02</v>
      </c>
      <c r="K9" s="22">
        <f t="shared" si="0"/>
        <v>0</v>
      </c>
      <c r="L9" s="22">
        <f t="shared" si="1"/>
        <v>0</v>
      </c>
      <c r="M9" s="23">
        <f t="shared" si="2"/>
        <v>0</v>
      </c>
      <c r="N9" s="23"/>
      <c r="O9" s="23"/>
      <c r="P9" s="23"/>
      <c r="Q9" s="23"/>
      <c r="R9" s="23">
        <f>K9</f>
        <v>0</v>
      </c>
      <c r="S9" s="23"/>
      <c r="T9" s="23"/>
      <c r="U9" s="23"/>
      <c r="V9" s="23"/>
      <c r="W9" s="23">
        <f t="shared" si="3"/>
        <v>0</v>
      </c>
      <c r="X9" s="24">
        <f t="shared" si="4"/>
        <v>0</v>
      </c>
    </row>
    <row r="10" spans="1:24" ht="12.9" customHeight="1" x14ac:dyDescent="0.2">
      <c r="A10" s="15">
        <f t="shared" si="5"/>
        <v>43100</v>
      </c>
      <c r="B10" s="17" t="s">
        <v>53</v>
      </c>
      <c r="C10" s="16" t="s">
        <v>54</v>
      </c>
      <c r="D10" s="16"/>
      <c r="E10" s="17" t="s">
        <v>55</v>
      </c>
      <c r="F10" s="18"/>
      <c r="G10" s="18"/>
      <c r="H10" s="26"/>
      <c r="I10" s="20"/>
      <c r="J10" s="21">
        <v>0.02</v>
      </c>
      <c r="K10" s="22">
        <f t="shared" si="0"/>
        <v>0</v>
      </c>
      <c r="L10" s="22">
        <f t="shared" si="1"/>
        <v>0</v>
      </c>
      <c r="M10" s="23">
        <f t="shared" si="2"/>
        <v>0</v>
      </c>
      <c r="N10" s="23"/>
      <c r="O10" s="23"/>
      <c r="P10" s="23"/>
      <c r="Q10" s="23"/>
      <c r="R10" s="23">
        <f>K10</f>
        <v>0</v>
      </c>
      <c r="S10" s="23"/>
      <c r="T10" s="23"/>
      <c r="U10" s="23"/>
      <c r="V10" s="23"/>
      <c r="W10" s="23">
        <f t="shared" si="3"/>
        <v>0</v>
      </c>
      <c r="X10" s="24">
        <f t="shared" si="4"/>
        <v>0</v>
      </c>
    </row>
    <row r="11" spans="1:24" ht="12.9" customHeight="1" x14ac:dyDescent="0.2">
      <c r="A11" s="15">
        <f t="shared" si="5"/>
        <v>43100</v>
      </c>
      <c r="B11" s="17" t="s">
        <v>68</v>
      </c>
      <c r="C11" s="16" t="s">
        <v>69</v>
      </c>
      <c r="D11" s="16"/>
      <c r="E11" s="17" t="s">
        <v>55</v>
      </c>
      <c r="F11" s="18"/>
      <c r="G11" s="18"/>
      <c r="H11" s="26"/>
      <c r="I11" s="20"/>
      <c r="J11" s="21">
        <v>0.02</v>
      </c>
      <c r="K11" s="22">
        <f t="shared" si="0"/>
        <v>0</v>
      </c>
      <c r="L11" s="22">
        <f t="shared" si="1"/>
        <v>0</v>
      </c>
      <c r="M11" s="23">
        <f t="shared" si="2"/>
        <v>0</v>
      </c>
      <c r="N11" s="23"/>
      <c r="O11" s="23"/>
      <c r="P11" s="23"/>
      <c r="Q11" s="23"/>
      <c r="R11" s="23">
        <f>K11</f>
        <v>0</v>
      </c>
      <c r="S11" s="23"/>
      <c r="T11" s="23"/>
      <c r="U11" s="23"/>
      <c r="V11" s="23"/>
      <c r="W11" s="23">
        <f t="shared" si="3"/>
        <v>0</v>
      </c>
      <c r="X11" s="24">
        <f t="shared" si="4"/>
        <v>0</v>
      </c>
    </row>
    <row r="12" spans="1:24" ht="12.9" customHeight="1" x14ac:dyDescent="0.2">
      <c r="A12" s="15">
        <f>A8</f>
        <v>43100</v>
      </c>
      <c r="B12" s="17" t="s">
        <v>33</v>
      </c>
      <c r="C12" s="16" t="s">
        <v>34</v>
      </c>
      <c r="D12" s="16"/>
      <c r="E12" s="17"/>
      <c r="F12" s="18"/>
      <c r="G12" s="18"/>
      <c r="H12" s="26"/>
      <c r="I12" s="20"/>
      <c r="J12" s="21">
        <v>0.02</v>
      </c>
      <c r="K12" s="22">
        <f t="shared" si="0"/>
        <v>0</v>
      </c>
      <c r="L12" s="22">
        <f t="shared" si="1"/>
        <v>0</v>
      </c>
      <c r="M12" s="23">
        <f t="shared" si="2"/>
        <v>0</v>
      </c>
      <c r="N12" s="23"/>
      <c r="O12" s="23"/>
      <c r="P12" s="23"/>
      <c r="Q12" s="23"/>
      <c r="R12" s="23"/>
      <c r="S12" s="23">
        <f>K12</f>
        <v>0</v>
      </c>
      <c r="T12" s="23"/>
      <c r="U12" s="23"/>
      <c r="V12" s="23"/>
      <c r="W12" s="23">
        <f t="shared" si="3"/>
        <v>0</v>
      </c>
      <c r="X12" s="24">
        <f t="shared" si="4"/>
        <v>0</v>
      </c>
    </row>
    <row r="13" spans="1:24" ht="12.9" customHeight="1" x14ac:dyDescent="0.2">
      <c r="A13" s="15">
        <f>A9</f>
        <v>43100</v>
      </c>
      <c r="B13" s="17" t="s">
        <v>52</v>
      </c>
      <c r="C13" s="16"/>
      <c r="D13" s="16"/>
      <c r="E13" s="17"/>
      <c r="F13" s="18"/>
      <c r="G13" s="18"/>
      <c r="H13" s="26"/>
      <c r="I13" s="20"/>
      <c r="J13" s="21">
        <v>0.02</v>
      </c>
      <c r="K13" s="22">
        <f t="shared" si="0"/>
        <v>0</v>
      </c>
      <c r="L13" s="22">
        <f t="shared" si="1"/>
        <v>0</v>
      </c>
      <c r="M13" s="23">
        <f t="shared" si="2"/>
        <v>0</v>
      </c>
      <c r="N13" s="23"/>
      <c r="O13" s="23"/>
      <c r="P13" s="23"/>
      <c r="Q13" s="23"/>
      <c r="R13" s="23">
        <f>K13</f>
        <v>0</v>
      </c>
      <c r="S13" s="23"/>
      <c r="T13" s="23"/>
      <c r="U13" s="23"/>
      <c r="V13" s="23"/>
      <c r="W13" s="23">
        <f t="shared" si="3"/>
        <v>0</v>
      </c>
      <c r="X13" s="24">
        <f t="shared" si="4"/>
        <v>0</v>
      </c>
    </row>
    <row r="14" spans="1:24" ht="12.9" customHeight="1" x14ac:dyDescent="0.2">
      <c r="A14" s="15">
        <f t="shared" si="5"/>
        <v>43100</v>
      </c>
      <c r="B14" s="17" t="s">
        <v>35</v>
      </c>
      <c r="C14" s="16"/>
      <c r="D14" s="16"/>
      <c r="E14" s="17" t="s">
        <v>72</v>
      </c>
      <c r="F14" s="18"/>
      <c r="G14" s="18"/>
      <c r="H14" s="20">
        <v>63771.69</v>
      </c>
      <c r="I14" s="41"/>
      <c r="J14" s="21">
        <v>0.02</v>
      </c>
      <c r="K14" s="22">
        <f t="shared" si="0"/>
        <v>63771.69</v>
      </c>
      <c r="L14" s="22">
        <f t="shared" si="1"/>
        <v>0</v>
      </c>
      <c r="M14" s="23">
        <f t="shared" si="2"/>
        <v>-1275.4338</v>
      </c>
      <c r="N14" s="23"/>
      <c r="O14" s="23"/>
      <c r="P14" s="23"/>
      <c r="Q14" s="23"/>
      <c r="R14" s="23"/>
      <c r="S14" s="23"/>
      <c r="T14" s="23"/>
      <c r="U14" s="23"/>
      <c r="V14" s="23">
        <f>K14</f>
        <v>63771.69</v>
      </c>
      <c r="W14" s="23">
        <f t="shared" si="3"/>
        <v>-62496.256200000003</v>
      </c>
      <c r="X14" s="24">
        <f t="shared" si="4"/>
        <v>0</v>
      </c>
    </row>
    <row r="15" spans="1:24" ht="12.9" customHeight="1" x14ac:dyDescent="0.2">
      <c r="A15" s="15">
        <f>A13</f>
        <v>43100</v>
      </c>
      <c r="B15" s="17" t="s">
        <v>35</v>
      </c>
      <c r="C15" s="16"/>
      <c r="D15" s="16"/>
      <c r="E15" s="17" t="s">
        <v>73</v>
      </c>
      <c r="F15" s="18"/>
      <c r="G15" s="18"/>
      <c r="H15" s="42">
        <v>59662.459999999992</v>
      </c>
      <c r="I15" s="41"/>
      <c r="J15" s="21">
        <v>0.02</v>
      </c>
      <c r="K15" s="22">
        <f t="shared" si="0"/>
        <v>59662.459999999992</v>
      </c>
      <c r="L15" s="22">
        <f t="shared" si="1"/>
        <v>0</v>
      </c>
      <c r="M15" s="23">
        <f t="shared" si="2"/>
        <v>-1193.2492</v>
      </c>
      <c r="N15" s="23"/>
      <c r="O15" s="23"/>
      <c r="P15" s="23"/>
      <c r="Q15" s="23"/>
      <c r="R15" s="23"/>
      <c r="S15" s="23"/>
      <c r="T15" s="23"/>
      <c r="U15" s="23"/>
      <c r="V15" s="23">
        <f>K15</f>
        <v>59662.459999999992</v>
      </c>
      <c r="W15" s="23">
        <f t="shared" si="3"/>
        <v>-58469.210799999993</v>
      </c>
      <c r="X15" s="24">
        <f t="shared" si="4"/>
        <v>0</v>
      </c>
    </row>
    <row r="16" spans="1:24" ht="12.9" customHeight="1" x14ac:dyDescent="0.2">
      <c r="A16" s="15">
        <f>A14</f>
        <v>43100</v>
      </c>
      <c r="B16" s="17" t="s">
        <v>48</v>
      </c>
      <c r="C16" s="16" t="s">
        <v>49</v>
      </c>
      <c r="D16" s="16"/>
      <c r="E16" s="17" t="s">
        <v>57</v>
      </c>
      <c r="F16" s="18"/>
      <c r="G16" s="18"/>
      <c r="H16" s="18"/>
      <c r="I16" s="20"/>
      <c r="J16" s="21">
        <v>0.01</v>
      </c>
      <c r="K16" s="22">
        <f t="shared" si="0"/>
        <v>0</v>
      </c>
      <c r="L16" s="22">
        <f t="shared" si="1"/>
        <v>0</v>
      </c>
      <c r="M16" s="23">
        <f t="shared" si="2"/>
        <v>0</v>
      </c>
      <c r="N16" s="23"/>
      <c r="O16" s="23"/>
      <c r="P16" s="23"/>
      <c r="Q16" s="23"/>
      <c r="R16" s="23"/>
      <c r="S16" s="23"/>
      <c r="T16" s="23">
        <f>K16</f>
        <v>0</v>
      </c>
      <c r="U16" s="23"/>
      <c r="V16" s="23"/>
      <c r="W16" s="23">
        <f t="shared" si="3"/>
        <v>0</v>
      </c>
      <c r="X16" s="24">
        <f t="shared" si="4"/>
        <v>0</v>
      </c>
    </row>
    <row r="17" spans="1:24" ht="12.9" customHeight="1" x14ac:dyDescent="0.2">
      <c r="A17" s="15">
        <f>A14</f>
        <v>43100</v>
      </c>
      <c r="B17" s="17" t="s">
        <v>43</v>
      </c>
      <c r="C17" s="16" t="s">
        <v>44</v>
      </c>
      <c r="D17" s="16"/>
      <c r="E17" s="17" t="s">
        <v>45</v>
      </c>
      <c r="F17" s="18"/>
      <c r="G17" s="18"/>
      <c r="H17" s="18"/>
      <c r="I17" s="20">
        <v>3920</v>
      </c>
      <c r="J17" s="21">
        <v>0.1</v>
      </c>
      <c r="K17" s="22">
        <f t="shared" si="0"/>
        <v>3499.9999999999995</v>
      </c>
      <c r="L17" s="22">
        <f t="shared" si="1"/>
        <v>419.99999999999994</v>
      </c>
      <c r="M17" s="23">
        <f t="shared" si="2"/>
        <v>-350</v>
      </c>
      <c r="N17" s="23"/>
      <c r="O17" s="23"/>
      <c r="P17" s="23"/>
      <c r="Q17" s="23"/>
      <c r="R17" s="23"/>
      <c r="S17" s="23"/>
      <c r="T17" s="23"/>
      <c r="U17" s="23">
        <f>K17</f>
        <v>3499.9999999999995</v>
      </c>
      <c r="V17" s="23"/>
      <c r="W17" s="23">
        <f t="shared" si="3"/>
        <v>-3570</v>
      </c>
      <c r="X17" s="24">
        <f t="shared" si="4"/>
        <v>0</v>
      </c>
    </row>
    <row r="18" spans="1:24" x14ac:dyDescent="0.2">
      <c r="A18" s="28"/>
      <c r="B18" s="29"/>
      <c r="C18" s="30"/>
      <c r="D18" s="30"/>
      <c r="E18" s="29"/>
      <c r="F18" s="31"/>
      <c r="G18" s="31"/>
      <c r="H18" s="32"/>
      <c r="I18" s="31"/>
      <c r="J18" s="33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</row>
    <row r="19" spans="1:24" s="40" customFormat="1" ht="10.8" thickBot="1" x14ac:dyDescent="0.25">
      <c r="A19" s="34"/>
      <c r="B19" s="35"/>
      <c r="C19" s="36"/>
      <c r="D19" s="36"/>
      <c r="E19" s="35"/>
      <c r="F19" s="37">
        <f>SUM(F6:F17)</f>
        <v>0</v>
      </c>
      <c r="G19" s="37">
        <f>SUM(G6:G17)</f>
        <v>0</v>
      </c>
      <c r="H19" s="38">
        <f>SUM(H5:H17)</f>
        <v>123434.15</v>
      </c>
      <c r="I19" s="38">
        <f>SUM(I5:I17)</f>
        <v>213360.91</v>
      </c>
      <c r="J19" s="39"/>
      <c r="K19" s="38">
        <f t="shared" ref="K19:W19" si="6">SUM(K5:K17)</f>
        <v>313934.96250000002</v>
      </c>
      <c r="L19" s="38">
        <f t="shared" si="6"/>
        <v>22860.0975</v>
      </c>
      <c r="M19" s="38">
        <f t="shared" si="6"/>
        <v>-13144.903535714288</v>
      </c>
      <c r="N19" s="38">
        <f t="shared" si="6"/>
        <v>160477.21428571429</v>
      </c>
      <c r="O19" s="38">
        <f t="shared" si="6"/>
        <v>2499.9999999999995</v>
      </c>
      <c r="P19" s="38">
        <f t="shared" si="6"/>
        <v>2999.9999999999995</v>
      </c>
      <c r="Q19" s="38">
        <f t="shared" si="6"/>
        <v>21023.598214285714</v>
      </c>
      <c r="R19" s="38">
        <f t="shared" si="6"/>
        <v>0</v>
      </c>
      <c r="S19" s="38">
        <f t="shared" si="6"/>
        <v>0</v>
      </c>
      <c r="T19" s="38">
        <f t="shared" si="6"/>
        <v>0</v>
      </c>
      <c r="U19" s="38">
        <f t="shared" si="6"/>
        <v>3499.9999999999995</v>
      </c>
      <c r="V19" s="38">
        <f t="shared" si="6"/>
        <v>123434.15</v>
      </c>
      <c r="W19" s="38">
        <f t="shared" si="6"/>
        <v>-323650.15646428568</v>
      </c>
    </row>
    <row r="20" spans="1:24" ht="10.8" thickTop="1" x14ac:dyDescent="0.2"/>
    <row r="21" spans="1:24" x14ac:dyDescent="0.2">
      <c r="A21" s="3"/>
    </row>
    <row r="22" spans="1:24" x14ac:dyDescent="0.2">
      <c r="A22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E7301-13E8-4905-8228-287E14032A75}">
  <dimension ref="A1:X22"/>
  <sheetViews>
    <sheetView workbookViewId="0">
      <selection activeCell="A6" sqref="A6"/>
    </sheetView>
  </sheetViews>
  <sheetFormatPr defaultColWidth="9.109375" defaultRowHeight="10.199999999999999" x14ac:dyDescent="0.2"/>
  <cols>
    <col min="1" max="1" width="10.109375" style="27" customWidth="1"/>
    <col min="2" max="2" width="30" style="3" bestFit="1" customWidth="1"/>
    <col min="3" max="3" width="13.109375" style="2" customWidth="1"/>
    <col min="4" max="4" width="13.44140625" style="2" customWidth="1"/>
    <col min="5" max="5" width="25" style="3" bestFit="1" customWidth="1"/>
    <col min="6" max="7" width="10.44140625" style="4" customWidth="1"/>
    <col min="8" max="8" width="10.44140625" style="5" customWidth="1"/>
    <col min="9" max="9" width="9.88671875" style="4" customWidth="1"/>
    <col min="10" max="10" width="8.109375" style="6" customWidth="1"/>
    <col min="11" max="11" width="9.88671875" style="4" bestFit="1" customWidth="1"/>
    <col min="12" max="12" width="10.33203125" style="4" customWidth="1"/>
    <col min="13" max="13" width="8.6640625" style="4" customWidth="1"/>
    <col min="14" max="23" width="13.33203125" style="4" customWidth="1"/>
    <col min="24" max="16384" width="9.109375" style="3"/>
  </cols>
  <sheetData>
    <row r="1" spans="1:24" x14ac:dyDescent="0.2">
      <c r="A1" s="1" t="s">
        <v>0</v>
      </c>
    </row>
    <row r="2" spans="1:24" x14ac:dyDescent="0.2">
      <c r="A2" s="7" t="s">
        <v>16</v>
      </c>
    </row>
    <row r="3" spans="1:24" x14ac:dyDescent="0.2">
      <c r="A3" s="1"/>
      <c r="L3" s="8">
        <v>1301</v>
      </c>
      <c r="M3" s="8">
        <v>2402</v>
      </c>
      <c r="N3" s="8">
        <v>6201</v>
      </c>
      <c r="O3" s="8">
        <v>6234</v>
      </c>
      <c r="P3" s="8">
        <v>6202</v>
      </c>
      <c r="Q3" s="8">
        <v>6401</v>
      </c>
      <c r="R3" s="8"/>
      <c r="S3" s="8"/>
      <c r="T3" s="8"/>
      <c r="U3" s="8"/>
      <c r="V3" s="8">
        <v>6110</v>
      </c>
      <c r="W3" s="8">
        <v>2101</v>
      </c>
    </row>
    <row r="4" spans="1:24" s="14" customFormat="1" ht="38.25" customHeight="1" x14ac:dyDescent="0.3">
      <c r="A4" s="9" t="s">
        <v>1</v>
      </c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1" t="s">
        <v>8</v>
      </c>
      <c r="I4" s="10" t="s">
        <v>9</v>
      </c>
      <c r="J4" s="12" t="s">
        <v>10</v>
      </c>
      <c r="K4" s="10" t="s">
        <v>11</v>
      </c>
      <c r="L4" s="13" t="s">
        <v>12</v>
      </c>
      <c r="M4" s="13" t="s">
        <v>13</v>
      </c>
      <c r="N4" s="13" t="s">
        <v>20</v>
      </c>
      <c r="O4" s="13" t="s">
        <v>14</v>
      </c>
      <c r="P4" s="13" t="s">
        <v>38</v>
      </c>
      <c r="Q4" s="13" t="s">
        <v>39</v>
      </c>
      <c r="R4" s="13" t="s">
        <v>40</v>
      </c>
      <c r="S4" s="13" t="s">
        <v>41</v>
      </c>
      <c r="T4" s="13" t="s">
        <v>50</v>
      </c>
      <c r="U4" s="13" t="s">
        <v>51</v>
      </c>
      <c r="V4" s="13" t="s">
        <v>42</v>
      </c>
      <c r="W4" s="13" t="s">
        <v>15</v>
      </c>
    </row>
    <row r="5" spans="1:24" s="25" customFormat="1" ht="12.75" customHeight="1" x14ac:dyDescent="0.2">
      <c r="A5" s="15">
        <v>43131</v>
      </c>
      <c r="B5" s="17" t="s">
        <v>17</v>
      </c>
      <c r="C5" s="16" t="s">
        <v>18</v>
      </c>
      <c r="D5" s="16"/>
      <c r="E5" s="17" t="s">
        <v>19</v>
      </c>
      <c r="F5" s="18"/>
      <c r="G5" s="18"/>
      <c r="H5" s="19"/>
      <c r="I5" s="20">
        <v>179734.48</v>
      </c>
      <c r="J5" s="21">
        <v>0.05</v>
      </c>
      <c r="K5" s="22">
        <f t="shared" ref="K5:K17" si="0">SUM(F5:H5,I5/1.12)</f>
        <v>160477.21428571429</v>
      </c>
      <c r="L5" s="22">
        <f t="shared" ref="L5:L17" si="1">I5/1.12*0.12</f>
        <v>19257.265714285713</v>
      </c>
      <c r="M5" s="23">
        <f t="shared" ref="M5:M17" si="2">-SUM(G5:H5,I5/1.12)*J5</f>
        <v>-8023.8607142857145</v>
      </c>
      <c r="N5" s="23">
        <f>K5</f>
        <v>160477.21428571429</v>
      </c>
      <c r="O5" s="23"/>
      <c r="P5" s="23"/>
      <c r="Q5" s="23"/>
      <c r="R5" s="23"/>
      <c r="S5" s="23"/>
      <c r="T5" s="23"/>
      <c r="U5" s="23"/>
      <c r="V5" s="23"/>
      <c r="W5" s="23">
        <f>-SUM(F5:I5)-M5</f>
        <v>-171710.61928571429</v>
      </c>
      <c r="X5" s="24">
        <f>SUM(L5:W5)</f>
        <v>0</v>
      </c>
    </row>
    <row r="6" spans="1:24" ht="12.9" customHeight="1" x14ac:dyDescent="0.2">
      <c r="A6" s="15">
        <f>A5</f>
        <v>43131</v>
      </c>
      <c r="B6" s="17" t="s">
        <v>21</v>
      </c>
      <c r="C6" s="16" t="s">
        <v>22</v>
      </c>
      <c r="D6" s="16"/>
      <c r="E6" s="17" t="s">
        <v>23</v>
      </c>
      <c r="F6" s="18"/>
      <c r="G6" s="18"/>
      <c r="H6" s="19"/>
      <c r="I6" s="20">
        <v>2800</v>
      </c>
      <c r="J6" s="21">
        <v>0.02</v>
      </c>
      <c r="K6" s="22">
        <f t="shared" si="0"/>
        <v>2499.9999999999995</v>
      </c>
      <c r="L6" s="22">
        <f t="shared" si="1"/>
        <v>299.99999999999994</v>
      </c>
      <c r="M6" s="23">
        <f t="shared" si="2"/>
        <v>-49.999999999999993</v>
      </c>
      <c r="N6" s="23"/>
      <c r="O6" s="23">
        <f>K6</f>
        <v>2499.9999999999995</v>
      </c>
      <c r="P6" s="23"/>
      <c r="Q6" s="23"/>
      <c r="R6" s="23"/>
      <c r="S6" s="23"/>
      <c r="T6" s="23"/>
      <c r="U6" s="23"/>
      <c r="V6" s="23"/>
      <c r="W6" s="23">
        <f t="shared" ref="W6:W17" si="3">-SUM(F6:I6)-M6</f>
        <v>-2750</v>
      </c>
      <c r="X6" s="24">
        <f t="shared" ref="X6:X17" si="4">SUM(L6:W6)</f>
        <v>0</v>
      </c>
    </row>
    <row r="7" spans="1:24" ht="12.9" customHeight="1" x14ac:dyDescent="0.2">
      <c r="A7" s="15">
        <f t="shared" ref="A7:A14" si="5">A6</f>
        <v>43131</v>
      </c>
      <c r="B7" s="17" t="s">
        <v>24</v>
      </c>
      <c r="C7" s="16" t="s">
        <v>25</v>
      </c>
      <c r="D7" s="16"/>
      <c r="E7" s="17" t="s">
        <v>26</v>
      </c>
      <c r="F7" s="18"/>
      <c r="G7" s="18"/>
      <c r="H7" s="19"/>
      <c r="I7" s="20">
        <v>3360</v>
      </c>
      <c r="J7" s="21">
        <v>0.05</v>
      </c>
      <c r="K7" s="22">
        <f t="shared" si="0"/>
        <v>2999.9999999999995</v>
      </c>
      <c r="L7" s="22">
        <f t="shared" si="1"/>
        <v>359.99999999999994</v>
      </c>
      <c r="M7" s="23">
        <f t="shared" si="2"/>
        <v>-149.99999999999997</v>
      </c>
      <c r="N7" s="23"/>
      <c r="O7" s="23"/>
      <c r="P7" s="23">
        <f>K7</f>
        <v>2999.9999999999995</v>
      </c>
      <c r="Q7" s="23"/>
      <c r="R7" s="23"/>
      <c r="S7" s="23"/>
      <c r="T7" s="23"/>
      <c r="U7" s="23"/>
      <c r="V7" s="23"/>
      <c r="W7" s="23">
        <f t="shared" si="3"/>
        <v>-3210</v>
      </c>
      <c r="X7" s="24">
        <f t="shared" si="4"/>
        <v>0</v>
      </c>
    </row>
    <row r="8" spans="1:24" ht="12.9" customHeight="1" x14ac:dyDescent="0.2">
      <c r="A8" s="15">
        <f t="shared" si="5"/>
        <v>43131</v>
      </c>
      <c r="B8" s="17" t="s">
        <v>27</v>
      </c>
      <c r="C8" s="16" t="s">
        <v>28</v>
      </c>
      <c r="D8" s="16"/>
      <c r="E8" s="17" t="s">
        <v>46</v>
      </c>
      <c r="F8" s="18"/>
      <c r="G8" s="18"/>
      <c r="H8" s="19"/>
      <c r="I8" s="20">
        <v>31093.84</v>
      </c>
      <c r="J8" s="21">
        <v>0.1</v>
      </c>
      <c r="K8" s="22">
        <f t="shared" si="0"/>
        <v>27762.357142857141</v>
      </c>
      <c r="L8" s="22">
        <f t="shared" si="1"/>
        <v>3331.482857142857</v>
      </c>
      <c r="M8" s="23">
        <f t="shared" si="2"/>
        <v>-2776.2357142857145</v>
      </c>
      <c r="N8" s="23"/>
      <c r="O8" s="23"/>
      <c r="P8" s="23"/>
      <c r="Q8" s="23">
        <f>K8</f>
        <v>27762.357142857141</v>
      </c>
      <c r="R8" s="23"/>
      <c r="S8" s="23"/>
      <c r="T8" s="23"/>
      <c r="U8" s="23"/>
      <c r="V8" s="23"/>
      <c r="W8" s="23">
        <f t="shared" si="3"/>
        <v>-28317.604285714286</v>
      </c>
      <c r="X8" s="24">
        <f t="shared" si="4"/>
        <v>0</v>
      </c>
    </row>
    <row r="9" spans="1:24" ht="12.9" customHeight="1" x14ac:dyDescent="0.2">
      <c r="A9" s="15">
        <f t="shared" si="5"/>
        <v>43131</v>
      </c>
      <c r="B9" s="17" t="s">
        <v>30</v>
      </c>
      <c r="C9" s="16" t="s">
        <v>31</v>
      </c>
      <c r="D9" s="16"/>
      <c r="E9" s="17" t="s">
        <v>47</v>
      </c>
      <c r="F9" s="18"/>
      <c r="G9" s="18"/>
      <c r="H9" s="20"/>
      <c r="I9" s="20"/>
      <c r="J9" s="21">
        <v>0.02</v>
      </c>
      <c r="K9" s="22">
        <f t="shared" si="0"/>
        <v>0</v>
      </c>
      <c r="L9" s="22">
        <f t="shared" si="1"/>
        <v>0</v>
      </c>
      <c r="M9" s="23">
        <f t="shared" si="2"/>
        <v>0</v>
      </c>
      <c r="N9" s="23"/>
      <c r="O9" s="23"/>
      <c r="P9" s="23"/>
      <c r="Q9" s="23"/>
      <c r="R9" s="23">
        <f>K9</f>
        <v>0</v>
      </c>
      <c r="S9" s="23"/>
      <c r="T9" s="23"/>
      <c r="U9" s="23"/>
      <c r="V9" s="23"/>
      <c r="W9" s="23">
        <f t="shared" si="3"/>
        <v>0</v>
      </c>
      <c r="X9" s="24">
        <f t="shared" si="4"/>
        <v>0</v>
      </c>
    </row>
    <row r="10" spans="1:24" ht="12.9" customHeight="1" x14ac:dyDescent="0.2">
      <c r="A10" s="15">
        <f t="shared" si="5"/>
        <v>43131</v>
      </c>
      <c r="B10" s="17" t="s">
        <v>53</v>
      </c>
      <c r="C10" s="16" t="s">
        <v>54</v>
      </c>
      <c r="D10" s="16"/>
      <c r="E10" s="17" t="s">
        <v>55</v>
      </c>
      <c r="F10" s="18"/>
      <c r="G10" s="18"/>
      <c r="H10" s="26"/>
      <c r="I10" s="20"/>
      <c r="J10" s="21">
        <v>0.02</v>
      </c>
      <c r="K10" s="22">
        <f t="shared" si="0"/>
        <v>0</v>
      </c>
      <c r="L10" s="22">
        <f t="shared" si="1"/>
        <v>0</v>
      </c>
      <c r="M10" s="23">
        <f t="shared" si="2"/>
        <v>0</v>
      </c>
      <c r="N10" s="23"/>
      <c r="O10" s="23"/>
      <c r="P10" s="23"/>
      <c r="Q10" s="23"/>
      <c r="R10" s="23">
        <f>K10</f>
        <v>0</v>
      </c>
      <c r="S10" s="23"/>
      <c r="T10" s="23"/>
      <c r="U10" s="23"/>
      <c r="V10" s="23"/>
      <c r="W10" s="23">
        <f t="shared" si="3"/>
        <v>0</v>
      </c>
      <c r="X10" s="24">
        <f t="shared" si="4"/>
        <v>0</v>
      </c>
    </row>
    <row r="11" spans="1:24" ht="12.9" customHeight="1" x14ac:dyDescent="0.2">
      <c r="A11" s="15">
        <f t="shared" si="5"/>
        <v>43131</v>
      </c>
      <c r="B11" s="17" t="s">
        <v>68</v>
      </c>
      <c r="C11" s="16" t="s">
        <v>69</v>
      </c>
      <c r="D11" s="16"/>
      <c r="E11" s="17" t="s">
        <v>55</v>
      </c>
      <c r="F11" s="18"/>
      <c r="G11" s="18"/>
      <c r="H11" s="26"/>
      <c r="I11" s="20"/>
      <c r="J11" s="21">
        <v>0.02</v>
      </c>
      <c r="K11" s="22">
        <f t="shared" si="0"/>
        <v>0</v>
      </c>
      <c r="L11" s="22">
        <f t="shared" si="1"/>
        <v>0</v>
      </c>
      <c r="M11" s="23">
        <f t="shared" si="2"/>
        <v>0</v>
      </c>
      <c r="N11" s="23"/>
      <c r="O11" s="23"/>
      <c r="P11" s="23"/>
      <c r="Q11" s="23"/>
      <c r="R11" s="23">
        <f>K11</f>
        <v>0</v>
      </c>
      <c r="S11" s="23"/>
      <c r="T11" s="23"/>
      <c r="U11" s="23"/>
      <c r="V11" s="23"/>
      <c r="W11" s="23">
        <f t="shared" si="3"/>
        <v>0</v>
      </c>
      <c r="X11" s="24">
        <f t="shared" si="4"/>
        <v>0</v>
      </c>
    </row>
    <row r="12" spans="1:24" ht="12.9" customHeight="1" x14ac:dyDescent="0.2">
      <c r="A12" s="15">
        <f>A8</f>
        <v>43131</v>
      </c>
      <c r="B12" s="17" t="s">
        <v>33</v>
      </c>
      <c r="C12" s="16" t="s">
        <v>34</v>
      </c>
      <c r="D12" s="16"/>
      <c r="E12" s="17"/>
      <c r="F12" s="18"/>
      <c r="G12" s="18"/>
      <c r="H12" s="26"/>
      <c r="I12" s="20"/>
      <c r="J12" s="21">
        <v>0.02</v>
      </c>
      <c r="K12" s="22">
        <f t="shared" si="0"/>
        <v>0</v>
      </c>
      <c r="L12" s="22">
        <f t="shared" si="1"/>
        <v>0</v>
      </c>
      <c r="M12" s="23">
        <f t="shared" si="2"/>
        <v>0</v>
      </c>
      <c r="N12" s="23"/>
      <c r="O12" s="23"/>
      <c r="P12" s="23"/>
      <c r="Q12" s="23"/>
      <c r="R12" s="23"/>
      <c r="S12" s="23">
        <f>K12</f>
        <v>0</v>
      </c>
      <c r="T12" s="23"/>
      <c r="U12" s="23"/>
      <c r="V12" s="23"/>
      <c r="W12" s="23">
        <f t="shared" si="3"/>
        <v>0</v>
      </c>
      <c r="X12" s="24">
        <f t="shared" si="4"/>
        <v>0</v>
      </c>
    </row>
    <row r="13" spans="1:24" ht="12.9" customHeight="1" x14ac:dyDescent="0.2">
      <c r="A13" s="15">
        <f>A9</f>
        <v>43131</v>
      </c>
      <c r="B13" s="17" t="s">
        <v>52</v>
      </c>
      <c r="C13" s="16"/>
      <c r="D13" s="16"/>
      <c r="E13" s="17"/>
      <c r="F13" s="18"/>
      <c r="G13" s="18"/>
      <c r="H13" s="26"/>
      <c r="I13" s="20"/>
      <c r="J13" s="21">
        <v>0.02</v>
      </c>
      <c r="K13" s="22">
        <f t="shared" si="0"/>
        <v>0</v>
      </c>
      <c r="L13" s="22">
        <f t="shared" si="1"/>
        <v>0</v>
      </c>
      <c r="M13" s="23">
        <f t="shared" si="2"/>
        <v>0</v>
      </c>
      <c r="N13" s="23"/>
      <c r="O13" s="23"/>
      <c r="P13" s="23"/>
      <c r="Q13" s="23"/>
      <c r="R13" s="23">
        <f>K13</f>
        <v>0</v>
      </c>
      <c r="S13" s="23"/>
      <c r="T13" s="23"/>
      <c r="U13" s="23"/>
      <c r="V13" s="23"/>
      <c r="W13" s="23">
        <f t="shared" si="3"/>
        <v>0</v>
      </c>
      <c r="X13" s="24">
        <f t="shared" si="4"/>
        <v>0</v>
      </c>
    </row>
    <row r="14" spans="1:24" ht="12.9" customHeight="1" x14ac:dyDescent="0.2">
      <c r="A14" s="15">
        <f t="shared" si="5"/>
        <v>43131</v>
      </c>
      <c r="B14" s="17" t="s">
        <v>35</v>
      </c>
      <c r="C14" s="16"/>
      <c r="D14" s="16"/>
      <c r="E14" s="17" t="s">
        <v>72</v>
      </c>
      <c r="F14" s="18"/>
      <c r="G14" s="18"/>
      <c r="H14" s="20">
        <v>71505.759999999995</v>
      </c>
      <c r="I14" s="41"/>
      <c r="J14" s="21">
        <v>0.02</v>
      </c>
      <c r="K14" s="22">
        <f t="shared" si="0"/>
        <v>71505.759999999995</v>
      </c>
      <c r="L14" s="22">
        <f t="shared" si="1"/>
        <v>0</v>
      </c>
      <c r="M14" s="23">
        <f t="shared" si="2"/>
        <v>-1430.1152</v>
      </c>
      <c r="N14" s="23"/>
      <c r="O14" s="23"/>
      <c r="P14" s="23"/>
      <c r="Q14" s="23"/>
      <c r="R14" s="23"/>
      <c r="S14" s="23"/>
      <c r="T14" s="23"/>
      <c r="U14" s="23"/>
      <c r="V14" s="23">
        <f>K14</f>
        <v>71505.759999999995</v>
      </c>
      <c r="W14" s="23">
        <f t="shared" si="3"/>
        <v>-70075.644799999995</v>
      </c>
      <c r="X14" s="24">
        <f t="shared" si="4"/>
        <v>0</v>
      </c>
    </row>
    <row r="15" spans="1:24" ht="12.9" customHeight="1" x14ac:dyDescent="0.2">
      <c r="A15" s="15">
        <f>A13</f>
        <v>43131</v>
      </c>
      <c r="B15" s="17" t="s">
        <v>35</v>
      </c>
      <c r="C15" s="16"/>
      <c r="D15" s="16"/>
      <c r="E15" s="17" t="s">
        <v>73</v>
      </c>
      <c r="F15" s="18"/>
      <c r="G15" s="18"/>
      <c r="H15" s="42"/>
      <c r="I15" s="41"/>
      <c r="J15" s="21">
        <v>0.02</v>
      </c>
      <c r="K15" s="22">
        <f t="shared" si="0"/>
        <v>0</v>
      </c>
      <c r="L15" s="22">
        <f t="shared" si="1"/>
        <v>0</v>
      </c>
      <c r="M15" s="23">
        <f t="shared" si="2"/>
        <v>0</v>
      </c>
      <c r="N15" s="23"/>
      <c r="O15" s="23"/>
      <c r="P15" s="23"/>
      <c r="Q15" s="23"/>
      <c r="R15" s="23"/>
      <c r="S15" s="23"/>
      <c r="T15" s="23"/>
      <c r="U15" s="23"/>
      <c r="V15" s="23">
        <f>K15</f>
        <v>0</v>
      </c>
      <c r="W15" s="23">
        <f t="shared" si="3"/>
        <v>0</v>
      </c>
      <c r="X15" s="24">
        <f t="shared" si="4"/>
        <v>0</v>
      </c>
    </row>
    <row r="16" spans="1:24" ht="12.9" customHeight="1" x14ac:dyDescent="0.2">
      <c r="A16" s="15">
        <f>A14</f>
        <v>43131</v>
      </c>
      <c r="B16" s="17" t="s">
        <v>48</v>
      </c>
      <c r="C16" s="16" t="s">
        <v>49</v>
      </c>
      <c r="D16" s="16"/>
      <c r="E16" s="17" t="s">
        <v>57</v>
      </c>
      <c r="F16" s="18"/>
      <c r="G16" s="18"/>
      <c r="H16" s="18"/>
      <c r="I16" s="20"/>
      <c r="J16" s="21">
        <v>0.01</v>
      </c>
      <c r="K16" s="22">
        <f t="shared" si="0"/>
        <v>0</v>
      </c>
      <c r="L16" s="22">
        <f t="shared" si="1"/>
        <v>0</v>
      </c>
      <c r="M16" s="23">
        <f t="shared" si="2"/>
        <v>0</v>
      </c>
      <c r="N16" s="23"/>
      <c r="O16" s="23"/>
      <c r="P16" s="23"/>
      <c r="Q16" s="23"/>
      <c r="R16" s="23"/>
      <c r="S16" s="23"/>
      <c r="T16" s="23">
        <f>K16</f>
        <v>0</v>
      </c>
      <c r="U16" s="23"/>
      <c r="V16" s="23"/>
      <c r="W16" s="23">
        <f t="shared" si="3"/>
        <v>0</v>
      </c>
      <c r="X16" s="24">
        <f t="shared" si="4"/>
        <v>0</v>
      </c>
    </row>
    <row r="17" spans="1:24" ht="12.9" customHeight="1" x14ac:dyDescent="0.2">
      <c r="A17" s="15">
        <f>A14</f>
        <v>43131</v>
      </c>
      <c r="B17" s="17" t="s">
        <v>43</v>
      </c>
      <c r="C17" s="16" t="s">
        <v>44</v>
      </c>
      <c r="D17" s="16"/>
      <c r="E17" s="17" t="s">
        <v>45</v>
      </c>
      <c r="F17" s="18"/>
      <c r="G17" s="18"/>
      <c r="H17" s="18"/>
      <c r="I17" s="20">
        <v>3920</v>
      </c>
      <c r="J17" s="21">
        <v>0.1</v>
      </c>
      <c r="K17" s="22">
        <f t="shared" si="0"/>
        <v>3499.9999999999995</v>
      </c>
      <c r="L17" s="22">
        <f t="shared" si="1"/>
        <v>419.99999999999994</v>
      </c>
      <c r="M17" s="23">
        <f t="shared" si="2"/>
        <v>-350</v>
      </c>
      <c r="N17" s="23"/>
      <c r="O17" s="23"/>
      <c r="P17" s="23"/>
      <c r="Q17" s="23"/>
      <c r="R17" s="23"/>
      <c r="S17" s="23"/>
      <c r="T17" s="23"/>
      <c r="U17" s="23">
        <f>K17</f>
        <v>3499.9999999999995</v>
      </c>
      <c r="V17" s="23"/>
      <c r="W17" s="23">
        <f t="shared" si="3"/>
        <v>-3570</v>
      </c>
      <c r="X17" s="24">
        <f t="shared" si="4"/>
        <v>0</v>
      </c>
    </row>
    <row r="18" spans="1:24" x14ac:dyDescent="0.2">
      <c r="A18" s="28"/>
      <c r="B18" s="29"/>
      <c r="C18" s="30"/>
      <c r="D18" s="30"/>
      <c r="E18" s="29"/>
      <c r="F18" s="31"/>
      <c r="G18" s="31"/>
      <c r="H18" s="32"/>
      <c r="I18" s="31"/>
      <c r="J18" s="33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</row>
    <row r="19" spans="1:24" s="40" customFormat="1" ht="10.8" thickBot="1" x14ac:dyDescent="0.25">
      <c r="A19" s="34"/>
      <c r="B19" s="35"/>
      <c r="C19" s="36"/>
      <c r="D19" s="36"/>
      <c r="E19" s="35"/>
      <c r="F19" s="37">
        <f>SUM(F6:F17)</f>
        <v>0</v>
      </c>
      <c r="G19" s="37">
        <f>SUM(G6:G17)</f>
        <v>0</v>
      </c>
      <c r="H19" s="38">
        <f>SUM(H5:H17)</f>
        <v>71505.759999999995</v>
      </c>
      <c r="I19" s="38">
        <f>SUM(I5:I17)</f>
        <v>220908.32</v>
      </c>
      <c r="J19" s="39"/>
      <c r="K19" s="38">
        <f t="shared" ref="K19:W19" si="6">SUM(K5:K17)</f>
        <v>268745.33142857143</v>
      </c>
      <c r="L19" s="38">
        <f t="shared" si="6"/>
        <v>23668.748571428572</v>
      </c>
      <c r="M19" s="38">
        <f t="shared" si="6"/>
        <v>-12780.211628571429</v>
      </c>
      <c r="N19" s="38">
        <f t="shared" si="6"/>
        <v>160477.21428571429</v>
      </c>
      <c r="O19" s="38">
        <f t="shared" si="6"/>
        <v>2499.9999999999995</v>
      </c>
      <c r="P19" s="38">
        <f t="shared" si="6"/>
        <v>2999.9999999999995</v>
      </c>
      <c r="Q19" s="38">
        <f t="shared" si="6"/>
        <v>27762.357142857141</v>
      </c>
      <c r="R19" s="38">
        <f t="shared" si="6"/>
        <v>0</v>
      </c>
      <c r="S19" s="38">
        <f t="shared" si="6"/>
        <v>0</v>
      </c>
      <c r="T19" s="38">
        <f t="shared" si="6"/>
        <v>0</v>
      </c>
      <c r="U19" s="38">
        <f t="shared" si="6"/>
        <v>3499.9999999999995</v>
      </c>
      <c r="V19" s="38">
        <f t="shared" si="6"/>
        <v>71505.759999999995</v>
      </c>
      <c r="W19" s="38">
        <f t="shared" si="6"/>
        <v>-279633.86837142857</v>
      </c>
    </row>
    <row r="20" spans="1:24" ht="10.8" thickTop="1" x14ac:dyDescent="0.2"/>
    <row r="21" spans="1:24" x14ac:dyDescent="0.2">
      <c r="A21" s="3"/>
    </row>
    <row r="22" spans="1:24" x14ac:dyDescent="0.2">
      <c r="A22" s="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65406-A5BE-412F-A460-F3096F60A651}">
  <dimension ref="A1:X22"/>
  <sheetViews>
    <sheetView workbookViewId="0">
      <selection activeCell="G23" sqref="G23"/>
    </sheetView>
  </sheetViews>
  <sheetFormatPr defaultColWidth="9.109375" defaultRowHeight="10.199999999999999" x14ac:dyDescent="0.2"/>
  <cols>
    <col min="1" max="1" width="10.109375" style="27" customWidth="1"/>
    <col min="2" max="2" width="30" style="3" bestFit="1" customWidth="1"/>
    <col min="3" max="3" width="13.109375" style="2" customWidth="1"/>
    <col min="4" max="4" width="13.44140625" style="2" customWidth="1"/>
    <col min="5" max="5" width="25" style="3" bestFit="1" customWidth="1"/>
    <col min="6" max="7" width="10.44140625" style="4" customWidth="1"/>
    <col min="8" max="8" width="10.44140625" style="5" customWidth="1"/>
    <col min="9" max="9" width="9.88671875" style="4" customWidth="1"/>
    <col min="10" max="10" width="8.109375" style="6" customWidth="1"/>
    <col min="11" max="11" width="9.88671875" style="4" bestFit="1" customWidth="1"/>
    <col min="12" max="12" width="10.33203125" style="4" customWidth="1"/>
    <col min="13" max="13" width="8.6640625" style="4" customWidth="1"/>
    <col min="14" max="23" width="13.33203125" style="4" customWidth="1"/>
    <col min="24" max="16384" width="9.109375" style="3"/>
  </cols>
  <sheetData>
    <row r="1" spans="1:24" x14ac:dyDescent="0.2">
      <c r="A1" s="1" t="s">
        <v>0</v>
      </c>
    </row>
    <row r="2" spans="1:24" x14ac:dyDescent="0.2">
      <c r="A2" s="7" t="s">
        <v>16</v>
      </c>
    </row>
    <row r="3" spans="1:24" x14ac:dyDescent="0.2">
      <c r="A3" s="1"/>
      <c r="L3" s="8">
        <v>1301</v>
      </c>
      <c r="M3" s="8">
        <v>2402</v>
      </c>
      <c r="N3" s="8">
        <v>6201</v>
      </c>
      <c r="O3" s="8">
        <v>6234</v>
      </c>
      <c r="P3" s="8">
        <v>6202</v>
      </c>
      <c r="Q3" s="8">
        <v>6401</v>
      </c>
      <c r="R3" s="8"/>
      <c r="S3" s="8"/>
      <c r="T3" s="8"/>
      <c r="U3" s="8"/>
      <c r="V3" s="8">
        <v>6110</v>
      </c>
      <c r="W3" s="8">
        <v>2101</v>
      </c>
    </row>
    <row r="4" spans="1:24" s="14" customFormat="1" ht="38.25" customHeight="1" x14ac:dyDescent="0.3">
      <c r="A4" s="9" t="s">
        <v>1</v>
      </c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1" t="s">
        <v>8</v>
      </c>
      <c r="I4" s="10" t="s">
        <v>9</v>
      </c>
      <c r="J4" s="12" t="s">
        <v>10</v>
      </c>
      <c r="K4" s="10" t="s">
        <v>11</v>
      </c>
      <c r="L4" s="13" t="s">
        <v>12</v>
      </c>
      <c r="M4" s="13" t="s">
        <v>13</v>
      </c>
      <c r="N4" s="13" t="s">
        <v>20</v>
      </c>
      <c r="O4" s="13" t="s">
        <v>14</v>
      </c>
      <c r="P4" s="13" t="s">
        <v>38</v>
      </c>
      <c r="Q4" s="13" t="s">
        <v>39</v>
      </c>
      <c r="R4" s="13" t="s">
        <v>40</v>
      </c>
      <c r="S4" s="13" t="s">
        <v>41</v>
      </c>
      <c r="T4" s="13" t="s">
        <v>50</v>
      </c>
      <c r="U4" s="13" t="s">
        <v>51</v>
      </c>
      <c r="V4" s="13" t="s">
        <v>42</v>
      </c>
      <c r="W4" s="13" t="s">
        <v>15</v>
      </c>
    </row>
    <row r="5" spans="1:24" s="25" customFormat="1" ht="12.75" customHeight="1" x14ac:dyDescent="0.2">
      <c r="A5" s="15">
        <v>43159</v>
      </c>
      <c r="B5" s="17" t="s">
        <v>17</v>
      </c>
      <c r="C5" s="16" t="s">
        <v>18</v>
      </c>
      <c r="D5" s="16"/>
      <c r="E5" s="17" t="s">
        <v>19</v>
      </c>
      <c r="F5" s="18"/>
      <c r="G5" s="18"/>
      <c r="H5" s="19"/>
      <c r="I5" s="20">
        <v>179734.48</v>
      </c>
      <c r="J5" s="21">
        <v>0.05</v>
      </c>
      <c r="K5" s="22">
        <f t="shared" ref="K5:K17" si="0">SUM(F5:H5,I5/1.12)</f>
        <v>160477.21428571429</v>
      </c>
      <c r="L5" s="22">
        <f t="shared" ref="L5:L17" si="1">I5/1.12*0.12</f>
        <v>19257.265714285713</v>
      </c>
      <c r="M5" s="23">
        <f t="shared" ref="M5:M17" si="2">-SUM(G5:H5,I5/1.12)*J5</f>
        <v>-8023.8607142857145</v>
      </c>
      <c r="N5" s="23">
        <f>K5</f>
        <v>160477.21428571429</v>
      </c>
      <c r="O5" s="23"/>
      <c r="P5" s="23"/>
      <c r="Q5" s="23"/>
      <c r="R5" s="23"/>
      <c r="S5" s="23"/>
      <c r="T5" s="23"/>
      <c r="U5" s="23"/>
      <c r="V5" s="23"/>
      <c r="W5" s="23">
        <f>-SUM(F5:I5)-M5</f>
        <v>-171710.61928571429</v>
      </c>
      <c r="X5" s="24">
        <f>SUM(L5:W5)</f>
        <v>0</v>
      </c>
    </row>
    <row r="6" spans="1:24" ht="12.9" customHeight="1" x14ac:dyDescent="0.2">
      <c r="A6" s="15">
        <f>A5</f>
        <v>43159</v>
      </c>
      <c r="B6" s="17" t="s">
        <v>21</v>
      </c>
      <c r="C6" s="16" t="s">
        <v>22</v>
      </c>
      <c r="D6" s="16"/>
      <c r="E6" s="17" t="s">
        <v>23</v>
      </c>
      <c r="F6" s="18"/>
      <c r="G6" s="18"/>
      <c r="H6" s="19"/>
      <c r="I6" s="20">
        <v>2800</v>
      </c>
      <c r="J6" s="21">
        <v>0.02</v>
      </c>
      <c r="K6" s="22">
        <f t="shared" si="0"/>
        <v>2499.9999999999995</v>
      </c>
      <c r="L6" s="22">
        <f t="shared" si="1"/>
        <v>299.99999999999994</v>
      </c>
      <c r="M6" s="23">
        <f t="shared" si="2"/>
        <v>-49.999999999999993</v>
      </c>
      <c r="N6" s="23"/>
      <c r="O6" s="23">
        <f>K6</f>
        <v>2499.9999999999995</v>
      </c>
      <c r="P6" s="23"/>
      <c r="Q6" s="23"/>
      <c r="R6" s="23"/>
      <c r="S6" s="23"/>
      <c r="T6" s="23"/>
      <c r="U6" s="23"/>
      <c r="V6" s="23"/>
      <c r="W6" s="23">
        <f t="shared" ref="W6:W17" si="3">-SUM(F6:I6)-M6</f>
        <v>-2750</v>
      </c>
      <c r="X6" s="24">
        <f t="shared" ref="X6:X17" si="4">SUM(L6:W6)</f>
        <v>0</v>
      </c>
    </row>
    <row r="7" spans="1:24" ht="12.9" customHeight="1" x14ac:dyDescent="0.2">
      <c r="A7" s="15">
        <f t="shared" ref="A7:A14" si="5">A6</f>
        <v>43159</v>
      </c>
      <c r="B7" s="17" t="s">
        <v>24</v>
      </c>
      <c r="C7" s="16" t="s">
        <v>25</v>
      </c>
      <c r="D7" s="16"/>
      <c r="E7" s="17" t="s">
        <v>26</v>
      </c>
      <c r="F7" s="18"/>
      <c r="G7" s="18"/>
      <c r="H7" s="19"/>
      <c r="I7" s="20">
        <v>3360</v>
      </c>
      <c r="J7" s="21">
        <v>0.05</v>
      </c>
      <c r="K7" s="22">
        <f t="shared" si="0"/>
        <v>2999.9999999999995</v>
      </c>
      <c r="L7" s="22">
        <f t="shared" si="1"/>
        <v>359.99999999999994</v>
      </c>
      <c r="M7" s="23">
        <f t="shared" si="2"/>
        <v>-149.99999999999997</v>
      </c>
      <c r="N7" s="23"/>
      <c r="O7" s="23"/>
      <c r="P7" s="23">
        <f>K7</f>
        <v>2999.9999999999995</v>
      </c>
      <c r="Q7" s="23"/>
      <c r="R7" s="23"/>
      <c r="S7" s="23"/>
      <c r="T7" s="23"/>
      <c r="U7" s="23"/>
      <c r="V7" s="23"/>
      <c r="W7" s="23">
        <f t="shared" si="3"/>
        <v>-3210</v>
      </c>
      <c r="X7" s="24">
        <f t="shared" si="4"/>
        <v>0</v>
      </c>
    </row>
    <row r="8" spans="1:24" ht="12.9" customHeight="1" x14ac:dyDescent="0.2">
      <c r="A8" s="15">
        <f t="shared" si="5"/>
        <v>43159</v>
      </c>
      <c r="B8" s="17" t="s">
        <v>27</v>
      </c>
      <c r="C8" s="16" t="s">
        <v>28</v>
      </c>
      <c r="D8" s="16"/>
      <c r="E8" s="17" t="s">
        <v>46</v>
      </c>
      <c r="F8" s="18"/>
      <c r="G8" s="18"/>
      <c r="H8" s="19"/>
      <c r="I8" s="20">
        <v>26824.1</v>
      </c>
      <c r="J8" s="21">
        <v>0.1</v>
      </c>
      <c r="K8" s="22">
        <f t="shared" si="0"/>
        <v>23950.089285714283</v>
      </c>
      <c r="L8" s="22">
        <f t="shared" si="1"/>
        <v>2874.0107142857137</v>
      </c>
      <c r="M8" s="23">
        <f t="shared" si="2"/>
        <v>-2395.0089285714284</v>
      </c>
      <c r="N8" s="23"/>
      <c r="O8" s="23"/>
      <c r="P8" s="23"/>
      <c r="Q8" s="23">
        <f>K8</f>
        <v>23950.089285714283</v>
      </c>
      <c r="R8" s="23"/>
      <c r="S8" s="23"/>
      <c r="T8" s="23"/>
      <c r="U8" s="23"/>
      <c r="V8" s="23"/>
      <c r="W8" s="23">
        <f t="shared" si="3"/>
        <v>-24429.091071428571</v>
      </c>
      <c r="X8" s="24">
        <f t="shared" si="4"/>
        <v>0</v>
      </c>
    </row>
    <row r="9" spans="1:24" ht="12.9" customHeight="1" x14ac:dyDescent="0.2">
      <c r="A9" s="15">
        <f t="shared" si="5"/>
        <v>43159</v>
      </c>
      <c r="B9" s="17" t="s">
        <v>30</v>
      </c>
      <c r="C9" s="16" t="s">
        <v>31</v>
      </c>
      <c r="D9" s="16"/>
      <c r="E9" s="17" t="s">
        <v>47</v>
      </c>
      <c r="F9" s="18"/>
      <c r="G9" s="18"/>
      <c r="H9" s="20"/>
      <c r="I9" s="20"/>
      <c r="J9" s="21">
        <v>0.02</v>
      </c>
      <c r="K9" s="22">
        <f t="shared" si="0"/>
        <v>0</v>
      </c>
      <c r="L9" s="22">
        <f t="shared" si="1"/>
        <v>0</v>
      </c>
      <c r="M9" s="23">
        <f t="shared" si="2"/>
        <v>0</v>
      </c>
      <c r="N9" s="23"/>
      <c r="O9" s="23"/>
      <c r="P9" s="23"/>
      <c r="Q9" s="23"/>
      <c r="R9" s="23">
        <f>K9</f>
        <v>0</v>
      </c>
      <c r="S9" s="23"/>
      <c r="T9" s="23"/>
      <c r="U9" s="23"/>
      <c r="V9" s="23"/>
      <c r="W9" s="23">
        <f t="shared" si="3"/>
        <v>0</v>
      </c>
      <c r="X9" s="24">
        <f t="shared" si="4"/>
        <v>0</v>
      </c>
    </row>
    <row r="10" spans="1:24" ht="12.9" customHeight="1" x14ac:dyDescent="0.2">
      <c r="A10" s="15">
        <f t="shared" si="5"/>
        <v>43159</v>
      </c>
      <c r="B10" s="17" t="s">
        <v>53</v>
      </c>
      <c r="C10" s="16" t="s">
        <v>54</v>
      </c>
      <c r="D10" s="16"/>
      <c r="E10" s="17" t="s">
        <v>55</v>
      </c>
      <c r="F10" s="18"/>
      <c r="G10" s="18"/>
      <c r="H10" s="26"/>
      <c r="I10" s="20"/>
      <c r="J10" s="21">
        <v>0.02</v>
      </c>
      <c r="K10" s="22">
        <f t="shared" si="0"/>
        <v>0</v>
      </c>
      <c r="L10" s="22">
        <f t="shared" si="1"/>
        <v>0</v>
      </c>
      <c r="M10" s="23">
        <f t="shared" si="2"/>
        <v>0</v>
      </c>
      <c r="N10" s="23"/>
      <c r="O10" s="23"/>
      <c r="P10" s="23"/>
      <c r="Q10" s="23"/>
      <c r="R10" s="23">
        <f>K10</f>
        <v>0</v>
      </c>
      <c r="S10" s="23"/>
      <c r="T10" s="23"/>
      <c r="U10" s="23"/>
      <c r="V10" s="23"/>
      <c r="W10" s="23">
        <f t="shared" si="3"/>
        <v>0</v>
      </c>
      <c r="X10" s="24">
        <f t="shared" si="4"/>
        <v>0</v>
      </c>
    </row>
    <row r="11" spans="1:24" ht="12.9" customHeight="1" x14ac:dyDescent="0.2">
      <c r="A11" s="15">
        <f t="shared" si="5"/>
        <v>43159</v>
      </c>
      <c r="B11" s="17" t="s">
        <v>68</v>
      </c>
      <c r="C11" s="16" t="s">
        <v>69</v>
      </c>
      <c r="D11" s="16"/>
      <c r="E11" s="17" t="s">
        <v>55</v>
      </c>
      <c r="F11" s="18"/>
      <c r="G11" s="18"/>
      <c r="H11" s="26"/>
      <c r="I11" s="20"/>
      <c r="J11" s="21">
        <v>0.02</v>
      </c>
      <c r="K11" s="22">
        <f t="shared" si="0"/>
        <v>0</v>
      </c>
      <c r="L11" s="22">
        <f t="shared" si="1"/>
        <v>0</v>
      </c>
      <c r="M11" s="23">
        <f t="shared" si="2"/>
        <v>0</v>
      </c>
      <c r="N11" s="23"/>
      <c r="O11" s="23"/>
      <c r="P11" s="23"/>
      <c r="Q11" s="23"/>
      <c r="R11" s="23">
        <f>K11</f>
        <v>0</v>
      </c>
      <c r="S11" s="23"/>
      <c r="T11" s="23"/>
      <c r="U11" s="23"/>
      <c r="V11" s="23"/>
      <c r="W11" s="23">
        <f t="shared" si="3"/>
        <v>0</v>
      </c>
      <c r="X11" s="24">
        <f t="shared" si="4"/>
        <v>0</v>
      </c>
    </row>
    <row r="12" spans="1:24" ht="12.9" customHeight="1" x14ac:dyDescent="0.2">
      <c r="A12" s="15">
        <f>A8</f>
        <v>43159</v>
      </c>
      <c r="B12" s="17" t="s">
        <v>33</v>
      </c>
      <c r="C12" s="16" t="s">
        <v>34</v>
      </c>
      <c r="D12" s="16"/>
      <c r="E12" s="17"/>
      <c r="F12" s="18"/>
      <c r="G12" s="18"/>
      <c r="H12" s="26"/>
      <c r="I12" s="20"/>
      <c r="J12" s="21">
        <v>0.02</v>
      </c>
      <c r="K12" s="22">
        <f t="shared" si="0"/>
        <v>0</v>
      </c>
      <c r="L12" s="22">
        <f t="shared" si="1"/>
        <v>0</v>
      </c>
      <c r="M12" s="23">
        <f t="shared" si="2"/>
        <v>0</v>
      </c>
      <c r="N12" s="23"/>
      <c r="O12" s="23"/>
      <c r="P12" s="23"/>
      <c r="Q12" s="23"/>
      <c r="R12" s="23"/>
      <c r="S12" s="23">
        <f>K12</f>
        <v>0</v>
      </c>
      <c r="T12" s="23"/>
      <c r="U12" s="23"/>
      <c r="V12" s="23"/>
      <c r="W12" s="23">
        <f t="shared" si="3"/>
        <v>0</v>
      </c>
      <c r="X12" s="24">
        <f t="shared" si="4"/>
        <v>0</v>
      </c>
    </row>
    <row r="13" spans="1:24" ht="12.9" customHeight="1" x14ac:dyDescent="0.2">
      <c r="A13" s="15">
        <f>A9</f>
        <v>43159</v>
      </c>
      <c r="B13" s="17" t="s">
        <v>52</v>
      </c>
      <c r="C13" s="16"/>
      <c r="D13" s="16"/>
      <c r="E13" s="17"/>
      <c r="F13" s="18"/>
      <c r="G13" s="18"/>
      <c r="H13" s="26"/>
      <c r="I13" s="20"/>
      <c r="J13" s="21">
        <v>0.02</v>
      </c>
      <c r="K13" s="22">
        <f t="shared" si="0"/>
        <v>0</v>
      </c>
      <c r="L13" s="22">
        <f t="shared" si="1"/>
        <v>0</v>
      </c>
      <c r="M13" s="23">
        <f t="shared" si="2"/>
        <v>0</v>
      </c>
      <c r="N13" s="23"/>
      <c r="O13" s="23"/>
      <c r="P13" s="23"/>
      <c r="Q13" s="23"/>
      <c r="R13" s="23">
        <f>K13</f>
        <v>0</v>
      </c>
      <c r="S13" s="23"/>
      <c r="T13" s="23"/>
      <c r="U13" s="23"/>
      <c r="V13" s="23"/>
      <c r="W13" s="23">
        <f t="shared" si="3"/>
        <v>0</v>
      </c>
      <c r="X13" s="24">
        <f t="shared" si="4"/>
        <v>0</v>
      </c>
    </row>
    <row r="14" spans="1:24" ht="12.9" customHeight="1" x14ac:dyDescent="0.2">
      <c r="A14" s="15">
        <f t="shared" si="5"/>
        <v>43159</v>
      </c>
      <c r="B14" s="17" t="s">
        <v>35</v>
      </c>
      <c r="C14" s="16"/>
      <c r="D14" s="16"/>
      <c r="E14" s="17" t="s">
        <v>72</v>
      </c>
      <c r="F14" s="18"/>
      <c r="G14" s="18"/>
      <c r="H14" s="20">
        <v>53290.61</v>
      </c>
      <c r="I14" s="41"/>
      <c r="J14" s="21">
        <v>0.02</v>
      </c>
      <c r="K14" s="22">
        <f t="shared" si="0"/>
        <v>53290.61</v>
      </c>
      <c r="L14" s="22">
        <f t="shared" si="1"/>
        <v>0</v>
      </c>
      <c r="M14" s="23">
        <f t="shared" si="2"/>
        <v>-1065.8122000000001</v>
      </c>
      <c r="N14" s="23"/>
      <c r="O14" s="23"/>
      <c r="P14" s="23"/>
      <c r="Q14" s="23"/>
      <c r="R14" s="23"/>
      <c r="S14" s="23"/>
      <c r="T14" s="23"/>
      <c r="U14" s="23"/>
      <c r="V14" s="23">
        <f>K14</f>
        <v>53290.61</v>
      </c>
      <c r="W14" s="23">
        <f t="shared" si="3"/>
        <v>-52224.7978</v>
      </c>
      <c r="X14" s="24">
        <f t="shared" si="4"/>
        <v>0</v>
      </c>
    </row>
    <row r="15" spans="1:24" ht="12.9" customHeight="1" x14ac:dyDescent="0.2">
      <c r="A15" s="15">
        <f>A13</f>
        <v>43159</v>
      </c>
      <c r="B15" s="17" t="s">
        <v>35</v>
      </c>
      <c r="C15" s="16"/>
      <c r="D15" s="16"/>
      <c r="E15" s="17" t="s">
        <v>73</v>
      </c>
      <c r="F15" s="18"/>
      <c r="G15" s="18"/>
      <c r="H15" s="42">
        <v>45685.93</v>
      </c>
      <c r="I15" s="41"/>
      <c r="J15" s="21">
        <v>0.02</v>
      </c>
      <c r="K15" s="22">
        <f t="shared" si="0"/>
        <v>45685.93</v>
      </c>
      <c r="L15" s="22">
        <f t="shared" si="1"/>
        <v>0</v>
      </c>
      <c r="M15" s="23">
        <f t="shared" si="2"/>
        <v>-913.71860000000004</v>
      </c>
      <c r="N15" s="23"/>
      <c r="O15" s="23"/>
      <c r="P15" s="23"/>
      <c r="Q15" s="23"/>
      <c r="R15" s="23"/>
      <c r="S15" s="23"/>
      <c r="T15" s="23"/>
      <c r="U15" s="23"/>
      <c r="V15" s="23">
        <f>K15</f>
        <v>45685.93</v>
      </c>
      <c r="W15" s="23">
        <f t="shared" si="3"/>
        <v>-44772.2114</v>
      </c>
      <c r="X15" s="24">
        <f t="shared" si="4"/>
        <v>0</v>
      </c>
    </row>
    <row r="16" spans="1:24" ht="12.9" customHeight="1" x14ac:dyDescent="0.2">
      <c r="A16" s="15">
        <f>A14</f>
        <v>43159</v>
      </c>
      <c r="B16" s="17" t="s">
        <v>48</v>
      </c>
      <c r="C16" s="16" t="s">
        <v>49</v>
      </c>
      <c r="D16" s="16"/>
      <c r="E16" s="17" t="s">
        <v>57</v>
      </c>
      <c r="F16" s="18"/>
      <c r="G16" s="18"/>
      <c r="H16" s="18"/>
      <c r="I16" s="20"/>
      <c r="J16" s="21">
        <v>0.01</v>
      </c>
      <c r="K16" s="22">
        <f t="shared" si="0"/>
        <v>0</v>
      </c>
      <c r="L16" s="22">
        <f t="shared" si="1"/>
        <v>0</v>
      </c>
      <c r="M16" s="23">
        <f t="shared" si="2"/>
        <v>0</v>
      </c>
      <c r="N16" s="23"/>
      <c r="O16" s="23"/>
      <c r="P16" s="23"/>
      <c r="Q16" s="23"/>
      <c r="R16" s="23"/>
      <c r="S16" s="23"/>
      <c r="T16" s="23">
        <f>K16</f>
        <v>0</v>
      </c>
      <c r="U16" s="23"/>
      <c r="V16" s="23"/>
      <c r="W16" s="23">
        <f t="shared" si="3"/>
        <v>0</v>
      </c>
      <c r="X16" s="24">
        <f t="shared" si="4"/>
        <v>0</v>
      </c>
    </row>
    <row r="17" spans="1:24" ht="12.9" customHeight="1" x14ac:dyDescent="0.2">
      <c r="A17" s="15">
        <f>A14</f>
        <v>43159</v>
      </c>
      <c r="B17" s="17" t="s">
        <v>43</v>
      </c>
      <c r="C17" s="16" t="s">
        <v>44</v>
      </c>
      <c r="D17" s="16"/>
      <c r="E17" s="17" t="s">
        <v>45</v>
      </c>
      <c r="F17" s="18"/>
      <c r="G17" s="18"/>
      <c r="H17" s="18"/>
      <c r="I17" s="20">
        <v>3920</v>
      </c>
      <c r="J17" s="21">
        <v>0.1</v>
      </c>
      <c r="K17" s="22">
        <f t="shared" si="0"/>
        <v>3499.9999999999995</v>
      </c>
      <c r="L17" s="22">
        <f t="shared" si="1"/>
        <v>419.99999999999994</v>
      </c>
      <c r="M17" s="23">
        <f t="shared" si="2"/>
        <v>-350</v>
      </c>
      <c r="N17" s="23"/>
      <c r="O17" s="23"/>
      <c r="P17" s="23"/>
      <c r="Q17" s="23"/>
      <c r="R17" s="23"/>
      <c r="S17" s="23"/>
      <c r="T17" s="23"/>
      <c r="U17" s="23">
        <f>K17</f>
        <v>3499.9999999999995</v>
      </c>
      <c r="V17" s="23"/>
      <c r="W17" s="23">
        <f t="shared" si="3"/>
        <v>-3570</v>
      </c>
      <c r="X17" s="24">
        <f t="shared" si="4"/>
        <v>0</v>
      </c>
    </row>
    <row r="18" spans="1:24" x14ac:dyDescent="0.2">
      <c r="A18" s="28"/>
      <c r="B18" s="29"/>
      <c r="C18" s="30"/>
      <c r="D18" s="30"/>
      <c r="E18" s="29"/>
      <c r="F18" s="31"/>
      <c r="G18" s="31"/>
      <c r="H18" s="32"/>
      <c r="I18" s="31"/>
      <c r="J18" s="33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</row>
    <row r="19" spans="1:24" s="40" customFormat="1" ht="10.8" thickBot="1" x14ac:dyDescent="0.25">
      <c r="A19" s="34"/>
      <c r="B19" s="35"/>
      <c r="C19" s="36"/>
      <c r="D19" s="36"/>
      <c r="E19" s="35"/>
      <c r="F19" s="37">
        <f>SUM(F6:F17)</f>
        <v>0</v>
      </c>
      <c r="G19" s="37">
        <f>SUM(G6:G17)</f>
        <v>0</v>
      </c>
      <c r="H19" s="38">
        <f>SUM(H5:H17)</f>
        <v>98976.540000000008</v>
      </c>
      <c r="I19" s="38">
        <f>SUM(I5:I17)</f>
        <v>216638.58000000002</v>
      </c>
      <c r="J19" s="39"/>
      <c r="K19" s="38">
        <f t="shared" ref="K19:W19" si="6">SUM(K5:K17)</f>
        <v>292403.84357142856</v>
      </c>
      <c r="L19" s="38">
        <f t="shared" si="6"/>
        <v>23211.276428571426</v>
      </c>
      <c r="M19" s="38">
        <f t="shared" si="6"/>
        <v>-12948.400442857142</v>
      </c>
      <c r="N19" s="38">
        <f t="shared" si="6"/>
        <v>160477.21428571429</v>
      </c>
      <c r="O19" s="38">
        <f t="shared" si="6"/>
        <v>2499.9999999999995</v>
      </c>
      <c r="P19" s="38">
        <f t="shared" si="6"/>
        <v>2999.9999999999995</v>
      </c>
      <c r="Q19" s="38">
        <f t="shared" si="6"/>
        <v>23950.089285714283</v>
      </c>
      <c r="R19" s="38">
        <f t="shared" si="6"/>
        <v>0</v>
      </c>
      <c r="S19" s="38">
        <f t="shared" si="6"/>
        <v>0</v>
      </c>
      <c r="T19" s="38">
        <f t="shared" si="6"/>
        <v>0</v>
      </c>
      <c r="U19" s="38">
        <f t="shared" si="6"/>
        <v>3499.9999999999995</v>
      </c>
      <c r="V19" s="38">
        <f t="shared" si="6"/>
        <v>98976.540000000008</v>
      </c>
      <c r="W19" s="38">
        <f t="shared" si="6"/>
        <v>-302666.71955714282</v>
      </c>
    </row>
    <row r="20" spans="1:24" ht="10.8" thickTop="1" x14ac:dyDescent="0.2"/>
    <row r="21" spans="1:24" x14ac:dyDescent="0.2">
      <c r="A21" s="3"/>
    </row>
    <row r="22" spans="1:24" x14ac:dyDescent="0.2">
      <c r="A22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30660-BDB3-4FEE-B12E-EBE815E666B9}">
  <dimension ref="A1:X23"/>
  <sheetViews>
    <sheetView workbookViewId="0">
      <selection activeCell="A6" sqref="A6"/>
    </sheetView>
  </sheetViews>
  <sheetFormatPr defaultColWidth="9.109375" defaultRowHeight="10.199999999999999" x14ac:dyDescent="0.2"/>
  <cols>
    <col min="1" max="1" width="10.109375" style="27" customWidth="1"/>
    <col min="2" max="2" width="30" style="3" bestFit="1" customWidth="1"/>
    <col min="3" max="3" width="13.109375" style="2" customWidth="1"/>
    <col min="4" max="4" width="13.44140625" style="2" customWidth="1"/>
    <col min="5" max="5" width="25" style="3" bestFit="1" customWidth="1"/>
    <col min="6" max="7" width="10.44140625" style="4" customWidth="1"/>
    <col min="8" max="8" width="10.44140625" style="5" customWidth="1"/>
    <col min="9" max="9" width="9.88671875" style="4" customWidth="1"/>
    <col min="10" max="10" width="8.109375" style="6" customWidth="1"/>
    <col min="11" max="11" width="9.88671875" style="4" bestFit="1" customWidth="1"/>
    <col min="12" max="12" width="10.33203125" style="4" customWidth="1"/>
    <col min="13" max="13" width="8.6640625" style="4" customWidth="1"/>
    <col min="14" max="23" width="13.33203125" style="4" customWidth="1"/>
    <col min="24" max="16384" width="9.109375" style="3"/>
  </cols>
  <sheetData>
    <row r="1" spans="1:24" x14ac:dyDescent="0.2">
      <c r="A1" s="1" t="s">
        <v>0</v>
      </c>
    </row>
    <row r="2" spans="1:24" x14ac:dyDescent="0.2">
      <c r="A2" s="7" t="s">
        <v>16</v>
      </c>
    </row>
    <row r="3" spans="1:24" x14ac:dyDescent="0.2">
      <c r="A3" s="1"/>
      <c r="L3" s="8">
        <v>1301</v>
      </c>
      <c r="M3" s="8">
        <v>2402</v>
      </c>
      <c r="N3" s="8">
        <v>6201</v>
      </c>
      <c r="O3" s="8">
        <v>6234</v>
      </c>
      <c r="P3" s="8">
        <v>6202</v>
      </c>
      <c r="Q3" s="8">
        <v>6401</v>
      </c>
      <c r="R3" s="8"/>
      <c r="S3" s="8"/>
      <c r="T3" s="8"/>
      <c r="U3" s="8"/>
      <c r="V3" s="8">
        <v>6110</v>
      </c>
      <c r="W3" s="8">
        <v>2101</v>
      </c>
    </row>
    <row r="4" spans="1:24" s="14" customFormat="1" ht="38.25" customHeight="1" x14ac:dyDescent="0.3">
      <c r="A4" s="9" t="s">
        <v>1</v>
      </c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1" t="s">
        <v>8</v>
      </c>
      <c r="I4" s="10" t="s">
        <v>9</v>
      </c>
      <c r="J4" s="12" t="s">
        <v>10</v>
      </c>
      <c r="K4" s="10" t="s">
        <v>11</v>
      </c>
      <c r="L4" s="13" t="s">
        <v>12</v>
      </c>
      <c r="M4" s="13" t="s">
        <v>13</v>
      </c>
      <c r="N4" s="13" t="s">
        <v>20</v>
      </c>
      <c r="O4" s="13" t="s">
        <v>14</v>
      </c>
      <c r="P4" s="13" t="s">
        <v>38</v>
      </c>
      <c r="Q4" s="13" t="s">
        <v>39</v>
      </c>
      <c r="R4" s="13" t="s">
        <v>40</v>
      </c>
      <c r="S4" s="13" t="s">
        <v>41</v>
      </c>
      <c r="T4" s="13" t="s">
        <v>50</v>
      </c>
      <c r="U4" s="13" t="s">
        <v>51</v>
      </c>
      <c r="V4" s="13" t="s">
        <v>42</v>
      </c>
      <c r="W4" s="13" t="s">
        <v>15</v>
      </c>
    </row>
    <row r="5" spans="1:24" s="25" customFormat="1" ht="12.75" customHeight="1" x14ac:dyDescent="0.2">
      <c r="A5" s="15">
        <v>43190</v>
      </c>
      <c r="B5" s="17" t="s">
        <v>17</v>
      </c>
      <c r="C5" s="16" t="s">
        <v>18</v>
      </c>
      <c r="D5" s="16"/>
      <c r="E5" s="17" t="s">
        <v>19</v>
      </c>
      <c r="F5" s="18"/>
      <c r="G5" s="18"/>
      <c r="H5" s="19"/>
      <c r="I5" s="20">
        <v>179734.48</v>
      </c>
      <c r="J5" s="21">
        <v>0.05</v>
      </c>
      <c r="K5" s="22">
        <f t="shared" ref="K5:K18" si="0">SUM(F5:H5,I5/1.12)</f>
        <v>160477.21428571429</v>
      </c>
      <c r="L5" s="22">
        <f t="shared" ref="L5:L18" si="1">I5/1.12*0.12</f>
        <v>19257.265714285713</v>
      </c>
      <c r="M5" s="23">
        <f t="shared" ref="M5:M18" si="2">-SUM(G5:H5,I5/1.12)*J5</f>
        <v>-8023.8607142857145</v>
      </c>
      <c r="N5" s="23">
        <f>K5</f>
        <v>160477.21428571429</v>
      </c>
      <c r="O5" s="23"/>
      <c r="P5" s="23"/>
      <c r="Q5" s="23"/>
      <c r="R5" s="23"/>
      <c r="S5" s="23"/>
      <c r="T5" s="23"/>
      <c r="U5" s="23"/>
      <c r="V5" s="23"/>
      <c r="W5" s="23">
        <f>-SUM(F5:I5)-M5</f>
        <v>-171710.61928571429</v>
      </c>
      <c r="X5" s="24">
        <f>SUM(L5:W5)</f>
        <v>0</v>
      </c>
    </row>
    <row r="6" spans="1:24" ht="12.9" customHeight="1" x14ac:dyDescent="0.2">
      <c r="A6" s="15">
        <f>A5</f>
        <v>43190</v>
      </c>
      <c r="B6" s="17" t="s">
        <v>21</v>
      </c>
      <c r="C6" s="16" t="s">
        <v>22</v>
      </c>
      <c r="D6" s="16"/>
      <c r="E6" s="17" t="s">
        <v>23</v>
      </c>
      <c r="F6" s="18"/>
      <c r="G6" s="18"/>
      <c r="H6" s="19"/>
      <c r="I6" s="20">
        <v>2800</v>
      </c>
      <c r="J6" s="21">
        <v>0.02</v>
      </c>
      <c r="K6" s="22">
        <f t="shared" si="0"/>
        <v>2499.9999999999995</v>
      </c>
      <c r="L6" s="22">
        <f t="shared" si="1"/>
        <v>299.99999999999994</v>
      </c>
      <c r="M6" s="23">
        <f t="shared" si="2"/>
        <v>-49.999999999999993</v>
      </c>
      <c r="N6" s="23"/>
      <c r="O6" s="23">
        <f>K6</f>
        <v>2499.9999999999995</v>
      </c>
      <c r="P6" s="23"/>
      <c r="Q6" s="23"/>
      <c r="R6" s="23"/>
      <c r="S6" s="23"/>
      <c r="T6" s="23"/>
      <c r="U6" s="23"/>
      <c r="V6" s="23"/>
      <c r="W6" s="23">
        <f t="shared" ref="W6:W18" si="3">-SUM(F6:I6)-M6</f>
        <v>-2750</v>
      </c>
      <c r="X6" s="24">
        <f t="shared" ref="X6:X18" si="4">SUM(L6:W6)</f>
        <v>0</v>
      </c>
    </row>
    <row r="7" spans="1:24" ht="12.9" customHeight="1" x14ac:dyDescent="0.2">
      <c r="A7" s="15">
        <f t="shared" ref="A7:A15" si="5">A6</f>
        <v>43190</v>
      </c>
      <c r="B7" s="17" t="s">
        <v>24</v>
      </c>
      <c r="C7" s="16" t="s">
        <v>25</v>
      </c>
      <c r="D7" s="16"/>
      <c r="E7" s="17" t="s">
        <v>26</v>
      </c>
      <c r="F7" s="18"/>
      <c r="G7" s="18"/>
      <c r="H7" s="19"/>
      <c r="I7" s="20">
        <v>3360</v>
      </c>
      <c r="J7" s="21">
        <v>0.05</v>
      </c>
      <c r="K7" s="22">
        <f t="shared" si="0"/>
        <v>2999.9999999999995</v>
      </c>
      <c r="L7" s="22">
        <f t="shared" si="1"/>
        <v>359.99999999999994</v>
      </c>
      <c r="M7" s="23">
        <f t="shared" si="2"/>
        <v>-149.99999999999997</v>
      </c>
      <c r="N7" s="23"/>
      <c r="O7" s="23"/>
      <c r="P7" s="23">
        <f>K7</f>
        <v>2999.9999999999995</v>
      </c>
      <c r="Q7" s="23"/>
      <c r="R7" s="23"/>
      <c r="S7" s="23"/>
      <c r="T7" s="23"/>
      <c r="U7" s="23"/>
      <c r="V7" s="23"/>
      <c r="W7" s="23">
        <f t="shared" si="3"/>
        <v>-3210</v>
      </c>
      <c r="X7" s="24">
        <f t="shared" si="4"/>
        <v>0</v>
      </c>
    </row>
    <row r="8" spans="1:24" ht="12.9" customHeight="1" x14ac:dyDescent="0.2">
      <c r="A8" s="15">
        <f t="shared" si="5"/>
        <v>43190</v>
      </c>
      <c r="B8" s="17" t="s">
        <v>27</v>
      </c>
      <c r="C8" s="16" t="s">
        <v>28</v>
      </c>
      <c r="D8" s="16"/>
      <c r="E8" s="17" t="s">
        <v>46</v>
      </c>
      <c r="F8" s="18"/>
      <c r="G8" s="18"/>
      <c r="H8" s="19"/>
      <c r="I8" s="20">
        <v>26781.9</v>
      </c>
      <c r="J8" s="21">
        <v>0.1</v>
      </c>
      <c r="K8" s="22">
        <f t="shared" si="0"/>
        <v>23912.410714285714</v>
      </c>
      <c r="L8" s="22">
        <f t="shared" si="1"/>
        <v>2869.4892857142854</v>
      </c>
      <c r="M8" s="23">
        <f t="shared" si="2"/>
        <v>-2391.2410714285716</v>
      </c>
      <c r="N8" s="23"/>
      <c r="O8" s="23"/>
      <c r="P8" s="23"/>
      <c r="Q8" s="23">
        <f>K8</f>
        <v>23912.410714285714</v>
      </c>
      <c r="R8" s="23"/>
      <c r="S8" s="23"/>
      <c r="T8" s="23"/>
      <c r="U8" s="23"/>
      <c r="V8" s="23"/>
      <c r="W8" s="23">
        <f t="shared" si="3"/>
        <v>-24390.658928571429</v>
      </c>
      <c r="X8" s="24">
        <f t="shared" si="4"/>
        <v>0</v>
      </c>
    </row>
    <row r="9" spans="1:24" ht="12.9" customHeight="1" x14ac:dyDescent="0.2">
      <c r="A9" s="15">
        <f t="shared" si="5"/>
        <v>43190</v>
      </c>
      <c r="B9" s="17" t="s">
        <v>30</v>
      </c>
      <c r="C9" s="16" t="s">
        <v>31</v>
      </c>
      <c r="D9" s="16"/>
      <c r="E9" s="17" t="s">
        <v>47</v>
      </c>
      <c r="F9" s="18"/>
      <c r="G9" s="18"/>
      <c r="H9" s="20"/>
      <c r="I9" s="20"/>
      <c r="J9" s="21">
        <v>0.02</v>
      </c>
      <c r="K9" s="22">
        <f t="shared" si="0"/>
        <v>0</v>
      </c>
      <c r="L9" s="22">
        <f t="shared" si="1"/>
        <v>0</v>
      </c>
      <c r="M9" s="23">
        <f t="shared" si="2"/>
        <v>0</v>
      </c>
      <c r="N9" s="23"/>
      <c r="O9" s="23"/>
      <c r="P9" s="23"/>
      <c r="Q9" s="23"/>
      <c r="R9" s="23">
        <f>K9</f>
        <v>0</v>
      </c>
      <c r="S9" s="23"/>
      <c r="T9" s="23"/>
      <c r="U9" s="23"/>
      <c r="V9" s="23"/>
      <c r="W9" s="23">
        <f t="shared" si="3"/>
        <v>0</v>
      </c>
      <c r="X9" s="24">
        <f t="shared" si="4"/>
        <v>0</v>
      </c>
    </row>
    <row r="10" spans="1:24" ht="12.9" customHeight="1" x14ac:dyDescent="0.2">
      <c r="A10" s="15">
        <f t="shared" si="5"/>
        <v>43190</v>
      </c>
      <c r="B10" s="17" t="s">
        <v>53</v>
      </c>
      <c r="C10" s="16" t="s">
        <v>54</v>
      </c>
      <c r="D10" s="16"/>
      <c r="E10" s="17" t="s">
        <v>55</v>
      </c>
      <c r="F10" s="18"/>
      <c r="G10" s="18"/>
      <c r="H10" s="26"/>
      <c r="I10" s="20"/>
      <c r="J10" s="21">
        <v>0.02</v>
      </c>
      <c r="K10" s="22">
        <f t="shared" si="0"/>
        <v>0</v>
      </c>
      <c r="L10" s="22">
        <f t="shared" si="1"/>
        <v>0</v>
      </c>
      <c r="M10" s="23">
        <f t="shared" si="2"/>
        <v>0</v>
      </c>
      <c r="N10" s="23"/>
      <c r="O10" s="23"/>
      <c r="P10" s="23"/>
      <c r="Q10" s="23"/>
      <c r="R10" s="23">
        <f>K10</f>
        <v>0</v>
      </c>
      <c r="S10" s="23"/>
      <c r="T10" s="23"/>
      <c r="U10" s="23"/>
      <c r="V10" s="23"/>
      <c r="W10" s="23">
        <f t="shared" si="3"/>
        <v>0</v>
      </c>
      <c r="X10" s="24">
        <f t="shared" si="4"/>
        <v>0</v>
      </c>
    </row>
    <row r="11" spans="1:24" ht="12.9" customHeight="1" x14ac:dyDescent="0.2">
      <c r="A11" s="15">
        <f t="shared" si="5"/>
        <v>43190</v>
      </c>
      <c r="B11" s="17" t="s">
        <v>68</v>
      </c>
      <c r="C11" s="16" t="s">
        <v>69</v>
      </c>
      <c r="D11" s="16"/>
      <c r="E11" s="17" t="s">
        <v>55</v>
      </c>
      <c r="F11" s="18"/>
      <c r="G11" s="18"/>
      <c r="H11" s="26"/>
      <c r="I11" s="20">
        <v>18300</v>
      </c>
      <c r="J11" s="21">
        <v>0.01</v>
      </c>
      <c r="K11" s="22">
        <f t="shared" si="0"/>
        <v>16339.285714285712</v>
      </c>
      <c r="L11" s="22">
        <f t="shared" si="1"/>
        <v>1960.7142857142853</v>
      </c>
      <c r="M11" s="23">
        <f t="shared" si="2"/>
        <v>-163.39285714285711</v>
      </c>
      <c r="N11" s="23"/>
      <c r="O11" s="23"/>
      <c r="P11" s="23"/>
      <c r="Q11" s="23"/>
      <c r="R11" s="23">
        <f>K11</f>
        <v>16339.285714285712</v>
      </c>
      <c r="S11" s="23"/>
      <c r="T11" s="23"/>
      <c r="U11" s="23"/>
      <c r="V11" s="23"/>
      <c r="W11" s="23">
        <f t="shared" si="3"/>
        <v>-18136.607142857141</v>
      </c>
      <c r="X11" s="24">
        <f t="shared" si="4"/>
        <v>0</v>
      </c>
    </row>
    <row r="12" spans="1:24" ht="12.9" customHeight="1" x14ac:dyDescent="0.2">
      <c r="A12" s="15">
        <f t="shared" si="5"/>
        <v>43190</v>
      </c>
      <c r="B12" s="17" t="s">
        <v>68</v>
      </c>
      <c r="C12" s="16" t="s">
        <v>69</v>
      </c>
      <c r="D12" s="16"/>
      <c r="E12" s="17" t="s">
        <v>55</v>
      </c>
      <c r="F12" s="18"/>
      <c r="G12" s="18"/>
      <c r="H12" s="26"/>
      <c r="I12" s="20">
        <v>5000</v>
      </c>
      <c r="J12" s="21">
        <v>0.02</v>
      </c>
      <c r="K12" s="22">
        <f t="shared" ref="K12" si="6">SUM(F12:H12,I12/1.12)</f>
        <v>4464.2857142857138</v>
      </c>
      <c r="L12" s="22">
        <f t="shared" ref="L12" si="7">I12/1.12*0.12</f>
        <v>535.71428571428567</v>
      </c>
      <c r="M12" s="23">
        <f t="shared" ref="M12" si="8">-SUM(G12:H12,I12/1.12)*J12</f>
        <v>-89.285714285714278</v>
      </c>
      <c r="N12" s="23"/>
      <c r="O12" s="23"/>
      <c r="P12" s="23"/>
      <c r="Q12" s="23"/>
      <c r="R12" s="23">
        <f>K12</f>
        <v>4464.2857142857138</v>
      </c>
      <c r="S12" s="23"/>
      <c r="T12" s="23"/>
      <c r="U12" s="23"/>
      <c r="V12" s="23"/>
      <c r="W12" s="23">
        <f t="shared" ref="W12" si="9">-SUM(F12:I12)-M12</f>
        <v>-4910.7142857142853</v>
      </c>
      <c r="X12" s="24">
        <f t="shared" ref="X12" si="10">SUM(L12:W12)</f>
        <v>0</v>
      </c>
    </row>
    <row r="13" spans="1:24" ht="12.9" customHeight="1" x14ac:dyDescent="0.2">
      <c r="A13" s="15">
        <f>A8</f>
        <v>43190</v>
      </c>
      <c r="B13" s="17" t="s">
        <v>33</v>
      </c>
      <c r="C13" s="16" t="s">
        <v>34</v>
      </c>
      <c r="D13" s="16"/>
      <c r="E13" s="17"/>
      <c r="F13" s="18"/>
      <c r="G13" s="18"/>
      <c r="H13" s="26"/>
      <c r="I13" s="20"/>
      <c r="J13" s="21">
        <v>0.02</v>
      </c>
      <c r="K13" s="22">
        <f t="shared" si="0"/>
        <v>0</v>
      </c>
      <c r="L13" s="22">
        <f t="shared" si="1"/>
        <v>0</v>
      </c>
      <c r="M13" s="23">
        <f t="shared" si="2"/>
        <v>0</v>
      </c>
      <c r="N13" s="23"/>
      <c r="O13" s="23"/>
      <c r="P13" s="23"/>
      <c r="Q13" s="23"/>
      <c r="R13" s="23"/>
      <c r="S13" s="23">
        <f>K13</f>
        <v>0</v>
      </c>
      <c r="T13" s="23"/>
      <c r="U13" s="23"/>
      <c r="V13" s="23"/>
      <c r="W13" s="23">
        <f t="shared" si="3"/>
        <v>0</v>
      </c>
      <c r="X13" s="24">
        <f t="shared" si="4"/>
        <v>0</v>
      </c>
    </row>
    <row r="14" spans="1:24" ht="12.9" customHeight="1" x14ac:dyDescent="0.2">
      <c r="A14" s="15">
        <f>A9</f>
        <v>43190</v>
      </c>
      <c r="B14" s="17" t="s">
        <v>52</v>
      </c>
      <c r="C14" s="16"/>
      <c r="D14" s="16"/>
      <c r="E14" s="17"/>
      <c r="F14" s="18"/>
      <c r="G14" s="18"/>
      <c r="H14" s="26"/>
      <c r="I14" s="20"/>
      <c r="J14" s="21">
        <v>0.02</v>
      </c>
      <c r="K14" s="22">
        <f t="shared" si="0"/>
        <v>0</v>
      </c>
      <c r="L14" s="22">
        <f t="shared" si="1"/>
        <v>0</v>
      </c>
      <c r="M14" s="23">
        <f t="shared" si="2"/>
        <v>0</v>
      </c>
      <c r="N14" s="23"/>
      <c r="O14" s="23"/>
      <c r="P14" s="23"/>
      <c r="Q14" s="23"/>
      <c r="R14" s="23">
        <f>K14</f>
        <v>0</v>
      </c>
      <c r="S14" s="23"/>
      <c r="T14" s="23"/>
      <c r="U14" s="23"/>
      <c r="V14" s="23"/>
      <c r="W14" s="23">
        <f t="shared" si="3"/>
        <v>0</v>
      </c>
      <c r="X14" s="24">
        <f t="shared" si="4"/>
        <v>0</v>
      </c>
    </row>
    <row r="15" spans="1:24" ht="12.9" customHeight="1" x14ac:dyDescent="0.2">
      <c r="A15" s="15">
        <f t="shared" si="5"/>
        <v>43190</v>
      </c>
      <c r="B15" s="17" t="s">
        <v>35</v>
      </c>
      <c r="C15" s="16"/>
      <c r="D15" s="16"/>
      <c r="E15" s="17" t="s">
        <v>72</v>
      </c>
      <c r="F15" s="18"/>
      <c r="G15" s="18"/>
      <c r="H15" s="20">
        <v>46115.56</v>
      </c>
      <c r="I15" s="41"/>
      <c r="J15" s="21">
        <v>0.02</v>
      </c>
      <c r="K15" s="22">
        <f t="shared" si="0"/>
        <v>46115.56</v>
      </c>
      <c r="L15" s="22">
        <f t="shared" si="1"/>
        <v>0</v>
      </c>
      <c r="M15" s="23">
        <f t="shared" si="2"/>
        <v>-922.31119999999999</v>
      </c>
      <c r="N15" s="23"/>
      <c r="O15" s="23"/>
      <c r="P15" s="23"/>
      <c r="Q15" s="23"/>
      <c r="R15" s="23"/>
      <c r="S15" s="23"/>
      <c r="T15" s="23"/>
      <c r="U15" s="23"/>
      <c r="V15" s="23">
        <f>K15</f>
        <v>46115.56</v>
      </c>
      <c r="W15" s="23">
        <f t="shared" si="3"/>
        <v>-45193.248800000001</v>
      </c>
      <c r="X15" s="24">
        <f t="shared" si="4"/>
        <v>0</v>
      </c>
    </row>
    <row r="16" spans="1:24" ht="12.9" customHeight="1" x14ac:dyDescent="0.2">
      <c r="A16" s="15">
        <f>A14</f>
        <v>43190</v>
      </c>
      <c r="B16" s="17" t="s">
        <v>35</v>
      </c>
      <c r="C16" s="16"/>
      <c r="D16" s="16"/>
      <c r="E16" s="17" t="s">
        <v>73</v>
      </c>
      <c r="F16" s="18"/>
      <c r="G16" s="18"/>
      <c r="H16" s="42">
        <v>46513.81</v>
      </c>
      <c r="I16" s="41"/>
      <c r="J16" s="21">
        <v>0.02</v>
      </c>
      <c r="K16" s="22">
        <f t="shared" si="0"/>
        <v>46513.81</v>
      </c>
      <c r="L16" s="22">
        <f t="shared" si="1"/>
        <v>0</v>
      </c>
      <c r="M16" s="23">
        <f t="shared" si="2"/>
        <v>-930.27620000000002</v>
      </c>
      <c r="N16" s="23"/>
      <c r="O16" s="23"/>
      <c r="P16" s="23"/>
      <c r="Q16" s="23"/>
      <c r="R16" s="23"/>
      <c r="S16" s="23"/>
      <c r="T16" s="23"/>
      <c r="U16" s="23"/>
      <c r="V16" s="23">
        <f>K16</f>
        <v>46513.81</v>
      </c>
      <c r="W16" s="23">
        <f t="shared" si="3"/>
        <v>-45583.533799999997</v>
      </c>
      <c r="X16" s="24">
        <f t="shared" si="4"/>
        <v>0</v>
      </c>
    </row>
    <row r="17" spans="1:24" ht="12.9" customHeight="1" x14ac:dyDescent="0.2">
      <c r="A17" s="15">
        <f>A15</f>
        <v>43190</v>
      </c>
      <c r="B17" s="17" t="s">
        <v>48</v>
      </c>
      <c r="C17" s="16" t="s">
        <v>49</v>
      </c>
      <c r="D17" s="16"/>
      <c r="E17" s="17" t="s">
        <v>57</v>
      </c>
      <c r="F17" s="18"/>
      <c r="G17" s="18"/>
      <c r="H17" s="18"/>
      <c r="I17" s="20"/>
      <c r="J17" s="21">
        <v>0.01</v>
      </c>
      <c r="K17" s="22">
        <f t="shared" si="0"/>
        <v>0</v>
      </c>
      <c r="L17" s="22">
        <f t="shared" si="1"/>
        <v>0</v>
      </c>
      <c r="M17" s="23">
        <f t="shared" si="2"/>
        <v>0</v>
      </c>
      <c r="N17" s="23"/>
      <c r="O17" s="23"/>
      <c r="P17" s="23"/>
      <c r="Q17" s="23"/>
      <c r="R17" s="23"/>
      <c r="S17" s="23"/>
      <c r="T17" s="23">
        <f>K17</f>
        <v>0</v>
      </c>
      <c r="U17" s="23"/>
      <c r="V17" s="23"/>
      <c r="W17" s="23">
        <f t="shared" si="3"/>
        <v>0</v>
      </c>
      <c r="X17" s="24">
        <f t="shared" si="4"/>
        <v>0</v>
      </c>
    </row>
    <row r="18" spans="1:24" ht="12.9" customHeight="1" x14ac:dyDescent="0.2">
      <c r="A18" s="15">
        <f>A15</f>
        <v>43190</v>
      </c>
      <c r="B18" s="17" t="s">
        <v>43</v>
      </c>
      <c r="C18" s="16" t="s">
        <v>44</v>
      </c>
      <c r="D18" s="16"/>
      <c r="E18" s="17" t="s">
        <v>45</v>
      </c>
      <c r="F18" s="18"/>
      <c r="G18" s="18"/>
      <c r="H18" s="18"/>
      <c r="I18" s="20">
        <v>3920</v>
      </c>
      <c r="J18" s="21">
        <v>0.1</v>
      </c>
      <c r="K18" s="22">
        <f t="shared" si="0"/>
        <v>3499.9999999999995</v>
      </c>
      <c r="L18" s="22">
        <f t="shared" si="1"/>
        <v>419.99999999999994</v>
      </c>
      <c r="M18" s="23">
        <f t="shared" si="2"/>
        <v>-350</v>
      </c>
      <c r="N18" s="23"/>
      <c r="O18" s="23"/>
      <c r="P18" s="23"/>
      <c r="Q18" s="23"/>
      <c r="R18" s="23"/>
      <c r="S18" s="23"/>
      <c r="T18" s="23"/>
      <c r="U18" s="23">
        <f>K18</f>
        <v>3499.9999999999995</v>
      </c>
      <c r="V18" s="23"/>
      <c r="W18" s="23">
        <f t="shared" si="3"/>
        <v>-3570</v>
      </c>
      <c r="X18" s="24">
        <f t="shared" si="4"/>
        <v>0</v>
      </c>
    </row>
    <row r="19" spans="1:24" x14ac:dyDescent="0.2">
      <c r="A19" s="28"/>
      <c r="B19" s="29"/>
      <c r="C19" s="30"/>
      <c r="D19" s="30"/>
      <c r="E19" s="29"/>
      <c r="F19" s="31"/>
      <c r="G19" s="31"/>
      <c r="H19" s="32"/>
      <c r="I19" s="31"/>
      <c r="J19" s="33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</row>
    <row r="20" spans="1:24" s="40" customFormat="1" ht="10.8" thickBot="1" x14ac:dyDescent="0.25">
      <c r="A20" s="34"/>
      <c r="B20" s="35"/>
      <c r="C20" s="36"/>
      <c r="D20" s="36"/>
      <c r="E20" s="35"/>
      <c r="F20" s="37">
        <f>SUM(F6:F18)</f>
        <v>0</v>
      </c>
      <c r="G20" s="37">
        <f>SUM(G6:G18)</f>
        <v>0</v>
      </c>
      <c r="H20" s="38">
        <f>SUM(H5:H18)</f>
        <v>92629.37</v>
      </c>
      <c r="I20" s="38">
        <f>SUM(I5:I18)</f>
        <v>239896.38</v>
      </c>
      <c r="J20" s="39"/>
      <c r="K20" s="38">
        <f t="shared" ref="K20:W20" si="11">SUM(K5:K18)</f>
        <v>306822.56642857142</v>
      </c>
      <c r="L20" s="38">
        <f t="shared" si="11"/>
        <v>25703.18357142857</v>
      </c>
      <c r="M20" s="38">
        <f t="shared" si="11"/>
        <v>-13070.367757142858</v>
      </c>
      <c r="N20" s="38">
        <f t="shared" si="11"/>
        <v>160477.21428571429</v>
      </c>
      <c r="O20" s="38">
        <f t="shared" si="11"/>
        <v>2499.9999999999995</v>
      </c>
      <c r="P20" s="38">
        <f t="shared" si="11"/>
        <v>2999.9999999999995</v>
      </c>
      <c r="Q20" s="38">
        <f t="shared" si="11"/>
        <v>23912.410714285714</v>
      </c>
      <c r="R20" s="38">
        <f t="shared" si="11"/>
        <v>20803.571428571428</v>
      </c>
      <c r="S20" s="38">
        <f t="shared" si="11"/>
        <v>0</v>
      </c>
      <c r="T20" s="38">
        <f t="shared" si="11"/>
        <v>0</v>
      </c>
      <c r="U20" s="38">
        <f t="shared" si="11"/>
        <v>3499.9999999999995</v>
      </c>
      <c r="V20" s="38">
        <f t="shared" si="11"/>
        <v>92629.37</v>
      </c>
      <c r="W20" s="38">
        <f t="shared" si="11"/>
        <v>-319455.38224285713</v>
      </c>
    </row>
    <row r="21" spans="1:24" ht="10.8" thickTop="1" x14ac:dyDescent="0.2"/>
    <row r="22" spans="1:24" x14ac:dyDescent="0.2">
      <c r="A22" s="3"/>
    </row>
    <row r="23" spans="1:24" x14ac:dyDescent="0.2">
      <c r="A23" s="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9FB51-9D1D-4C23-BDC0-FCD856A589E5}">
  <dimension ref="A1:X24"/>
  <sheetViews>
    <sheetView workbookViewId="0">
      <selection activeCell="A6" sqref="A6"/>
    </sheetView>
  </sheetViews>
  <sheetFormatPr defaultColWidth="9.109375" defaultRowHeight="10.199999999999999" x14ac:dyDescent="0.2"/>
  <cols>
    <col min="1" max="1" width="10.109375" style="27" customWidth="1"/>
    <col min="2" max="2" width="30" style="3" bestFit="1" customWidth="1"/>
    <col min="3" max="3" width="13.109375" style="2" customWidth="1"/>
    <col min="4" max="4" width="13.44140625" style="2" customWidth="1"/>
    <col min="5" max="5" width="25" style="3" bestFit="1" customWidth="1"/>
    <col min="6" max="7" width="10.44140625" style="4" customWidth="1"/>
    <col min="8" max="8" width="10.44140625" style="5" customWidth="1"/>
    <col min="9" max="9" width="9.88671875" style="4" customWidth="1"/>
    <col min="10" max="10" width="8.109375" style="6" customWidth="1"/>
    <col min="11" max="11" width="9.88671875" style="4" bestFit="1" customWidth="1"/>
    <col min="12" max="12" width="10.33203125" style="4" customWidth="1"/>
    <col min="13" max="13" width="8.6640625" style="4" customWidth="1"/>
    <col min="14" max="23" width="13.33203125" style="4" customWidth="1"/>
    <col min="24" max="16384" width="9.109375" style="3"/>
  </cols>
  <sheetData>
    <row r="1" spans="1:24" x14ac:dyDescent="0.2">
      <c r="A1" s="1" t="s">
        <v>0</v>
      </c>
    </row>
    <row r="2" spans="1:24" x14ac:dyDescent="0.2">
      <c r="A2" s="7" t="s">
        <v>16</v>
      </c>
    </row>
    <row r="3" spans="1:24" x14ac:dyDescent="0.2">
      <c r="A3" s="1"/>
      <c r="L3" s="8">
        <v>1301</v>
      </c>
      <c r="M3" s="8">
        <v>2402</v>
      </c>
      <c r="N3" s="8">
        <v>6201</v>
      </c>
      <c r="O3" s="8">
        <v>6234</v>
      </c>
      <c r="P3" s="8">
        <v>6202</v>
      </c>
      <c r="Q3" s="8">
        <v>6401</v>
      </c>
      <c r="R3" s="8"/>
      <c r="S3" s="8"/>
      <c r="T3" s="8"/>
      <c r="U3" s="8"/>
      <c r="V3" s="8">
        <v>6110</v>
      </c>
      <c r="W3" s="8">
        <v>2101</v>
      </c>
    </row>
    <row r="4" spans="1:24" s="14" customFormat="1" ht="38.25" customHeight="1" x14ac:dyDescent="0.3">
      <c r="A4" s="9" t="s">
        <v>1</v>
      </c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1" t="s">
        <v>8</v>
      </c>
      <c r="I4" s="10" t="s">
        <v>9</v>
      </c>
      <c r="J4" s="12" t="s">
        <v>10</v>
      </c>
      <c r="K4" s="10" t="s">
        <v>11</v>
      </c>
      <c r="L4" s="13" t="s">
        <v>12</v>
      </c>
      <c r="M4" s="13" t="s">
        <v>13</v>
      </c>
      <c r="N4" s="13" t="s">
        <v>20</v>
      </c>
      <c r="O4" s="13" t="s">
        <v>14</v>
      </c>
      <c r="P4" s="13" t="s">
        <v>38</v>
      </c>
      <c r="Q4" s="13" t="s">
        <v>39</v>
      </c>
      <c r="R4" s="13" t="s">
        <v>40</v>
      </c>
      <c r="S4" s="13" t="s">
        <v>41</v>
      </c>
      <c r="T4" s="13" t="s">
        <v>50</v>
      </c>
      <c r="U4" s="13" t="s">
        <v>51</v>
      </c>
      <c r="V4" s="13" t="s">
        <v>42</v>
      </c>
      <c r="W4" s="13" t="s">
        <v>15</v>
      </c>
    </row>
    <row r="5" spans="1:24" s="25" customFormat="1" ht="12.75" customHeight="1" x14ac:dyDescent="0.2">
      <c r="A5" s="15">
        <v>43220</v>
      </c>
      <c r="B5" s="17" t="s">
        <v>17</v>
      </c>
      <c r="C5" s="16" t="s">
        <v>18</v>
      </c>
      <c r="D5" s="16"/>
      <c r="E5" s="17" t="s">
        <v>19</v>
      </c>
      <c r="F5" s="18"/>
      <c r="G5" s="18"/>
      <c r="H5" s="19"/>
      <c r="I5" s="20">
        <v>179734.48</v>
      </c>
      <c r="J5" s="21">
        <v>0.05</v>
      </c>
      <c r="K5" s="22">
        <f t="shared" ref="K5:K19" si="0">SUM(F5:H5,I5/1.12)</f>
        <v>160477.21428571429</v>
      </c>
      <c r="L5" s="22">
        <f t="shared" ref="L5:L19" si="1">I5/1.12*0.12</f>
        <v>19257.265714285713</v>
      </c>
      <c r="M5" s="23">
        <f t="shared" ref="M5:M19" si="2">-SUM(G5:H5,I5/1.12)*J5</f>
        <v>-8023.8607142857145</v>
      </c>
      <c r="N5" s="23">
        <f>K5</f>
        <v>160477.21428571429</v>
      </c>
      <c r="O5" s="23"/>
      <c r="P5" s="23"/>
      <c r="Q5" s="23"/>
      <c r="R5" s="23"/>
      <c r="S5" s="23"/>
      <c r="T5" s="23"/>
      <c r="U5" s="23"/>
      <c r="V5" s="23"/>
      <c r="W5" s="23">
        <f>-SUM(F5:I5)-M5</f>
        <v>-171710.61928571429</v>
      </c>
      <c r="X5" s="24">
        <f>SUM(L5:W5)</f>
        <v>0</v>
      </c>
    </row>
    <row r="6" spans="1:24" ht="12.9" customHeight="1" x14ac:dyDescent="0.2">
      <c r="A6" s="15">
        <f>A5</f>
        <v>43220</v>
      </c>
      <c r="B6" s="17" t="s">
        <v>21</v>
      </c>
      <c r="C6" s="16" t="s">
        <v>22</v>
      </c>
      <c r="D6" s="16"/>
      <c r="E6" s="17" t="s">
        <v>23</v>
      </c>
      <c r="F6" s="18"/>
      <c r="G6" s="18"/>
      <c r="H6" s="19"/>
      <c r="I6" s="20">
        <v>2800</v>
      </c>
      <c r="J6" s="21">
        <v>0.02</v>
      </c>
      <c r="K6" s="22">
        <f t="shared" si="0"/>
        <v>2499.9999999999995</v>
      </c>
      <c r="L6" s="22">
        <f t="shared" si="1"/>
        <v>299.99999999999994</v>
      </c>
      <c r="M6" s="23">
        <f t="shared" si="2"/>
        <v>-49.999999999999993</v>
      </c>
      <c r="N6" s="23"/>
      <c r="O6" s="23">
        <f>K6</f>
        <v>2499.9999999999995</v>
      </c>
      <c r="P6" s="23"/>
      <c r="Q6" s="23"/>
      <c r="R6" s="23"/>
      <c r="S6" s="23"/>
      <c r="T6" s="23"/>
      <c r="U6" s="23"/>
      <c r="V6" s="23"/>
      <c r="W6" s="23">
        <f t="shared" ref="W6:W19" si="3">-SUM(F6:I6)-M6</f>
        <v>-2750</v>
      </c>
      <c r="X6" s="24">
        <f t="shared" ref="X6:X19" si="4">SUM(L6:W6)</f>
        <v>0</v>
      </c>
    </row>
    <row r="7" spans="1:24" ht="12.9" customHeight="1" x14ac:dyDescent="0.2">
      <c r="A7" s="15">
        <f t="shared" ref="A7:A16" si="5">A6</f>
        <v>43220</v>
      </c>
      <c r="B7" s="17" t="s">
        <v>24</v>
      </c>
      <c r="C7" s="16" t="s">
        <v>25</v>
      </c>
      <c r="D7" s="16"/>
      <c r="E7" s="17" t="s">
        <v>26</v>
      </c>
      <c r="F7" s="18"/>
      <c r="G7" s="18"/>
      <c r="H7" s="19"/>
      <c r="I7" s="20">
        <v>3360</v>
      </c>
      <c r="J7" s="21">
        <v>0.05</v>
      </c>
      <c r="K7" s="22">
        <f t="shared" si="0"/>
        <v>2999.9999999999995</v>
      </c>
      <c r="L7" s="22">
        <f t="shared" si="1"/>
        <v>359.99999999999994</v>
      </c>
      <c r="M7" s="23">
        <f t="shared" si="2"/>
        <v>-149.99999999999997</v>
      </c>
      <c r="N7" s="23"/>
      <c r="O7" s="23"/>
      <c r="P7" s="23">
        <f>K7</f>
        <v>2999.9999999999995</v>
      </c>
      <c r="Q7" s="23"/>
      <c r="R7" s="23"/>
      <c r="S7" s="23"/>
      <c r="T7" s="23"/>
      <c r="U7" s="23"/>
      <c r="V7" s="23"/>
      <c r="W7" s="23">
        <f t="shared" si="3"/>
        <v>-3210</v>
      </c>
      <c r="X7" s="24">
        <f t="shared" si="4"/>
        <v>0</v>
      </c>
    </row>
    <row r="8" spans="1:24" ht="12.9" customHeight="1" x14ac:dyDescent="0.2">
      <c r="A8" s="15">
        <f t="shared" si="5"/>
        <v>43220</v>
      </c>
      <c r="B8" s="17" t="s">
        <v>27</v>
      </c>
      <c r="C8" s="16" t="s">
        <v>28</v>
      </c>
      <c r="D8" s="16"/>
      <c r="E8" s="17" t="s">
        <v>46</v>
      </c>
      <c r="F8" s="18"/>
      <c r="G8" s="18"/>
      <c r="H8" s="19"/>
      <c r="I8" s="20">
        <v>26781.9</v>
      </c>
      <c r="J8" s="21">
        <v>0.1</v>
      </c>
      <c r="K8" s="22">
        <f t="shared" si="0"/>
        <v>23912.410714285714</v>
      </c>
      <c r="L8" s="22">
        <f t="shared" si="1"/>
        <v>2869.4892857142854</v>
      </c>
      <c r="M8" s="23">
        <f t="shared" si="2"/>
        <v>-2391.2410714285716</v>
      </c>
      <c r="N8" s="23"/>
      <c r="O8" s="23"/>
      <c r="P8" s="23"/>
      <c r="Q8" s="23">
        <f>K8</f>
        <v>23912.410714285714</v>
      </c>
      <c r="R8" s="23"/>
      <c r="S8" s="23"/>
      <c r="T8" s="23"/>
      <c r="U8" s="23"/>
      <c r="V8" s="23"/>
      <c r="W8" s="23">
        <f t="shared" si="3"/>
        <v>-24390.658928571429</v>
      </c>
      <c r="X8" s="24">
        <f t="shared" si="4"/>
        <v>0</v>
      </c>
    </row>
    <row r="9" spans="1:24" ht="12.9" customHeight="1" x14ac:dyDescent="0.2">
      <c r="A9" s="15">
        <f t="shared" si="5"/>
        <v>43220</v>
      </c>
      <c r="B9" s="17" t="s">
        <v>30</v>
      </c>
      <c r="C9" s="16" t="s">
        <v>31</v>
      </c>
      <c r="D9" s="16"/>
      <c r="E9" s="17" t="s">
        <v>47</v>
      </c>
      <c r="F9" s="18"/>
      <c r="G9" s="18"/>
      <c r="H9" s="20"/>
      <c r="I9" s="20"/>
      <c r="J9" s="21">
        <v>0.02</v>
      </c>
      <c r="K9" s="22">
        <f t="shared" si="0"/>
        <v>0</v>
      </c>
      <c r="L9" s="22">
        <f t="shared" si="1"/>
        <v>0</v>
      </c>
      <c r="M9" s="23">
        <f t="shared" si="2"/>
        <v>0</v>
      </c>
      <c r="N9" s="23"/>
      <c r="O9" s="23"/>
      <c r="P9" s="23"/>
      <c r="Q9" s="23"/>
      <c r="R9" s="23">
        <f>K9</f>
        <v>0</v>
      </c>
      <c r="S9" s="23"/>
      <c r="T9" s="23"/>
      <c r="U9" s="23"/>
      <c r="V9" s="23"/>
      <c r="W9" s="23">
        <f t="shared" si="3"/>
        <v>0</v>
      </c>
      <c r="X9" s="24">
        <f t="shared" si="4"/>
        <v>0</v>
      </c>
    </row>
    <row r="10" spans="1:24" ht="12.9" customHeight="1" x14ac:dyDescent="0.2">
      <c r="A10" s="15">
        <f t="shared" si="5"/>
        <v>43220</v>
      </c>
      <c r="B10" s="17" t="s">
        <v>53</v>
      </c>
      <c r="C10" s="16" t="s">
        <v>54</v>
      </c>
      <c r="D10" s="16"/>
      <c r="E10" s="17" t="s">
        <v>55</v>
      </c>
      <c r="F10" s="18"/>
      <c r="G10" s="18"/>
      <c r="H10" s="26"/>
      <c r="I10" s="20"/>
      <c r="J10" s="21">
        <v>0.02</v>
      </c>
      <c r="K10" s="22">
        <f t="shared" si="0"/>
        <v>0</v>
      </c>
      <c r="L10" s="22">
        <f t="shared" si="1"/>
        <v>0</v>
      </c>
      <c r="M10" s="23">
        <f t="shared" si="2"/>
        <v>0</v>
      </c>
      <c r="N10" s="23"/>
      <c r="O10" s="23"/>
      <c r="P10" s="23"/>
      <c r="Q10" s="23"/>
      <c r="R10" s="23">
        <f>K10</f>
        <v>0</v>
      </c>
      <c r="S10" s="23"/>
      <c r="T10" s="23"/>
      <c r="U10" s="23"/>
      <c r="V10" s="23"/>
      <c r="W10" s="23">
        <f t="shared" si="3"/>
        <v>0</v>
      </c>
      <c r="X10" s="24">
        <f t="shared" si="4"/>
        <v>0</v>
      </c>
    </row>
    <row r="11" spans="1:24" ht="12.9" customHeight="1" x14ac:dyDescent="0.2">
      <c r="A11" s="15">
        <f>A9</f>
        <v>43220</v>
      </c>
      <c r="B11" s="17" t="s">
        <v>74</v>
      </c>
      <c r="C11" s="16" t="s">
        <v>75</v>
      </c>
      <c r="D11" s="16"/>
      <c r="E11" s="17" t="s">
        <v>76</v>
      </c>
      <c r="F11" s="18"/>
      <c r="G11" s="18"/>
      <c r="H11" s="26"/>
      <c r="I11" s="20">
        <v>11800</v>
      </c>
      <c r="J11" s="21">
        <v>0.02</v>
      </c>
      <c r="K11" s="22">
        <f t="shared" ref="K11" si="6">SUM(F11:H11,I11/1.12)</f>
        <v>10535.714285714284</v>
      </c>
      <c r="L11" s="22">
        <f t="shared" ref="L11" si="7">I11/1.12*0.12</f>
        <v>1264.285714285714</v>
      </c>
      <c r="M11" s="23">
        <f t="shared" ref="M11" si="8">-SUM(G11:H11,I11/1.12)*J11</f>
        <v>-210.71428571428569</v>
      </c>
      <c r="N11" s="23"/>
      <c r="O11" s="23"/>
      <c r="P11" s="23"/>
      <c r="Q11" s="23"/>
      <c r="R11" s="23">
        <f>K11</f>
        <v>10535.714285714284</v>
      </c>
      <c r="S11" s="23"/>
      <c r="T11" s="23"/>
      <c r="U11" s="23"/>
      <c r="V11" s="23"/>
      <c r="W11" s="23">
        <f t="shared" ref="W11" si="9">-SUM(F11:I11)-M11</f>
        <v>-11589.285714285714</v>
      </c>
      <c r="X11" s="24">
        <f t="shared" ref="X11" si="10">SUM(L11:W11)</f>
        <v>0</v>
      </c>
    </row>
    <row r="12" spans="1:24" ht="12.9" customHeight="1" x14ac:dyDescent="0.2">
      <c r="A12" s="15">
        <f>A10</f>
        <v>43220</v>
      </c>
      <c r="B12" s="17" t="s">
        <v>68</v>
      </c>
      <c r="C12" s="16" t="s">
        <v>69</v>
      </c>
      <c r="D12" s="16"/>
      <c r="E12" s="17" t="s">
        <v>55</v>
      </c>
      <c r="F12" s="18"/>
      <c r="G12" s="18"/>
      <c r="H12" s="26"/>
      <c r="I12" s="20"/>
      <c r="J12" s="21">
        <v>0.01</v>
      </c>
      <c r="K12" s="22">
        <f t="shared" si="0"/>
        <v>0</v>
      </c>
      <c r="L12" s="22">
        <f t="shared" si="1"/>
        <v>0</v>
      </c>
      <c r="M12" s="23">
        <f t="shared" si="2"/>
        <v>0</v>
      </c>
      <c r="N12" s="23"/>
      <c r="O12" s="23"/>
      <c r="P12" s="23"/>
      <c r="Q12" s="23"/>
      <c r="R12" s="23">
        <f>K12</f>
        <v>0</v>
      </c>
      <c r="S12" s="23"/>
      <c r="T12" s="23"/>
      <c r="U12" s="23"/>
      <c r="V12" s="23"/>
      <c r="W12" s="23">
        <f t="shared" si="3"/>
        <v>0</v>
      </c>
      <c r="X12" s="24">
        <f t="shared" si="4"/>
        <v>0</v>
      </c>
    </row>
    <row r="13" spans="1:24" ht="12.9" customHeight="1" x14ac:dyDescent="0.2">
      <c r="A13" s="15">
        <f t="shared" si="5"/>
        <v>43220</v>
      </c>
      <c r="B13" s="17" t="s">
        <v>68</v>
      </c>
      <c r="C13" s="16" t="s">
        <v>69</v>
      </c>
      <c r="D13" s="16"/>
      <c r="E13" s="17" t="s">
        <v>55</v>
      </c>
      <c r="F13" s="18"/>
      <c r="G13" s="18"/>
      <c r="H13" s="26"/>
      <c r="I13" s="20"/>
      <c r="J13" s="21">
        <v>0.02</v>
      </c>
      <c r="K13" s="22">
        <f t="shared" si="0"/>
        <v>0</v>
      </c>
      <c r="L13" s="22">
        <f t="shared" si="1"/>
        <v>0</v>
      </c>
      <c r="M13" s="23">
        <f t="shared" si="2"/>
        <v>0</v>
      </c>
      <c r="N13" s="23"/>
      <c r="O13" s="23"/>
      <c r="P13" s="23"/>
      <c r="Q13" s="23"/>
      <c r="R13" s="23">
        <f>K13</f>
        <v>0</v>
      </c>
      <c r="S13" s="23"/>
      <c r="T13" s="23"/>
      <c r="U13" s="23"/>
      <c r="V13" s="23"/>
      <c r="W13" s="23">
        <f t="shared" si="3"/>
        <v>0</v>
      </c>
      <c r="X13" s="24">
        <f t="shared" si="4"/>
        <v>0</v>
      </c>
    </row>
    <row r="14" spans="1:24" ht="12.9" customHeight="1" x14ac:dyDescent="0.2">
      <c r="A14" s="15">
        <f>A8</f>
        <v>43220</v>
      </c>
      <c r="B14" s="17" t="s">
        <v>33</v>
      </c>
      <c r="C14" s="16" t="s">
        <v>34</v>
      </c>
      <c r="D14" s="16"/>
      <c r="E14" s="17"/>
      <c r="F14" s="18"/>
      <c r="G14" s="18"/>
      <c r="H14" s="26"/>
      <c r="I14" s="20"/>
      <c r="J14" s="21">
        <v>0.02</v>
      </c>
      <c r="K14" s="22">
        <f t="shared" si="0"/>
        <v>0</v>
      </c>
      <c r="L14" s="22">
        <f t="shared" si="1"/>
        <v>0</v>
      </c>
      <c r="M14" s="23">
        <f t="shared" si="2"/>
        <v>0</v>
      </c>
      <c r="N14" s="23"/>
      <c r="O14" s="23"/>
      <c r="P14" s="23"/>
      <c r="Q14" s="23"/>
      <c r="R14" s="23"/>
      <c r="S14" s="23">
        <f>K14</f>
        <v>0</v>
      </c>
      <c r="T14" s="23"/>
      <c r="U14" s="23"/>
      <c r="V14" s="23"/>
      <c r="W14" s="23">
        <f t="shared" si="3"/>
        <v>0</v>
      </c>
      <c r="X14" s="24">
        <f t="shared" si="4"/>
        <v>0</v>
      </c>
    </row>
    <row r="15" spans="1:24" ht="12.9" customHeight="1" x14ac:dyDescent="0.2">
      <c r="A15" s="15">
        <f>A9</f>
        <v>43220</v>
      </c>
      <c r="B15" s="17" t="s">
        <v>52</v>
      </c>
      <c r="C15" s="16"/>
      <c r="D15" s="16"/>
      <c r="E15" s="17"/>
      <c r="F15" s="18"/>
      <c r="G15" s="18"/>
      <c r="H15" s="26"/>
      <c r="I15" s="20"/>
      <c r="J15" s="21">
        <v>0.02</v>
      </c>
      <c r="K15" s="22">
        <f t="shared" si="0"/>
        <v>0</v>
      </c>
      <c r="L15" s="22">
        <f t="shared" si="1"/>
        <v>0</v>
      </c>
      <c r="M15" s="23">
        <f t="shared" si="2"/>
        <v>0</v>
      </c>
      <c r="N15" s="23"/>
      <c r="O15" s="23"/>
      <c r="P15" s="23"/>
      <c r="Q15" s="23"/>
      <c r="R15" s="23">
        <f>K15</f>
        <v>0</v>
      </c>
      <c r="S15" s="23"/>
      <c r="T15" s="23"/>
      <c r="U15" s="23"/>
      <c r="V15" s="23"/>
      <c r="W15" s="23">
        <f t="shared" si="3"/>
        <v>0</v>
      </c>
      <c r="X15" s="24">
        <f t="shared" si="4"/>
        <v>0</v>
      </c>
    </row>
    <row r="16" spans="1:24" ht="12.9" customHeight="1" x14ac:dyDescent="0.2">
      <c r="A16" s="15">
        <f t="shared" si="5"/>
        <v>43220</v>
      </c>
      <c r="B16" s="17" t="s">
        <v>35</v>
      </c>
      <c r="C16" s="16"/>
      <c r="D16" s="16"/>
      <c r="E16" s="17" t="s">
        <v>72</v>
      </c>
      <c r="F16" s="18"/>
      <c r="G16" s="18"/>
      <c r="H16" s="20">
        <v>49963.88</v>
      </c>
      <c r="I16" s="41"/>
      <c r="J16" s="21">
        <v>0.02</v>
      </c>
      <c r="K16" s="22">
        <f t="shared" si="0"/>
        <v>49963.88</v>
      </c>
      <c r="L16" s="22">
        <f t="shared" si="1"/>
        <v>0</v>
      </c>
      <c r="M16" s="23">
        <f t="shared" si="2"/>
        <v>-999.27760000000001</v>
      </c>
      <c r="N16" s="23"/>
      <c r="O16" s="23"/>
      <c r="P16" s="23"/>
      <c r="Q16" s="23"/>
      <c r="R16" s="23"/>
      <c r="S16" s="23"/>
      <c r="T16" s="23"/>
      <c r="U16" s="23"/>
      <c r="V16" s="23">
        <f>K16</f>
        <v>49963.88</v>
      </c>
      <c r="W16" s="23">
        <f t="shared" si="3"/>
        <v>-48964.602399999996</v>
      </c>
      <c r="X16" s="24">
        <f t="shared" si="4"/>
        <v>0</v>
      </c>
    </row>
    <row r="17" spans="1:24" ht="12.9" customHeight="1" x14ac:dyDescent="0.2">
      <c r="A17" s="15">
        <f>A15</f>
        <v>43220</v>
      </c>
      <c r="B17" s="17" t="s">
        <v>35</v>
      </c>
      <c r="C17" s="16"/>
      <c r="D17" s="16"/>
      <c r="E17" s="17" t="s">
        <v>73</v>
      </c>
      <c r="F17" s="18"/>
      <c r="G17" s="18"/>
      <c r="H17" s="42">
        <v>44831.09</v>
      </c>
      <c r="I17" s="41"/>
      <c r="J17" s="21">
        <v>0.02</v>
      </c>
      <c r="K17" s="22">
        <f t="shared" si="0"/>
        <v>44831.09</v>
      </c>
      <c r="L17" s="22">
        <f t="shared" si="1"/>
        <v>0</v>
      </c>
      <c r="M17" s="23">
        <f t="shared" si="2"/>
        <v>-896.62179999999989</v>
      </c>
      <c r="N17" s="23"/>
      <c r="O17" s="23"/>
      <c r="P17" s="23"/>
      <c r="Q17" s="23"/>
      <c r="R17" s="23"/>
      <c r="S17" s="23"/>
      <c r="T17" s="23"/>
      <c r="U17" s="23"/>
      <c r="V17" s="23">
        <f>K17</f>
        <v>44831.09</v>
      </c>
      <c r="W17" s="23">
        <f t="shared" si="3"/>
        <v>-43934.468199999996</v>
      </c>
      <c r="X17" s="24">
        <f t="shared" si="4"/>
        <v>0</v>
      </c>
    </row>
    <row r="18" spans="1:24" ht="12.9" customHeight="1" x14ac:dyDescent="0.2">
      <c r="A18" s="15">
        <f>A16</f>
        <v>43220</v>
      </c>
      <c r="B18" s="17" t="s">
        <v>48</v>
      </c>
      <c r="C18" s="16" t="s">
        <v>49</v>
      </c>
      <c r="D18" s="16"/>
      <c r="E18" s="17" t="s">
        <v>57</v>
      </c>
      <c r="F18" s="18"/>
      <c r="G18" s="18"/>
      <c r="H18" s="18"/>
      <c r="I18" s="20"/>
      <c r="J18" s="21">
        <v>0.01</v>
      </c>
      <c r="K18" s="22">
        <f t="shared" si="0"/>
        <v>0</v>
      </c>
      <c r="L18" s="22">
        <f t="shared" si="1"/>
        <v>0</v>
      </c>
      <c r="M18" s="23">
        <f t="shared" si="2"/>
        <v>0</v>
      </c>
      <c r="N18" s="23"/>
      <c r="O18" s="23"/>
      <c r="P18" s="23"/>
      <c r="Q18" s="23"/>
      <c r="R18" s="23"/>
      <c r="S18" s="23"/>
      <c r="T18" s="23">
        <f>K18</f>
        <v>0</v>
      </c>
      <c r="U18" s="23"/>
      <c r="V18" s="23"/>
      <c r="W18" s="23">
        <f t="shared" si="3"/>
        <v>0</v>
      </c>
      <c r="X18" s="24">
        <f t="shared" si="4"/>
        <v>0</v>
      </c>
    </row>
    <row r="19" spans="1:24" ht="12.9" customHeight="1" x14ac:dyDescent="0.2">
      <c r="A19" s="15">
        <f>A16</f>
        <v>43220</v>
      </c>
      <c r="B19" s="17" t="s">
        <v>43</v>
      </c>
      <c r="C19" s="16" t="s">
        <v>44</v>
      </c>
      <c r="D19" s="16"/>
      <c r="E19" s="17" t="s">
        <v>45</v>
      </c>
      <c r="F19" s="18"/>
      <c r="G19" s="18"/>
      <c r="H19" s="18"/>
      <c r="I19" s="20">
        <f>3920+21280</f>
        <v>25200</v>
      </c>
      <c r="J19" s="21">
        <v>0.1</v>
      </c>
      <c r="K19" s="22">
        <f t="shared" si="0"/>
        <v>22499.999999999996</v>
      </c>
      <c r="L19" s="22">
        <f t="shared" si="1"/>
        <v>2699.9999999999995</v>
      </c>
      <c r="M19" s="23">
        <f t="shared" si="2"/>
        <v>-2249.9999999999995</v>
      </c>
      <c r="N19" s="23"/>
      <c r="O19" s="23"/>
      <c r="P19" s="23"/>
      <c r="Q19" s="23"/>
      <c r="R19" s="23"/>
      <c r="S19" s="23"/>
      <c r="T19" s="23"/>
      <c r="U19" s="23">
        <f>K19</f>
        <v>22499.999999999996</v>
      </c>
      <c r="V19" s="23"/>
      <c r="W19" s="23">
        <f t="shared" si="3"/>
        <v>-22950</v>
      </c>
      <c r="X19" s="24">
        <f t="shared" si="4"/>
        <v>0</v>
      </c>
    </row>
    <row r="20" spans="1:24" x14ac:dyDescent="0.2">
      <c r="A20" s="28"/>
      <c r="B20" s="29"/>
      <c r="C20" s="30"/>
      <c r="D20" s="30"/>
      <c r="E20" s="29"/>
      <c r="F20" s="31"/>
      <c r="G20" s="31"/>
      <c r="H20" s="32"/>
      <c r="I20" s="31"/>
      <c r="J20" s="33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</row>
    <row r="21" spans="1:24" s="40" customFormat="1" ht="10.8" thickBot="1" x14ac:dyDescent="0.25">
      <c r="A21" s="34"/>
      <c r="B21" s="35"/>
      <c r="C21" s="36"/>
      <c r="D21" s="36"/>
      <c r="E21" s="35"/>
      <c r="F21" s="37">
        <f>SUM(F6:F19)</f>
        <v>0</v>
      </c>
      <c r="G21" s="37">
        <f>SUM(G6:G19)</f>
        <v>0</v>
      </c>
      <c r="H21" s="38">
        <f>SUM(H5:H19)</f>
        <v>94794.97</v>
      </c>
      <c r="I21" s="38">
        <f>SUM(I5:I19)</f>
        <v>249676.38</v>
      </c>
      <c r="J21" s="39"/>
      <c r="K21" s="38">
        <f t="shared" ref="K21:W21" si="11">SUM(K5:K19)</f>
        <v>317720.30928571429</v>
      </c>
      <c r="L21" s="38">
        <f t="shared" si="11"/>
        <v>26751.040714285711</v>
      </c>
      <c r="M21" s="38">
        <f t="shared" si="11"/>
        <v>-14971.715471428572</v>
      </c>
      <c r="N21" s="38">
        <f t="shared" si="11"/>
        <v>160477.21428571429</v>
      </c>
      <c r="O21" s="38">
        <f t="shared" si="11"/>
        <v>2499.9999999999995</v>
      </c>
      <c r="P21" s="38">
        <f t="shared" si="11"/>
        <v>2999.9999999999995</v>
      </c>
      <c r="Q21" s="38">
        <f t="shared" si="11"/>
        <v>23912.410714285714</v>
      </c>
      <c r="R21" s="38">
        <f t="shared" si="11"/>
        <v>10535.714285714284</v>
      </c>
      <c r="S21" s="38">
        <f t="shared" si="11"/>
        <v>0</v>
      </c>
      <c r="T21" s="38">
        <f t="shared" si="11"/>
        <v>0</v>
      </c>
      <c r="U21" s="38">
        <f t="shared" si="11"/>
        <v>22499.999999999996</v>
      </c>
      <c r="V21" s="38">
        <f t="shared" si="11"/>
        <v>94794.97</v>
      </c>
      <c r="W21" s="38">
        <f t="shared" si="11"/>
        <v>-329499.63452857145</v>
      </c>
    </row>
    <row r="22" spans="1:24" ht="10.8" thickTop="1" x14ac:dyDescent="0.2"/>
    <row r="23" spans="1:24" x14ac:dyDescent="0.2">
      <c r="A23" s="3"/>
    </row>
    <row r="24" spans="1:24" x14ac:dyDescent="0.2">
      <c r="A24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78E8B-77EC-42ED-8153-56759E2904CD}">
  <dimension ref="A1:X25"/>
  <sheetViews>
    <sheetView workbookViewId="0">
      <selection activeCell="A9" sqref="A9"/>
    </sheetView>
  </sheetViews>
  <sheetFormatPr defaultColWidth="9.109375" defaultRowHeight="10.199999999999999" x14ac:dyDescent="0.2"/>
  <cols>
    <col min="1" max="1" width="10.109375" style="27" customWidth="1"/>
    <col min="2" max="2" width="30" style="3" bestFit="1" customWidth="1"/>
    <col min="3" max="3" width="13.109375" style="2" customWidth="1"/>
    <col min="4" max="4" width="13.44140625" style="2" customWidth="1"/>
    <col min="5" max="5" width="25" style="3" bestFit="1" customWidth="1"/>
    <col min="6" max="7" width="10.44140625" style="4" customWidth="1"/>
    <col min="8" max="8" width="10.44140625" style="5" customWidth="1"/>
    <col min="9" max="9" width="9.88671875" style="4" customWidth="1"/>
    <col min="10" max="10" width="8.109375" style="6" customWidth="1"/>
    <col min="11" max="11" width="9.88671875" style="4" bestFit="1" customWidth="1"/>
    <col min="12" max="12" width="10.33203125" style="4" customWidth="1"/>
    <col min="13" max="13" width="8.6640625" style="4" customWidth="1"/>
    <col min="14" max="23" width="13.33203125" style="4" customWidth="1"/>
    <col min="24" max="16384" width="9.109375" style="3"/>
  </cols>
  <sheetData>
    <row r="1" spans="1:24" x14ac:dyDescent="0.2">
      <c r="A1" s="1" t="s">
        <v>0</v>
      </c>
    </row>
    <row r="2" spans="1:24" x14ac:dyDescent="0.2">
      <c r="A2" s="7" t="s">
        <v>16</v>
      </c>
    </row>
    <row r="3" spans="1:24" x14ac:dyDescent="0.2">
      <c r="A3" s="1"/>
      <c r="L3" s="8">
        <v>1301</v>
      </c>
      <c r="M3" s="8">
        <v>2402</v>
      </c>
      <c r="N3" s="8">
        <v>6201</v>
      </c>
      <c r="O3" s="8">
        <v>6234</v>
      </c>
      <c r="P3" s="8">
        <v>6202</v>
      </c>
      <c r="Q3" s="8">
        <v>6401</v>
      </c>
      <c r="R3" s="8"/>
      <c r="S3" s="8"/>
      <c r="T3" s="8"/>
      <c r="U3" s="8"/>
      <c r="V3" s="8">
        <v>6110</v>
      </c>
      <c r="W3" s="8">
        <v>2101</v>
      </c>
    </row>
    <row r="4" spans="1:24" s="14" customFormat="1" ht="38.25" customHeight="1" x14ac:dyDescent="0.3">
      <c r="A4" s="9" t="s">
        <v>1</v>
      </c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1" t="s">
        <v>8</v>
      </c>
      <c r="I4" s="10" t="s">
        <v>9</v>
      </c>
      <c r="J4" s="12" t="s">
        <v>10</v>
      </c>
      <c r="K4" s="10" t="s">
        <v>11</v>
      </c>
      <c r="L4" s="13" t="s">
        <v>12</v>
      </c>
      <c r="M4" s="13" t="s">
        <v>13</v>
      </c>
      <c r="N4" s="13" t="s">
        <v>20</v>
      </c>
      <c r="O4" s="13" t="s">
        <v>14</v>
      </c>
      <c r="P4" s="13" t="s">
        <v>38</v>
      </c>
      <c r="Q4" s="13" t="s">
        <v>39</v>
      </c>
      <c r="R4" s="13" t="s">
        <v>40</v>
      </c>
      <c r="S4" s="13" t="s">
        <v>41</v>
      </c>
      <c r="T4" s="13" t="s">
        <v>50</v>
      </c>
      <c r="U4" s="13" t="s">
        <v>51</v>
      </c>
      <c r="V4" s="13" t="s">
        <v>42</v>
      </c>
      <c r="W4" s="13" t="s">
        <v>15</v>
      </c>
    </row>
    <row r="5" spans="1:24" s="25" customFormat="1" ht="12.75" customHeight="1" x14ac:dyDescent="0.2">
      <c r="A5" s="15">
        <v>43251</v>
      </c>
      <c r="B5" s="17" t="s">
        <v>17</v>
      </c>
      <c r="C5" s="16" t="s">
        <v>18</v>
      </c>
      <c r="D5" s="16"/>
      <c r="E5" s="17" t="s">
        <v>19</v>
      </c>
      <c r="F5" s="18"/>
      <c r="G5" s="18"/>
      <c r="H5" s="19"/>
      <c r="I5" s="20">
        <v>179734.48</v>
      </c>
      <c r="J5" s="21">
        <v>0.05</v>
      </c>
      <c r="K5" s="22">
        <f t="shared" ref="K5:K20" si="0">SUM(F5:H5,I5/1.12)</f>
        <v>160477.21428571429</v>
      </c>
      <c r="L5" s="22">
        <f t="shared" ref="L5:L20" si="1">I5/1.12*0.12</f>
        <v>19257.265714285713</v>
      </c>
      <c r="M5" s="23">
        <f t="shared" ref="M5:M20" si="2">-SUM(G5:H5,I5/1.12)*J5</f>
        <v>-8023.8607142857145</v>
      </c>
      <c r="N5" s="23">
        <f>K5</f>
        <v>160477.21428571429</v>
      </c>
      <c r="O5" s="23"/>
      <c r="P5" s="23"/>
      <c r="Q5" s="23"/>
      <c r="R5" s="23"/>
      <c r="S5" s="23"/>
      <c r="T5" s="23"/>
      <c r="U5" s="23"/>
      <c r="V5" s="23"/>
      <c r="W5" s="23">
        <f>-SUM(F5:I5)-M5</f>
        <v>-171710.61928571429</v>
      </c>
      <c r="X5" s="24">
        <f>SUM(L5:W5)</f>
        <v>0</v>
      </c>
    </row>
    <row r="6" spans="1:24" ht="12.9" customHeight="1" x14ac:dyDescent="0.2">
      <c r="A6" s="15">
        <f>A5</f>
        <v>43251</v>
      </c>
      <c r="B6" s="17" t="s">
        <v>21</v>
      </c>
      <c r="C6" s="16" t="s">
        <v>22</v>
      </c>
      <c r="D6" s="16"/>
      <c r="E6" s="17" t="s">
        <v>23</v>
      </c>
      <c r="F6" s="18"/>
      <c r="G6" s="18"/>
      <c r="H6" s="19"/>
      <c r="I6" s="20">
        <v>2800</v>
      </c>
      <c r="J6" s="21">
        <v>0.02</v>
      </c>
      <c r="K6" s="22">
        <f t="shared" si="0"/>
        <v>2499.9999999999995</v>
      </c>
      <c r="L6" s="22">
        <f t="shared" si="1"/>
        <v>299.99999999999994</v>
      </c>
      <c r="M6" s="23">
        <f t="shared" si="2"/>
        <v>-49.999999999999993</v>
      </c>
      <c r="N6" s="23"/>
      <c r="O6" s="23">
        <f>K6</f>
        <v>2499.9999999999995</v>
      </c>
      <c r="P6" s="23"/>
      <c r="Q6" s="23"/>
      <c r="R6" s="23"/>
      <c r="S6" s="23"/>
      <c r="T6" s="23"/>
      <c r="U6" s="23"/>
      <c r="V6" s="23"/>
      <c r="W6" s="23">
        <f t="shared" ref="W6:W20" si="3">-SUM(F6:I6)-M6</f>
        <v>-2750</v>
      </c>
      <c r="X6" s="24">
        <f t="shared" ref="X6:X20" si="4">SUM(L6:W6)</f>
        <v>0</v>
      </c>
    </row>
    <row r="7" spans="1:24" ht="12.9" customHeight="1" x14ac:dyDescent="0.2">
      <c r="A7" s="15">
        <f t="shared" ref="A7:A17" si="5">A6</f>
        <v>43251</v>
      </c>
      <c r="B7" s="17" t="s">
        <v>24</v>
      </c>
      <c r="C7" s="16" t="s">
        <v>25</v>
      </c>
      <c r="D7" s="16"/>
      <c r="E7" s="17" t="s">
        <v>26</v>
      </c>
      <c r="F7" s="18"/>
      <c r="G7" s="18"/>
      <c r="H7" s="19"/>
      <c r="I7" s="20">
        <v>3360</v>
      </c>
      <c r="J7" s="21">
        <v>0.05</v>
      </c>
      <c r="K7" s="22">
        <f t="shared" si="0"/>
        <v>2999.9999999999995</v>
      </c>
      <c r="L7" s="22">
        <f t="shared" si="1"/>
        <v>359.99999999999994</v>
      </c>
      <c r="M7" s="23">
        <f t="shared" si="2"/>
        <v>-149.99999999999997</v>
      </c>
      <c r="N7" s="23"/>
      <c r="O7" s="23"/>
      <c r="P7" s="23">
        <f>K7</f>
        <v>2999.9999999999995</v>
      </c>
      <c r="Q7" s="23"/>
      <c r="R7" s="23"/>
      <c r="S7" s="23"/>
      <c r="T7" s="23"/>
      <c r="U7" s="23"/>
      <c r="V7" s="23"/>
      <c r="W7" s="23">
        <f t="shared" si="3"/>
        <v>-3210</v>
      </c>
      <c r="X7" s="24">
        <f t="shared" si="4"/>
        <v>0</v>
      </c>
    </row>
    <row r="8" spans="1:24" ht="12.9" customHeight="1" x14ac:dyDescent="0.2">
      <c r="A8" s="15">
        <f t="shared" si="5"/>
        <v>43251</v>
      </c>
      <c r="B8" s="17" t="s">
        <v>27</v>
      </c>
      <c r="C8" s="16" t="s">
        <v>28</v>
      </c>
      <c r="D8" s="16"/>
      <c r="E8" s="17" t="s">
        <v>46</v>
      </c>
      <c r="F8" s="18"/>
      <c r="G8" s="18"/>
      <c r="H8" s="19"/>
      <c r="I8" s="20">
        <v>22993.03</v>
      </c>
      <c r="J8" s="21">
        <v>0.1</v>
      </c>
      <c r="K8" s="22">
        <f t="shared" si="0"/>
        <v>20529.491071428569</v>
      </c>
      <c r="L8" s="22">
        <f t="shared" si="1"/>
        <v>2463.5389285714282</v>
      </c>
      <c r="M8" s="23">
        <f t="shared" si="2"/>
        <v>-2052.949107142857</v>
      </c>
      <c r="N8" s="23"/>
      <c r="O8" s="23"/>
      <c r="P8" s="23"/>
      <c r="Q8" s="23">
        <f>K8</f>
        <v>20529.491071428569</v>
      </c>
      <c r="R8" s="23"/>
      <c r="S8" s="23"/>
      <c r="T8" s="23"/>
      <c r="U8" s="23"/>
      <c r="V8" s="23"/>
      <c r="W8" s="23">
        <f t="shared" si="3"/>
        <v>-20940.080892857142</v>
      </c>
      <c r="X8" s="24">
        <f t="shared" si="4"/>
        <v>0</v>
      </c>
    </row>
    <row r="9" spans="1:24" ht="12.9" customHeight="1" x14ac:dyDescent="0.2">
      <c r="A9" s="15">
        <f t="shared" si="5"/>
        <v>43251</v>
      </c>
      <c r="B9" s="17" t="s">
        <v>77</v>
      </c>
      <c r="C9" s="16"/>
      <c r="D9" s="16"/>
      <c r="E9" s="17" t="s">
        <v>78</v>
      </c>
      <c r="F9" s="18"/>
      <c r="G9" s="18"/>
      <c r="H9" s="19"/>
      <c r="I9" s="20">
        <v>8280</v>
      </c>
      <c r="J9" s="21">
        <v>0.1</v>
      </c>
      <c r="K9" s="22">
        <f t="shared" ref="K9" si="6">SUM(F9:H9,I9/1.12)</f>
        <v>7392.8571428571422</v>
      </c>
      <c r="L9" s="22">
        <f t="shared" ref="L9" si="7">I9/1.12*0.12</f>
        <v>887.142857142857</v>
      </c>
      <c r="M9" s="23">
        <f t="shared" ref="M9" si="8">-SUM(G9:H9,I9/1.12)*J9</f>
        <v>-739.28571428571422</v>
      </c>
      <c r="N9" s="23"/>
      <c r="O9" s="23"/>
      <c r="P9" s="23"/>
      <c r="Q9" s="23"/>
      <c r="R9" s="23"/>
      <c r="S9" s="23"/>
      <c r="T9" s="23"/>
      <c r="U9" s="23">
        <f>K9</f>
        <v>7392.8571428571422</v>
      </c>
      <c r="V9" s="23"/>
      <c r="W9" s="23">
        <f t="shared" ref="W9" si="9">-SUM(F9:I9)-M9</f>
        <v>-7540.7142857142862</v>
      </c>
      <c r="X9" s="24">
        <f t="shared" ref="X9" si="10">SUM(L9:W9)</f>
        <v>0</v>
      </c>
    </row>
    <row r="10" spans="1:24" ht="12.9" customHeight="1" x14ac:dyDescent="0.2">
      <c r="A10" s="15">
        <f>A8</f>
        <v>43251</v>
      </c>
      <c r="B10" s="17" t="s">
        <v>30</v>
      </c>
      <c r="C10" s="16" t="s">
        <v>31</v>
      </c>
      <c r="D10" s="16"/>
      <c r="E10" s="17" t="s">
        <v>47</v>
      </c>
      <c r="F10" s="18"/>
      <c r="G10" s="18"/>
      <c r="H10" s="20"/>
      <c r="I10" s="20"/>
      <c r="J10" s="21">
        <v>0.02</v>
      </c>
      <c r="K10" s="22">
        <f t="shared" si="0"/>
        <v>0</v>
      </c>
      <c r="L10" s="22">
        <f t="shared" si="1"/>
        <v>0</v>
      </c>
      <c r="M10" s="23">
        <f t="shared" si="2"/>
        <v>0</v>
      </c>
      <c r="N10" s="23"/>
      <c r="O10" s="23"/>
      <c r="P10" s="23"/>
      <c r="Q10" s="23"/>
      <c r="R10" s="23">
        <f>K10</f>
        <v>0</v>
      </c>
      <c r="S10" s="23"/>
      <c r="T10" s="23"/>
      <c r="U10" s="23"/>
      <c r="V10" s="23"/>
      <c r="W10" s="23">
        <f t="shared" si="3"/>
        <v>0</v>
      </c>
      <c r="X10" s="24">
        <f t="shared" si="4"/>
        <v>0</v>
      </c>
    </row>
    <row r="11" spans="1:24" ht="12.9" customHeight="1" x14ac:dyDescent="0.2">
      <c r="A11" s="15">
        <f t="shared" si="5"/>
        <v>43251</v>
      </c>
      <c r="B11" s="17" t="s">
        <v>53</v>
      </c>
      <c r="C11" s="16" t="s">
        <v>54</v>
      </c>
      <c r="D11" s="16"/>
      <c r="E11" s="17" t="s">
        <v>55</v>
      </c>
      <c r="F11" s="18"/>
      <c r="G11" s="18"/>
      <c r="H11" s="26"/>
      <c r="I11" s="20"/>
      <c r="J11" s="21">
        <v>0.02</v>
      </c>
      <c r="K11" s="22">
        <f t="shared" si="0"/>
        <v>0</v>
      </c>
      <c r="L11" s="22">
        <f t="shared" si="1"/>
        <v>0</v>
      </c>
      <c r="M11" s="23">
        <f t="shared" si="2"/>
        <v>0</v>
      </c>
      <c r="N11" s="23"/>
      <c r="O11" s="23"/>
      <c r="P11" s="23"/>
      <c r="Q11" s="23"/>
      <c r="R11" s="23">
        <f>K11</f>
        <v>0</v>
      </c>
      <c r="S11" s="23"/>
      <c r="T11" s="23"/>
      <c r="U11" s="23"/>
      <c r="V11" s="23"/>
      <c r="W11" s="23">
        <f t="shared" si="3"/>
        <v>0</v>
      </c>
      <c r="X11" s="24">
        <f t="shared" si="4"/>
        <v>0</v>
      </c>
    </row>
    <row r="12" spans="1:24" ht="12.9" customHeight="1" x14ac:dyDescent="0.2">
      <c r="A12" s="15">
        <f>A10</f>
        <v>43251</v>
      </c>
      <c r="B12" s="17" t="s">
        <v>74</v>
      </c>
      <c r="C12" s="16" t="s">
        <v>75</v>
      </c>
      <c r="D12" s="16"/>
      <c r="E12" s="17" t="s">
        <v>76</v>
      </c>
      <c r="F12" s="18"/>
      <c r="G12" s="18"/>
      <c r="H12" s="26"/>
      <c r="I12" s="20"/>
      <c r="J12" s="21">
        <v>0.02</v>
      </c>
      <c r="K12" s="22">
        <f t="shared" si="0"/>
        <v>0</v>
      </c>
      <c r="L12" s="22">
        <f t="shared" si="1"/>
        <v>0</v>
      </c>
      <c r="M12" s="23">
        <f t="shared" si="2"/>
        <v>0</v>
      </c>
      <c r="N12" s="23"/>
      <c r="O12" s="23"/>
      <c r="P12" s="23"/>
      <c r="Q12" s="23"/>
      <c r="R12" s="23">
        <f>K12</f>
        <v>0</v>
      </c>
      <c r="S12" s="23"/>
      <c r="T12" s="23"/>
      <c r="U12" s="23"/>
      <c r="V12" s="23"/>
      <c r="W12" s="23">
        <f t="shared" si="3"/>
        <v>0</v>
      </c>
      <c r="X12" s="24">
        <f t="shared" si="4"/>
        <v>0</v>
      </c>
    </row>
    <row r="13" spans="1:24" ht="12.9" customHeight="1" x14ac:dyDescent="0.2">
      <c r="A13" s="15">
        <f>A11</f>
        <v>43251</v>
      </c>
      <c r="B13" s="17" t="s">
        <v>68</v>
      </c>
      <c r="C13" s="16" t="s">
        <v>69</v>
      </c>
      <c r="D13" s="16"/>
      <c r="E13" s="17" t="s">
        <v>55</v>
      </c>
      <c r="F13" s="18"/>
      <c r="G13" s="18"/>
      <c r="H13" s="26"/>
      <c r="I13" s="20"/>
      <c r="J13" s="21">
        <v>0.01</v>
      </c>
      <c r="K13" s="22">
        <f t="shared" si="0"/>
        <v>0</v>
      </c>
      <c r="L13" s="22">
        <f t="shared" si="1"/>
        <v>0</v>
      </c>
      <c r="M13" s="23">
        <f t="shared" si="2"/>
        <v>0</v>
      </c>
      <c r="N13" s="23"/>
      <c r="O13" s="23"/>
      <c r="P13" s="23"/>
      <c r="Q13" s="23"/>
      <c r="R13" s="23">
        <f>K13</f>
        <v>0</v>
      </c>
      <c r="S13" s="23"/>
      <c r="T13" s="23"/>
      <c r="U13" s="23"/>
      <c r="V13" s="23"/>
      <c r="W13" s="23">
        <f t="shared" si="3"/>
        <v>0</v>
      </c>
      <c r="X13" s="24">
        <f t="shared" si="4"/>
        <v>0</v>
      </c>
    </row>
    <row r="14" spans="1:24" ht="12.9" customHeight="1" x14ac:dyDescent="0.2">
      <c r="A14" s="15">
        <f t="shared" si="5"/>
        <v>43251</v>
      </c>
      <c r="B14" s="17" t="s">
        <v>68</v>
      </c>
      <c r="C14" s="16" t="s">
        <v>69</v>
      </c>
      <c r="D14" s="16"/>
      <c r="E14" s="17" t="s">
        <v>55</v>
      </c>
      <c r="F14" s="18"/>
      <c r="G14" s="18"/>
      <c r="H14" s="26"/>
      <c r="I14" s="20"/>
      <c r="J14" s="21">
        <v>0.02</v>
      </c>
      <c r="K14" s="22">
        <f t="shared" si="0"/>
        <v>0</v>
      </c>
      <c r="L14" s="22">
        <f t="shared" si="1"/>
        <v>0</v>
      </c>
      <c r="M14" s="23">
        <f t="shared" si="2"/>
        <v>0</v>
      </c>
      <c r="N14" s="23"/>
      <c r="O14" s="23"/>
      <c r="P14" s="23"/>
      <c r="Q14" s="23"/>
      <c r="R14" s="23">
        <f>K14</f>
        <v>0</v>
      </c>
      <c r="S14" s="23"/>
      <c r="T14" s="23"/>
      <c r="U14" s="23"/>
      <c r="V14" s="23"/>
      <c r="W14" s="23">
        <f t="shared" si="3"/>
        <v>0</v>
      </c>
      <c r="X14" s="24">
        <f t="shared" si="4"/>
        <v>0</v>
      </c>
    </row>
    <row r="15" spans="1:24" ht="12.9" customHeight="1" x14ac:dyDescent="0.2">
      <c r="A15" s="15">
        <f>A8</f>
        <v>43251</v>
      </c>
      <c r="B15" s="17" t="s">
        <v>33</v>
      </c>
      <c r="C15" s="16" t="s">
        <v>34</v>
      </c>
      <c r="D15" s="16"/>
      <c r="E15" s="17"/>
      <c r="F15" s="18"/>
      <c r="G15" s="18"/>
      <c r="H15" s="26"/>
      <c r="I15" s="20"/>
      <c r="J15" s="21">
        <v>0.02</v>
      </c>
      <c r="K15" s="22">
        <f t="shared" si="0"/>
        <v>0</v>
      </c>
      <c r="L15" s="22">
        <f t="shared" si="1"/>
        <v>0</v>
      </c>
      <c r="M15" s="23">
        <f t="shared" si="2"/>
        <v>0</v>
      </c>
      <c r="N15" s="23"/>
      <c r="O15" s="23"/>
      <c r="P15" s="23"/>
      <c r="Q15" s="23"/>
      <c r="R15" s="23"/>
      <c r="S15" s="23">
        <f>K15</f>
        <v>0</v>
      </c>
      <c r="T15" s="23"/>
      <c r="U15" s="23"/>
      <c r="V15" s="23"/>
      <c r="W15" s="23">
        <f t="shared" si="3"/>
        <v>0</v>
      </c>
      <c r="X15" s="24">
        <f t="shared" si="4"/>
        <v>0</v>
      </c>
    </row>
    <row r="16" spans="1:24" ht="12.9" customHeight="1" x14ac:dyDescent="0.2">
      <c r="A16" s="15">
        <f>A10</f>
        <v>43251</v>
      </c>
      <c r="B16" s="17" t="s">
        <v>52</v>
      </c>
      <c r="C16" s="16"/>
      <c r="D16" s="16"/>
      <c r="E16" s="17"/>
      <c r="F16" s="18"/>
      <c r="G16" s="18"/>
      <c r="H16" s="26"/>
      <c r="I16" s="20"/>
      <c r="J16" s="21">
        <v>0.02</v>
      </c>
      <c r="K16" s="22">
        <f t="shared" si="0"/>
        <v>0</v>
      </c>
      <c r="L16" s="22">
        <f t="shared" si="1"/>
        <v>0</v>
      </c>
      <c r="M16" s="23">
        <f t="shared" si="2"/>
        <v>0</v>
      </c>
      <c r="N16" s="23"/>
      <c r="O16" s="23"/>
      <c r="P16" s="23"/>
      <c r="Q16" s="23"/>
      <c r="R16" s="23">
        <f>K16</f>
        <v>0</v>
      </c>
      <c r="S16" s="23"/>
      <c r="T16" s="23"/>
      <c r="U16" s="23"/>
      <c r="V16" s="23"/>
      <c r="W16" s="23">
        <f t="shared" si="3"/>
        <v>0</v>
      </c>
      <c r="X16" s="24">
        <f t="shared" si="4"/>
        <v>0</v>
      </c>
    </row>
    <row r="17" spans="1:24" ht="12.9" customHeight="1" x14ac:dyDescent="0.2">
      <c r="A17" s="15">
        <f t="shared" si="5"/>
        <v>43251</v>
      </c>
      <c r="B17" s="17" t="s">
        <v>35</v>
      </c>
      <c r="C17" s="16"/>
      <c r="D17" s="16"/>
      <c r="E17" s="17" t="s">
        <v>72</v>
      </c>
      <c r="F17" s="18"/>
      <c r="G17" s="18"/>
      <c r="H17" s="20">
        <v>43709.72</v>
      </c>
      <c r="I17" s="41"/>
      <c r="J17" s="21">
        <v>0.02</v>
      </c>
      <c r="K17" s="22">
        <f t="shared" si="0"/>
        <v>43709.72</v>
      </c>
      <c r="L17" s="22">
        <f t="shared" si="1"/>
        <v>0</v>
      </c>
      <c r="M17" s="23">
        <f t="shared" si="2"/>
        <v>-874.19440000000009</v>
      </c>
      <c r="N17" s="23"/>
      <c r="O17" s="23"/>
      <c r="P17" s="23"/>
      <c r="Q17" s="23"/>
      <c r="R17" s="23"/>
      <c r="S17" s="23"/>
      <c r="T17" s="23"/>
      <c r="U17" s="23"/>
      <c r="V17" s="23">
        <f>K17</f>
        <v>43709.72</v>
      </c>
      <c r="W17" s="23">
        <f t="shared" si="3"/>
        <v>-42835.525600000001</v>
      </c>
      <c r="X17" s="24">
        <f t="shared" si="4"/>
        <v>0</v>
      </c>
    </row>
    <row r="18" spans="1:24" ht="12.9" customHeight="1" x14ac:dyDescent="0.2">
      <c r="A18" s="15">
        <f>A16</f>
        <v>43251</v>
      </c>
      <c r="B18" s="17" t="s">
        <v>35</v>
      </c>
      <c r="C18" s="16"/>
      <c r="D18" s="16"/>
      <c r="E18" s="17" t="s">
        <v>73</v>
      </c>
      <c r="F18" s="18"/>
      <c r="G18" s="18"/>
      <c r="H18" s="42">
        <v>34815.54</v>
      </c>
      <c r="I18" s="41"/>
      <c r="J18" s="21">
        <v>0.02</v>
      </c>
      <c r="K18" s="22">
        <f t="shared" si="0"/>
        <v>34815.54</v>
      </c>
      <c r="L18" s="22">
        <f t="shared" si="1"/>
        <v>0</v>
      </c>
      <c r="M18" s="23">
        <f t="shared" si="2"/>
        <v>-696.31080000000009</v>
      </c>
      <c r="N18" s="23"/>
      <c r="O18" s="23"/>
      <c r="P18" s="23"/>
      <c r="Q18" s="23"/>
      <c r="R18" s="23"/>
      <c r="S18" s="23"/>
      <c r="T18" s="23"/>
      <c r="U18" s="23"/>
      <c r="V18" s="23">
        <f>K18</f>
        <v>34815.54</v>
      </c>
      <c r="W18" s="23">
        <f t="shared" si="3"/>
        <v>-34119.229200000002</v>
      </c>
      <c r="X18" s="24">
        <f t="shared" si="4"/>
        <v>0</v>
      </c>
    </row>
    <row r="19" spans="1:24" ht="12.9" customHeight="1" x14ac:dyDescent="0.2">
      <c r="A19" s="15">
        <f>A17</f>
        <v>43251</v>
      </c>
      <c r="B19" s="17" t="s">
        <v>48</v>
      </c>
      <c r="C19" s="16" t="s">
        <v>49</v>
      </c>
      <c r="D19" s="16"/>
      <c r="E19" s="17" t="s">
        <v>57</v>
      </c>
      <c r="F19" s="18"/>
      <c r="G19" s="18"/>
      <c r="H19" s="18"/>
      <c r="I19" s="20"/>
      <c r="J19" s="21">
        <v>0.01</v>
      </c>
      <c r="K19" s="22">
        <f t="shared" si="0"/>
        <v>0</v>
      </c>
      <c r="L19" s="22">
        <f t="shared" si="1"/>
        <v>0</v>
      </c>
      <c r="M19" s="23">
        <f t="shared" si="2"/>
        <v>0</v>
      </c>
      <c r="N19" s="23"/>
      <c r="O19" s="23"/>
      <c r="P19" s="23"/>
      <c r="Q19" s="23"/>
      <c r="R19" s="23"/>
      <c r="S19" s="23"/>
      <c r="T19" s="23">
        <f>K19</f>
        <v>0</v>
      </c>
      <c r="U19" s="23"/>
      <c r="V19" s="23"/>
      <c r="W19" s="23">
        <f t="shared" si="3"/>
        <v>0</v>
      </c>
      <c r="X19" s="24">
        <f t="shared" si="4"/>
        <v>0</v>
      </c>
    </row>
    <row r="20" spans="1:24" ht="12.9" customHeight="1" x14ac:dyDescent="0.2">
      <c r="A20" s="15">
        <f>A17</f>
        <v>43251</v>
      </c>
      <c r="B20" s="17" t="s">
        <v>43</v>
      </c>
      <c r="C20" s="16" t="s">
        <v>44</v>
      </c>
      <c r="D20" s="16"/>
      <c r="E20" s="17" t="s">
        <v>45</v>
      </c>
      <c r="F20" s="18"/>
      <c r="G20" s="18"/>
      <c r="H20" s="18"/>
      <c r="I20" s="20">
        <f>3920</f>
        <v>3920</v>
      </c>
      <c r="J20" s="21">
        <v>0.1</v>
      </c>
      <c r="K20" s="22">
        <f t="shared" si="0"/>
        <v>3499.9999999999995</v>
      </c>
      <c r="L20" s="22">
        <f t="shared" si="1"/>
        <v>419.99999999999994</v>
      </c>
      <c r="M20" s="23">
        <f t="shared" si="2"/>
        <v>-350</v>
      </c>
      <c r="N20" s="23"/>
      <c r="O20" s="23"/>
      <c r="P20" s="23"/>
      <c r="Q20" s="23"/>
      <c r="R20" s="23"/>
      <c r="S20" s="23"/>
      <c r="T20" s="23"/>
      <c r="U20" s="23">
        <f>K20</f>
        <v>3499.9999999999995</v>
      </c>
      <c r="V20" s="23"/>
      <c r="W20" s="23">
        <f t="shared" si="3"/>
        <v>-3570</v>
      </c>
      <c r="X20" s="24">
        <f t="shared" si="4"/>
        <v>0</v>
      </c>
    </row>
    <row r="21" spans="1:24" x14ac:dyDescent="0.2">
      <c r="A21" s="28"/>
      <c r="B21" s="29"/>
      <c r="C21" s="30"/>
      <c r="D21" s="30"/>
      <c r="E21" s="29"/>
      <c r="F21" s="31"/>
      <c r="G21" s="31"/>
      <c r="H21" s="32"/>
      <c r="I21" s="31"/>
      <c r="J21" s="33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</row>
    <row r="22" spans="1:24" s="40" customFormat="1" ht="10.8" thickBot="1" x14ac:dyDescent="0.25">
      <c r="A22" s="34"/>
      <c r="B22" s="35"/>
      <c r="C22" s="36"/>
      <c r="D22" s="36"/>
      <c r="E22" s="35"/>
      <c r="F22" s="37">
        <f>SUM(F6:F20)</f>
        <v>0</v>
      </c>
      <c r="G22" s="37">
        <f>SUM(G6:G20)</f>
        <v>0</v>
      </c>
      <c r="H22" s="38">
        <f>SUM(H5:H20)</f>
        <v>78525.260000000009</v>
      </c>
      <c r="I22" s="38">
        <f>SUM(I5:I20)</f>
        <v>221087.51</v>
      </c>
      <c r="J22" s="39"/>
      <c r="K22" s="38">
        <f t="shared" ref="K22:W22" si="11">SUM(K5:K20)</f>
        <v>275924.82250000001</v>
      </c>
      <c r="L22" s="38">
        <f t="shared" si="11"/>
        <v>23687.947499999998</v>
      </c>
      <c r="M22" s="38">
        <f t="shared" si="11"/>
        <v>-12936.600735714284</v>
      </c>
      <c r="N22" s="38">
        <f t="shared" si="11"/>
        <v>160477.21428571429</v>
      </c>
      <c r="O22" s="38">
        <f t="shared" si="11"/>
        <v>2499.9999999999995</v>
      </c>
      <c r="P22" s="38">
        <f t="shared" si="11"/>
        <v>2999.9999999999995</v>
      </c>
      <c r="Q22" s="38">
        <f t="shared" si="11"/>
        <v>20529.491071428569</v>
      </c>
      <c r="R22" s="38">
        <f t="shared" si="11"/>
        <v>0</v>
      </c>
      <c r="S22" s="38">
        <f t="shared" si="11"/>
        <v>0</v>
      </c>
      <c r="T22" s="38">
        <f t="shared" si="11"/>
        <v>0</v>
      </c>
      <c r="U22" s="38">
        <f t="shared" si="11"/>
        <v>10892.857142857141</v>
      </c>
      <c r="V22" s="38">
        <f t="shared" si="11"/>
        <v>78525.260000000009</v>
      </c>
      <c r="W22" s="38">
        <f t="shared" si="11"/>
        <v>-286676.16926428571</v>
      </c>
    </row>
    <row r="23" spans="1:24" ht="10.8" thickTop="1" x14ac:dyDescent="0.2"/>
    <row r="24" spans="1:24" x14ac:dyDescent="0.2">
      <c r="A24" s="3"/>
    </row>
    <row r="25" spans="1:24" x14ac:dyDescent="0.2">
      <c r="A25" s="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F9A59-B3C0-4327-B9C4-22DC95378AA2}">
  <dimension ref="A1:X25"/>
  <sheetViews>
    <sheetView tabSelected="1" workbookViewId="0">
      <selection activeCell="F30" sqref="F30"/>
    </sheetView>
  </sheetViews>
  <sheetFormatPr defaultColWidth="9.109375" defaultRowHeight="10.199999999999999" x14ac:dyDescent="0.2"/>
  <cols>
    <col min="1" max="1" width="10.109375" style="27" customWidth="1"/>
    <col min="2" max="2" width="30" style="3" bestFit="1" customWidth="1"/>
    <col min="3" max="3" width="13.109375" style="2" customWidth="1"/>
    <col min="4" max="4" width="13.44140625" style="2" customWidth="1"/>
    <col min="5" max="5" width="25" style="3" bestFit="1" customWidth="1"/>
    <col min="6" max="7" width="10.44140625" style="4" customWidth="1"/>
    <col min="8" max="8" width="10.44140625" style="5" customWidth="1"/>
    <col min="9" max="9" width="9.88671875" style="4" customWidth="1"/>
    <col min="10" max="10" width="8.109375" style="6" customWidth="1"/>
    <col min="11" max="11" width="9.88671875" style="4" bestFit="1" customWidth="1"/>
    <col min="12" max="12" width="10.33203125" style="4" customWidth="1"/>
    <col min="13" max="13" width="8.6640625" style="4" customWidth="1"/>
    <col min="14" max="23" width="13.33203125" style="4" customWidth="1"/>
    <col min="24" max="16384" width="9.109375" style="3"/>
  </cols>
  <sheetData>
    <row r="1" spans="1:24" x14ac:dyDescent="0.2">
      <c r="A1" s="1" t="s">
        <v>0</v>
      </c>
    </row>
    <row r="2" spans="1:24" x14ac:dyDescent="0.2">
      <c r="A2" s="7" t="s">
        <v>16</v>
      </c>
    </row>
    <row r="3" spans="1:24" x14ac:dyDescent="0.2">
      <c r="A3" s="1"/>
      <c r="L3" s="8">
        <v>1301</v>
      </c>
      <c r="M3" s="8">
        <v>2402</v>
      </c>
      <c r="N3" s="8">
        <v>6201</v>
      </c>
      <c r="O3" s="8">
        <v>6234</v>
      </c>
      <c r="P3" s="8">
        <v>6202</v>
      </c>
      <c r="Q3" s="8">
        <v>6401</v>
      </c>
      <c r="R3" s="8"/>
      <c r="S3" s="8"/>
      <c r="T3" s="8"/>
      <c r="U3" s="8"/>
      <c r="V3" s="8">
        <v>6110</v>
      </c>
      <c r="W3" s="8">
        <v>2101</v>
      </c>
    </row>
    <row r="4" spans="1:24" s="14" customFormat="1" ht="38.25" customHeight="1" x14ac:dyDescent="0.3">
      <c r="A4" s="9" t="s">
        <v>1</v>
      </c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1" t="s">
        <v>8</v>
      </c>
      <c r="I4" s="10" t="s">
        <v>9</v>
      </c>
      <c r="J4" s="12" t="s">
        <v>10</v>
      </c>
      <c r="K4" s="10" t="s">
        <v>11</v>
      </c>
      <c r="L4" s="13" t="s">
        <v>12</v>
      </c>
      <c r="M4" s="13" t="s">
        <v>13</v>
      </c>
      <c r="N4" s="13" t="s">
        <v>20</v>
      </c>
      <c r="O4" s="13" t="s">
        <v>14</v>
      </c>
      <c r="P4" s="13" t="s">
        <v>38</v>
      </c>
      <c r="Q4" s="13" t="s">
        <v>39</v>
      </c>
      <c r="R4" s="13" t="s">
        <v>40</v>
      </c>
      <c r="S4" s="13" t="s">
        <v>41</v>
      </c>
      <c r="T4" s="13" t="s">
        <v>50</v>
      </c>
      <c r="U4" s="13" t="s">
        <v>51</v>
      </c>
      <c r="V4" s="13" t="s">
        <v>42</v>
      </c>
      <c r="W4" s="13" t="s">
        <v>15</v>
      </c>
    </row>
    <row r="5" spans="1:24" s="25" customFormat="1" ht="12.75" customHeight="1" x14ac:dyDescent="0.2">
      <c r="A5" s="15">
        <v>43281</v>
      </c>
      <c r="B5" s="17" t="s">
        <v>17</v>
      </c>
      <c r="C5" s="16" t="s">
        <v>18</v>
      </c>
      <c r="D5" s="16"/>
      <c r="E5" s="17" t="s">
        <v>19</v>
      </c>
      <c r="F5" s="18"/>
      <c r="G5" s="18"/>
      <c r="H5" s="19"/>
      <c r="I5" s="20">
        <v>188721.2</v>
      </c>
      <c r="J5" s="21">
        <v>0.05</v>
      </c>
      <c r="K5" s="22">
        <f t="shared" ref="K5:K20" si="0">SUM(F5:H5,I5/1.12)</f>
        <v>168501.07142857142</v>
      </c>
      <c r="L5" s="22">
        <f t="shared" ref="L5:L20" si="1">I5/1.12*0.12</f>
        <v>20220.12857142857</v>
      </c>
      <c r="M5" s="23">
        <f t="shared" ref="M5:M20" si="2">-SUM(G5:H5,I5/1.12)*J5</f>
        <v>-8425.0535714285706</v>
      </c>
      <c r="N5" s="23">
        <f>K5</f>
        <v>168501.07142857142</v>
      </c>
      <c r="O5" s="23"/>
      <c r="P5" s="23"/>
      <c r="Q5" s="23"/>
      <c r="R5" s="23"/>
      <c r="S5" s="23"/>
      <c r="T5" s="23"/>
      <c r="U5" s="23"/>
      <c r="V5" s="23"/>
      <c r="W5" s="23">
        <f>-SUM(F5:I5)-M5</f>
        <v>-180296.14642857143</v>
      </c>
      <c r="X5" s="24">
        <f>SUM(L5:W5)</f>
        <v>0</v>
      </c>
    </row>
    <row r="6" spans="1:24" ht="12.9" customHeight="1" x14ac:dyDescent="0.2">
      <c r="A6" s="15">
        <f>A5</f>
        <v>43281</v>
      </c>
      <c r="B6" s="17" t="s">
        <v>21</v>
      </c>
      <c r="C6" s="16" t="s">
        <v>22</v>
      </c>
      <c r="D6" s="16"/>
      <c r="E6" s="17" t="s">
        <v>23</v>
      </c>
      <c r="F6" s="18"/>
      <c r="G6" s="18"/>
      <c r="H6" s="19"/>
      <c r="I6" s="20">
        <v>2800</v>
      </c>
      <c r="J6" s="21">
        <v>0.02</v>
      </c>
      <c r="K6" s="22">
        <f t="shared" si="0"/>
        <v>2499.9999999999995</v>
      </c>
      <c r="L6" s="22">
        <f t="shared" si="1"/>
        <v>299.99999999999994</v>
      </c>
      <c r="M6" s="23">
        <f t="shared" si="2"/>
        <v>-49.999999999999993</v>
      </c>
      <c r="N6" s="23"/>
      <c r="O6" s="23">
        <f>K6</f>
        <v>2499.9999999999995</v>
      </c>
      <c r="P6" s="23"/>
      <c r="Q6" s="23"/>
      <c r="R6" s="23"/>
      <c r="S6" s="23"/>
      <c r="T6" s="23"/>
      <c r="U6" s="23"/>
      <c r="V6" s="23"/>
      <c r="W6" s="23">
        <f t="shared" ref="W6:W20" si="3">-SUM(F6:I6)-M6</f>
        <v>-2750</v>
      </c>
      <c r="X6" s="24">
        <f t="shared" ref="X6:X20" si="4">SUM(L6:W6)</f>
        <v>0</v>
      </c>
    </row>
    <row r="7" spans="1:24" ht="12.9" customHeight="1" x14ac:dyDescent="0.2">
      <c r="A7" s="15">
        <f t="shared" ref="A7:A17" si="5">A6</f>
        <v>43281</v>
      </c>
      <c r="B7" s="17" t="s">
        <v>24</v>
      </c>
      <c r="C7" s="16" t="s">
        <v>25</v>
      </c>
      <c r="D7" s="16"/>
      <c r="E7" s="17" t="s">
        <v>26</v>
      </c>
      <c r="F7" s="18"/>
      <c r="G7" s="18"/>
      <c r="H7" s="19"/>
      <c r="I7" s="20">
        <v>3360</v>
      </c>
      <c r="J7" s="21">
        <v>0.05</v>
      </c>
      <c r="K7" s="22">
        <f t="shared" si="0"/>
        <v>2999.9999999999995</v>
      </c>
      <c r="L7" s="22">
        <f t="shared" si="1"/>
        <v>359.99999999999994</v>
      </c>
      <c r="M7" s="23">
        <f t="shared" si="2"/>
        <v>-149.99999999999997</v>
      </c>
      <c r="N7" s="23"/>
      <c r="O7" s="23"/>
      <c r="P7" s="23">
        <f>K7</f>
        <v>2999.9999999999995</v>
      </c>
      <c r="Q7" s="23"/>
      <c r="R7" s="23"/>
      <c r="S7" s="23"/>
      <c r="T7" s="23"/>
      <c r="U7" s="23"/>
      <c r="V7" s="23"/>
      <c r="W7" s="23">
        <f t="shared" si="3"/>
        <v>-3210</v>
      </c>
      <c r="X7" s="24">
        <f t="shared" si="4"/>
        <v>0</v>
      </c>
    </row>
    <row r="8" spans="1:24" ht="12.9" customHeight="1" x14ac:dyDescent="0.2">
      <c r="A8" s="15">
        <f t="shared" si="5"/>
        <v>43281</v>
      </c>
      <c r="B8" s="17" t="s">
        <v>27</v>
      </c>
      <c r="C8" s="16" t="s">
        <v>28</v>
      </c>
      <c r="D8" s="16"/>
      <c r="E8" s="17" t="s">
        <v>46</v>
      </c>
      <c r="F8" s="18"/>
      <c r="G8" s="18"/>
      <c r="H8" s="19"/>
      <c r="I8" s="20">
        <v>22911.8</v>
      </c>
      <c r="J8" s="21">
        <v>0.15</v>
      </c>
      <c r="K8" s="22">
        <f t="shared" si="0"/>
        <v>20456.964285714283</v>
      </c>
      <c r="L8" s="22">
        <f t="shared" si="1"/>
        <v>2454.8357142857139</v>
      </c>
      <c r="M8" s="23">
        <f t="shared" si="2"/>
        <v>-3068.5446428571422</v>
      </c>
      <c r="N8" s="23"/>
      <c r="O8" s="23"/>
      <c r="P8" s="23"/>
      <c r="Q8" s="23">
        <f>K8</f>
        <v>20456.964285714283</v>
      </c>
      <c r="R8" s="23"/>
      <c r="S8" s="23"/>
      <c r="T8" s="23"/>
      <c r="U8" s="23"/>
      <c r="V8" s="23"/>
      <c r="W8" s="23">
        <f t="shared" si="3"/>
        <v>-19843.255357142858</v>
      </c>
      <c r="X8" s="24">
        <f t="shared" si="4"/>
        <v>0</v>
      </c>
    </row>
    <row r="9" spans="1:24" ht="12.9" customHeight="1" x14ac:dyDescent="0.2">
      <c r="A9" s="15">
        <f t="shared" si="5"/>
        <v>43281</v>
      </c>
      <c r="B9" s="17" t="s">
        <v>77</v>
      </c>
      <c r="C9" s="16"/>
      <c r="D9" s="16"/>
      <c r="E9" s="17" t="s">
        <v>78</v>
      </c>
      <c r="F9" s="18"/>
      <c r="G9" s="18"/>
      <c r="H9" s="19"/>
      <c r="I9" s="20">
        <v>8280</v>
      </c>
      <c r="J9" s="21">
        <v>0.15</v>
      </c>
      <c r="K9" s="22">
        <f t="shared" si="0"/>
        <v>7392.8571428571422</v>
      </c>
      <c r="L9" s="22">
        <f t="shared" si="1"/>
        <v>887.142857142857</v>
      </c>
      <c r="M9" s="23">
        <f t="shared" si="2"/>
        <v>-1108.9285714285713</v>
      </c>
      <c r="N9" s="23"/>
      <c r="O9" s="23"/>
      <c r="P9" s="23"/>
      <c r="Q9" s="23"/>
      <c r="R9" s="23"/>
      <c r="S9" s="23"/>
      <c r="T9" s="23"/>
      <c r="U9" s="23">
        <f>K9</f>
        <v>7392.8571428571422</v>
      </c>
      <c r="V9" s="23"/>
      <c r="W9" s="23">
        <f t="shared" si="3"/>
        <v>-7171.0714285714284</v>
      </c>
      <c r="X9" s="24">
        <f t="shared" si="4"/>
        <v>0</v>
      </c>
    </row>
    <row r="10" spans="1:24" ht="12.9" customHeight="1" x14ac:dyDescent="0.2">
      <c r="A10" s="15">
        <f>A8</f>
        <v>43281</v>
      </c>
      <c r="B10" s="17" t="s">
        <v>30</v>
      </c>
      <c r="C10" s="16" t="s">
        <v>31</v>
      </c>
      <c r="D10" s="16"/>
      <c r="E10" s="17" t="s">
        <v>47</v>
      </c>
      <c r="F10" s="18"/>
      <c r="G10" s="18"/>
      <c r="H10" s="20"/>
      <c r="I10" s="20"/>
      <c r="J10" s="21">
        <v>0.02</v>
      </c>
      <c r="K10" s="22">
        <f t="shared" si="0"/>
        <v>0</v>
      </c>
      <c r="L10" s="22">
        <f t="shared" si="1"/>
        <v>0</v>
      </c>
      <c r="M10" s="23">
        <f t="shared" si="2"/>
        <v>0</v>
      </c>
      <c r="N10" s="23"/>
      <c r="O10" s="23"/>
      <c r="P10" s="23"/>
      <c r="Q10" s="23"/>
      <c r="R10" s="23">
        <f>K10</f>
        <v>0</v>
      </c>
      <c r="S10" s="23"/>
      <c r="T10" s="23"/>
      <c r="U10" s="23"/>
      <c r="V10" s="23"/>
      <c r="W10" s="23">
        <f t="shared" si="3"/>
        <v>0</v>
      </c>
      <c r="X10" s="24">
        <f t="shared" si="4"/>
        <v>0</v>
      </c>
    </row>
    <row r="11" spans="1:24" ht="12.9" customHeight="1" x14ac:dyDescent="0.2">
      <c r="A11" s="15">
        <f t="shared" si="5"/>
        <v>43281</v>
      </c>
      <c r="B11" s="17" t="s">
        <v>53</v>
      </c>
      <c r="C11" s="16" t="s">
        <v>54</v>
      </c>
      <c r="D11" s="16"/>
      <c r="E11" s="17" t="s">
        <v>55</v>
      </c>
      <c r="F11" s="18"/>
      <c r="G11" s="18"/>
      <c r="H11" s="26"/>
      <c r="I11" s="20"/>
      <c r="J11" s="21">
        <v>0.02</v>
      </c>
      <c r="K11" s="22">
        <f t="shared" si="0"/>
        <v>0</v>
      </c>
      <c r="L11" s="22">
        <f t="shared" si="1"/>
        <v>0</v>
      </c>
      <c r="M11" s="23">
        <f t="shared" si="2"/>
        <v>0</v>
      </c>
      <c r="N11" s="23"/>
      <c r="O11" s="23"/>
      <c r="P11" s="23"/>
      <c r="Q11" s="23"/>
      <c r="R11" s="23">
        <f>K11</f>
        <v>0</v>
      </c>
      <c r="S11" s="23"/>
      <c r="T11" s="23"/>
      <c r="U11" s="23"/>
      <c r="V11" s="23"/>
      <c r="W11" s="23">
        <f t="shared" si="3"/>
        <v>0</v>
      </c>
      <c r="X11" s="24">
        <f t="shared" si="4"/>
        <v>0</v>
      </c>
    </row>
    <row r="12" spans="1:24" ht="12.9" customHeight="1" x14ac:dyDescent="0.2">
      <c r="A12" s="15">
        <f>A10</f>
        <v>43281</v>
      </c>
      <c r="B12" s="17" t="s">
        <v>74</v>
      </c>
      <c r="C12" s="16" t="s">
        <v>75</v>
      </c>
      <c r="D12" s="16"/>
      <c r="E12" s="17" t="s">
        <v>76</v>
      </c>
      <c r="F12" s="18"/>
      <c r="G12" s="18"/>
      <c r="H12" s="26"/>
      <c r="I12" s="20"/>
      <c r="J12" s="21">
        <v>0.02</v>
      </c>
      <c r="K12" s="22">
        <f t="shared" si="0"/>
        <v>0</v>
      </c>
      <c r="L12" s="22">
        <f t="shared" si="1"/>
        <v>0</v>
      </c>
      <c r="M12" s="23">
        <f t="shared" si="2"/>
        <v>0</v>
      </c>
      <c r="N12" s="23"/>
      <c r="O12" s="23"/>
      <c r="P12" s="23"/>
      <c r="Q12" s="23"/>
      <c r="R12" s="23">
        <f>K12</f>
        <v>0</v>
      </c>
      <c r="S12" s="23"/>
      <c r="T12" s="23"/>
      <c r="U12" s="23"/>
      <c r="V12" s="23"/>
      <c r="W12" s="23">
        <f t="shared" si="3"/>
        <v>0</v>
      </c>
      <c r="X12" s="24">
        <f t="shared" si="4"/>
        <v>0</v>
      </c>
    </row>
    <row r="13" spans="1:24" ht="12.9" customHeight="1" x14ac:dyDescent="0.2">
      <c r="A13" s="15">
        <f>A11</f>
        <v>43281</v>
      </c>
      <c r="B13" s="17" t="s">
        <v>68</v>
      </c>
      <c r="C13" s="16" t="s">
        <v>69</v>
      </c>
      <c r="D13" s="16"/>
      <c r="E13" s="17" t="s">
        <v>55</v>
      </c>
      <c r="F13" s="18"/>
      <c r="G13" s="18"/>
      <c r="H13" s="26"/>
      <c r="I13" s="20"/>
      <c r="J13" s="21">
        <v>0.01</v>
      </c>
      <c r="K13" s="22">
        <f t="shared" si="0"/>
        <v>0</v>
      </c>
      <c r="L13" s="22">
        <f t="shared" si="1"/>
        <v>0</v>
      </c>
      <c r="M13" s="23">
        <f t="shared" si="2"/>
        <v>0</v>
      </c>
      <c r="N13" s="23"/>
      <c r="O13" s="23"/>
      <c r="P13" s="23"/>
      <c r="Q13" s="23"/>
      <c r="R13" s="23">
        <f>K13</f>
        <v>0</v>
      </c>
      <c r="S13" s="23"/>
      <c r="T13" s="23"/>
      <c r="U13" s="23"/>
      <c r="V13" s="23"/>
      <c r="W13" s="23">
        <f t="shared" si="3"/>
        <v>0</v>
      </c>
      <c r="X13" s="24">
        <f t="shared" si="4"/>
        <v>0</v>
      </c>
    </row>
    <row r="14" spans="1:24" ht="12.9" customHeight="1" x14ac:dyDescent="0.2">
      <c r="A14" s="15">
        <f t="shared" si="5"/>
        <v>43281</v>
      </c>
      <c r="B14" s="17" t="s">
        <v>68</v>
      </c>
      <c r="C14" s="16" t="s">
        <v>69</v>
      </c>
      <c r="D14" s="16"/>
      <c r="E14" s="17" t="s">
        <v>55</v>
      </c>
      <c r="F14" s="18"/>
      <c r="G14" s="18"/>
      <c r="H14" s="26"/>
      <c r="I14" s="20"/>
      <c r="J14" s="21">
        <v>0.02</v>
      </c>
      <c r="K14" s="22">
        <f t="shared" si="0"/>
        <v>0</v>
      </c>
      <c r="L14" s="22">
        <f t="shared" si="1"/>
        <v>0</v>
      </c>
      <c r="M14" s="23">
        <f t="shared" si="2"/>
        <v>0</v>
      </c>
      <c r="N14" s="23"/>
      <c r="O14" s="23"/>
      <c r="P14" s="23"/>
      <c r="Q14" s="23"/>
      <c r="R14" s="23">
        <f>K14</f>
        <v>0</v>
      </c>
      <c r="S14" s="23"/>
      <c r="T14" s="23"/>
      <c r="U14" s="23"/>
      <c r="V14" s="23"/>
      <c r="W14" s="23">
        <f t="shared" si="3"/>
        <v>0</v>
      </c>
      <c r="X14" s="24">
        <f t="shared" si="4"/>
        <v>0</v>
      </c>
    </row>
    <row r="15" spans="1:24" ht="12.9" customHeight="1" x14ac:dyDescent="0.2">
      <c r="A15" s="15">
        <f>A8</f>
        <v>43281</v>
      </c>
      <c r="B15" s="17" t="s">
        <v>33</v>
      </c>
      <c r="C15" s="16" t="s">
        <v>34</v>
      </c>
      <c r="D15" s="16"/>
      <c r="E15" s="17"/>
      <c r="F15" s="18"/>
      <c r="G15" s="18"/>
      <c r="H15" s="26"/>
      <c r="I15" s="20"/>
      <c r="J15" s="21">
        <v>0.02</v>
      </c>
      <c r="K15" s="22">
        <f t="shared" si="0"/>
        <v>0</v>
      </c>
      <c r="L15" s="22">
        <f t="shared" si="1"/>
        <v>0</v>
      </c>
      <c r="M15" s="23">
        <f t="shared" si="2"/>
        <v>0</v>
      </c>
      <c r="N15" s="23"/>
      <c r="O15" s="23"/>
      <c r="P15" s="23"/>
      <c r="Q15" s="23"/>
      <c r="R15" s="23"/>
      <c r="S15" s="23">
        <f>K15</f>
        <v>0</v>
      </c>
      <c r="T15" s="23"/>
      <c r="U15" s="23"/>
      <c r="V15" s="23"/>
      <c r="W15" s="23">
        <f t="shared" si="3"/>
        <v>0</v>
      </c>
      <c r="X15" s="24">
        <f t="shared" si="4"/>
        <v>0</v>
      </c>
    </row>
    <row r="16" spans="1:24" ht="12.9" customHeight="1" x14ac:dyDescent="0.2">
      <c r="A16" s="15">
        <f>A10</f>
        <v>43281</v>
      </c>
      <c r="B16" s="17" t="s">
        <v>52</v>
      </c>
      <c r="C16" s="16"/>
      <c r="D16" s="16"/>
      <c r="E16" s="17"/>
      <c r="F16" s="18"/>
      <c r="G16" s="18"/>
      <c r="H16" s="26"/>
      <c r="I16" s="20"/>
      <c r="J16" s="21">
        <v>0.02</v>
      </c>
      <c r="K16" s="22">
        <f t="shared" si="0"/>
        <v>0</v>
      </c>
      <c r="L16" s="22">
        <f t="shared" si="1"/>
        <v>0</v>
      </c>
      <c r="M16" s="23">
        <f t="shared" si="2"/>
        <v>0</v>
      </c>
      <c r="N16" s="23"/>
      <c r="O16" s="23"/>
      <c r="P16" s="23"/>
      <c r="Q16" s="23"/>
      <c r="R16" s="23">
        <f>K16</f>
        <v>0</v>
      </c>
      <c r="S16" s="23"/>
      <c r="T16" s="23"/>
      <c r="U16" s="23"/>
      <c r="V16" s="23"/>
      <c r="W16" s="23">
        <f t="shared" si="3"/>
        <v>0</v>
      </c>
      <c r="X16" s="24">
        <f t="shared" si="4"/>
        <v>0</v>
      </c>
    </row>
    <row r="17" spans="1:24" ht="12.9" customHeight="1" x14ac:dyDescent="0.2">
      <c r="A17" s="15">
        <f t="shared" si="5"/>
        <v>43281</v>
      </c>
      <c r="B17" s="17" t="s">
        <v>35</v>
      </c>
      <c r="C17" s="16"/>
      <c r="D17" s="16"/>
      <c r="E17" s="17" t="s">
        <v>72</v>
      </c>
      <c r="F17" s="18"/>
      <c r="G17" s="18"/>
      <c r="H17" s="20">
        <v>39078.94</v>
      </c>
      <c r="I17" s="41"/>
      <c r="J17" s="21">
        <v>0.02</v>
      </c>
      <c r="K17" s="22">
        <f t="shared" si="0"/>
        <v>39078.94</v>
      </c>
      <c r="L17" s="22">
        <f t="shared" si="1"/>
        <v>0</v>
      </c>
      <c r="M17" s="23">
        <f t="shared" si="2"/>
        <v>-781.57880000000011</v>
      </c>
      <c r="N17" s="23"/>
      <c r="O17" s="23"/>
      <c r="P17" s="23"/>
      <c r="Q17" s="23"/>
      <c r="R17" s="23"/>
      <c r="S17" s="23"/>
      <c r="T17" s="23"/>
      <c r="U17" s="23"/>
      <c r="V17" s="23">
        <f>K17</f>
        <v>39078.94</v>
      </c>
      <c r="W17" s="23">
        <f t="shared" si="3"/>
        <v>-38297.361199999999</v>
      </c>
      <c r="X17" s="24">
        <f t="shared" si="4"/>
        <v>0</v>
      </c>
    </row>
    <row r="18" spans="1:24" ht="12.9" customHeight="1" x14ac:dyDescent="0.2">
      <c r="A18" s="15">
        <f>A16</f>
        <v>43281</v>
      </c>
      <c r="B18" s="17" t="s">
        <v>35</v>
      </c>
      <c r="C18" s="16"/>
      <c r="D18" s="16"/>
      <c r="E18" s="17" t="s">
        <v>73</v>
      </c>
      <c r="F18" s="18"/>
      <c r="G18" s="18"/>
      <c r="H18" s="42">
        <v>25612.720000000001</v>
      </c>
      <c r="I18" s="41"/>
      <c r="J18" s="21">
        <v>0.02</v>
      </c>
      <c r="K18" s="22">
        <f t="shared" si="0"/>
        <v>25612.720000000001</v>
      </c>
      <c r="L18" s="22">
        <f t="shared" si="1"/>
        <v>0</v>
      </c>
      <c r="M18" s="23">
        <f t="shared" si="2"/>
        <v>-512.25440000000003</v>
      </c>
      <c r="N18" s="23"/>
      <c r="O18" s="23"/>
      <c r="P18" s="23"/>
      <c r="Q18" s="23"/>
      <c r="R18" s="23"/>
      <c r="S18" s="23"/>
      <c r="T18" s="23"/>
      <c r="U18" s="23"/>
      <c r="V18" s="23">
        <f>K18</f>
        <v>25612.720000000001</v>
      </c>
      <c r="W18" s="23">
        <f t="shared" si="3"/>
        <v>-25100.4656</v>
      </c>
      <c r="X18" s="24">
        <f t="shared" si="4"/>
        <v>0</v>
      </c>
    </row>
    <row r="19" spans="1:24" ht="12.9" customHeight="1" x14ac:dyDescent="0.2">
      <c r="A19" s="15">
        <f>A17</f>
        <v>43281</v>
      </c>
      <c r="B19" s="17" t="s">
        <v>48</v>
      </c>
      <c r="C19" s="16" t="s">
        <v>49</v>
      </c>
      <c r="D19" s="16"/>
      <c r="E19" s="17" t="s">
        <v>57</v>
      </c>
      <c r="F19" s="18"/>
      <c r="G19" s="18"/>
      <c r="H19" s="18"/>
      <c r="I19" s="20"/>
      <c r="J19" s="21">
        <v>0.01</v>
      </c>
      <c r="K19" s="22">
        <f t="shared" si="0"/>
        <v>0</v>
      </c>
      <c r="L19" s="22">
        <f t="shared" si="1"/>
        <v>0</v>
      </c>
      <c r="M19" s="23">
        <f t="shared" si="2"/>
        <v>0</v>
      </c>
      <c r="N19" s="23"/>
      <c r="O19" s="23"/>
      <c r="P19" s="23"/>
      <c r="Q19" s="23"/>
      <c r="R19" s="23"/>
      <c r="S19" s="23"/>
      <c r="T19" s="23">
        <f>K19</f>
        <v>0</v>
      </c>
      <c r="U19" s="23"/>
      <c r="V19" s="23"/>
      <c r="W19" s="23">
        <f t="shared" si="3"/>
        <v>0</v>
      </c>
      <c r="X19" s="24">
        <f t="shared" si="4"/>
        <v>0</v>
      </c>
    </row>
    <row r="20" spans="1:24" ht="12.9" customHeight="1" x14ac:dyDescent="0.2">
      <c r="A20" s="15">
        <f>A17</f>
        <v>43281</v>
      </c>
      <c r="B20" s="17" t="s">
        <v>43</v>
      </c>
      <c r="C20" s="16" t="s">
        <v>44</v>
      </c>
      <c r="D20" s="16"/>
      <c r="E20" s="17" t="s">
        <v>45</v>
      </c>
      <c r="F20" s="18"/>
      <c r="G20" s="18"/>
      <c r="H20" s="18"/>
      <c r="I20" s="20">
        <f>3920</f>
        <v>3920</v>
      </c>
      <c r="J20" s="21">
        <v>0.1</v>
      </c>
      <c r="K20" s="22">
        <f t="shared" si="0"/>
        <v>3499.9999999999995</v>
      </c>
      <c r="L20" s="22">
        <f t="shared" si="1"/>
        <v>419.99999999999994</v>
      </c>
      <c r="M20" s="23">
        <f t="shared" si="2"/>
        <v>-350</v>
      </c>
      <c r="N20" s="23"/>
      <c r="O20" s="23"/>
      <c r="P20" s="23"/>
      <c r="Q20" s="23"/>
      <c r="R20" s="23"/>
      <c r="S20" s="23"/>
      <c r="T20" s="23"/>
      <c r="U20" s="23">
        <f>K20</f>
        <v>3499.9999999999995</v>
      </c>
      <c r="V20" s="23"/>
      <c r="W20" s="23">
        <f t="shared" si="3"/>
        <v>-3570</v>
      </c>
      <c r="X20" s="24">
        <f t="shared" si="4"/>
        <v>0</v>
      </c>
    </row>
    <row r="21" spans="1:24" x14ac:dyDescent="0.2">
      <c r="A21" s="28"/>
      <c r="B21" s="29"/>
      <c r="C21" s="30"/>
      <c r="D21" s="30"/>
      <c r="E21" s="29"/>
      <c r="F21" s="31"/>
      <c r="G21" s="31"/>
      <c r="H21" s="32"/>
      <c r="I21" s="31"/>
      <c r="J21" s="33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</row>
    <row r="22" spans="1:24" s="40" customFormat="1" ht="10.8" thickBot="1" x14ac:dyDescent="0.25">
      <c r="A22" s="34"/>
      <c r="B22" s="35"/>
      <c r="C22" s="36"/>
      <c r="D22" s="36"/>
      <c r="E22" s="35"/>
      <c r="F22" s="37">
        <f>SUM(F6:F20)</f>
        <v>0</v>
      </c>
      <c r="G22" s="37">
        <f>SUM(G6:G20)</f>
        <v>0</v>
      </c>
      <c r="H22" s="38">
        <f>SUM(H5:H20)</f>
        <v>64691.66</v>
      </c>
      <c r="I22" s="38">
        <f>SUM(I5:I20)</f>
        <v>229993</v>
      </c>
      <c r="J22" s="39"/>
      <c r="K22" s="38">
        <f t="shared" ref="K22:W22" si="6">SUM(K5:K20)</f>
        <v>270042.55285714287</v>
      </c>
      <c r="L22" s="38">
        <f t="shared" si="6"/>
        <v>24642.107142857141</v>
      </c>
      <c r="M22" s="38">
        <f t="shared" si="6"/>
        <v>-14446.359985714284</v>
      </c>
      <c r="N22" s="38">
        <f t="shared" si="6"/>
        <v>168501.07142857142</v>
      </c>
      <c r="O22" s="38">
        <f t="shared" si="6"/>
        <v>2499.9999999999995</v>
      </c>
      <c r="P22" s="38">
        <f t="shared" si="6"/>
        <v>2999.9999999999995</v>
      </c>
      <c r="Q22" s="38">
        <f t="shared" si="6"/>
        <v>20456.964285714283</v>
      </c>
      <c r="R22" s="38">
        <f t="shared" si="6"/>
        <v>0</v>
      </c>
      <c r="S22" s="38">
        <f t="shared" si="6"/>
        <v>0</v>
      </c>
      <c r="T22" s="38">
        <f t="shared" si="6"/>
        <v>0</v>
      </c>
      <c r="U22" s="38">
        <f t="shared" si="6"/>
        <v>10892.857142857141</v>
      </c>
      <c r="V22" s="38">
        <f t="shared" si="6"/>
        <v>64691.66</v>
      </c>
      <c r="W22" s="38">
        <f t="shared" si="6"/>
        <v>-280238.30001428572</v>
      </c>
    </row>
    <row r="23" spans="1:24" ht="10.8" thickTop="1" x14ac:dyDescent="0.2"/>
    <row r="24" spans="1:24" x14ac:dyDescent="0.2">
      <c r="A24" s="3"/>
    </row>
    <row r="25" spans="1:24" x14ac:dyDescent="0.2">
      <c r="A2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7B94F-17A7-4A95-84FC-FDB877A2F94E}">
  <dimension ref="A1:X19"/>
  <sheetViews>
    <sheetView workbookViewId="0">
      <selection activeCell="E12" sqref="E12:E13"/>
    </sheetView>
  </sheetViews>
  <sheetFormatPr defaultColWidth="9.109375" defaultRowHeight="10.199999999999999" x14ac:dyDescent="0.2"/>
  <cols>
    <col min="1" max="1" width="10.109375" style="27" customWidth="1"/>
    <col min="2" max="2" width="30" style="3" bestFit="1" customWidth="1"/>
    <col min="3" max="3" width="13.109375" style="2" customWidth="1"/>
    <col min="4" max="4" width="13.44140625" style="2" customWidth="1"/>
    <col min="5" max="5" width="25" style="3" bestFit="1" customWidth="1"/>
    <col min="6" max="7" width="10.44140625" style="4" customWidth="1"/>
    <col min="8" max="8" width="10.44140625" style="5" customWidth="1"/>
    <col min="9" max="9" width="9.88671875" style="4" customWidth="1"/>
    <col min="10" max="10" width="8.109375" style="6" customWidth="1"/>
    <col min="11" max="11" width="9.88671875" style="4" bestFit="1" customWidth="1"/>
    <col min="12" max="12" width="10.33203125" style="4" customWidth="1"/>
    <col min="13" max="13" width="8.6640625" style="4" customWidth="1"/>
    <col min="14" max="23" width="13.33203125" style="4" customWidth="1"/>
    <col min="24" max="16384" width="9.109375" style="3"/>
  </cols>
  <sheetData>
    <row r="1" spans="1:24" x14ac:dyDescent="0.2">
      <c r="A1" s="1" t="s">
        <v>0</v>
      </c>
    </row>
    <row r="2" spans="1:24" x14ac:dyDescent="0.2">
      <c r="A2" s="7" t="s">
        <v>16</v>
      </c>
    </row>
    <row r="3" spans="1:24" x14ac:dyDescent="0.2">
      <c r="A3" s="1"/>
      <c r="L3" s="8">
        <v>1301</v>
      </c>
      <c r="M3" s="8">
        <v>2402</v>
      </c>
      <c r="N3" s="8">
        <v>6201</v>
      </c>
      <c r="O3" s="8">
        <v>6234</v>
      </c>
      <c r="P3" s="8">
        <v>6202</v>
      </c>
      <c r="Q3" s="8">
        <v>6401</v>
      </c>
      <c r="R3" s="8"/>
      <c r="S3" s="8"/>
      <c r="T3" s="8"/>
      <c r="U3" s="8"/>
      <c r="V3" s="8">
        <v>6110</v>
      </c>
      <c r="W3" s="8">
        <v>2101</v>
      </c>
    </row>
    <row r="4" spans="1:24" s="14" customFormat="1" ht="38.25" customHeight="1" x14ac:dyDescent="0.3">
      <c r="A4" s="9" t="s">
        <v>1</v>
      </c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1" t="s">
        <v>8</v>
      </c>
      <c r="I4" s="10" t="s">
        <v>9</v>
      </c>
      <c r="J4" s="12" t="s">
        <v>10</v>
      </c>
      <c r="K4" s="10" t="s">
        <v>11</v>
      </c>
      <c r="L4" s="13" t="s">
        <v>12</v>
      </c>
      <c r="M4" s="13" t="s">
        <v>13</v>
      </c>
      <c r="N4" s="13" t="s">
        <v>20</v>
      </c>
      <c r="O4" s="13" t="s">
        <v>14</v>
      </c>
      <c r="P4" s="13" t="s">
        <v>38</v>
      </c>
      <c r="Q4" s="13" t="s">
        <v>39</v>
      </c>
      <c r="R4" s="13" t="s">
        <v>40</v>
      </c>
      <c r="S4" s="13" t="s">
        <v>41</v>
      </c>
      <c r="T4" s="13" t="s">
        <v>50</v>
      </c>
      <c r="U4" s="13" t="s">
        <v>51</v>
      </c>
      <c r="V4" s="13" t="s">
        <v>42</v>
      </c>
      <c r="W4" s="13" t="s">
        <v>15</v>
      </c>
    </row>
    <row r="5" spans="1:24" s="25" customFormat="1" ht="12.75" customHeight="1" x14ac:dyDescent="0.2">
      <c r="A5" s="15">
        <v>42794</v>
      </c>
      <c r="B5" s="17" t="s">
        <v>17</v>
      </c>
      <c r="C5" s="16" t="s">
        <v>18</v>
      </c>
      <c r="D5" s="16"/>
      <c r="E5" s="17" t="s">
        <v>19</v>
      </c>
      <c r="F5" s="18"/>
      <c r="G5" s="18"/>
      <c r="H5" s="19"/>
      <c r="I5" s="20">
        <v>171175.69</v>
      </c>
      <c r="J5" s="21">
        <v>0.05</v>
      </c>
      <c r="K5" s="22">
        <f t="shared" ref="K5:K14" si="0">SUM(F5:H5,I5/1.12)</f>
        <v>152835.4375</v>
      </c>
      <c r="L5" s="22">
        <f t="shared" ref="L5:L14" si="1">I5/1.12*0.12</f>
        <v>18340.252499999999</v>
      </c>
      <c r="M5" s="23">
        <f t="shared" ref="M5:M14" si="2">-SUM(G5:H5,I5/1.12)*J5</f>
        <v>-7641.7718750000004</v>
      </c>
      <c r="N5" s="23">
        <f>K5</f>
        <v>152835.4375</v>
      </c>
      <c r="O5" s="23"/>
      <c r="P5" s="23"/>
      <c r="Q5" s="23"/>
      <c r="R5" s="23"/>
      <c r="S5" s="23"/>
      <c r="T5" s="23"/>
      <c r="U5" s="23"/>
      <c r="V5" s="23"/>
      <c r="W5" s="23">
        <f>-SUM(F5:I5)-M5</f>
        <v>-163533.918125</v>
      </c>
      <c r="X5" s="24">
        <f>SUM(L5:W5)</f>
        <v>0</v>
      </c>
    </row>
    <row r="6" spans="1:24" ht="12.9" customHeight="1" x14ac:dyDescent="0.2">
      <c r="A6" s="15">
        <f>A5</f>
        <v>42794</v>
      </c>
      <c r="B6" s="17" t="s">
        <v>21</v>
      </c>
      <c r="C6" s="16" t="s">
        <v>22</v>
      </c>
      <c r="D6" s="16"/>
      <c r="E6" s="17" t="s">
        <v>23</v>
      </c>
      <c r="F6" s="18"/>
      <c r="G6" s="18"/>
      <c r="H6" s="19"/>
      <c r="I6" s="20">
        <v>5600</v>
      </c>
      <c r="J6" s="21">
        <v>0.02</v>
      </c>
      <c r="K6" s="22">
        <f t="shared" si="0"/>
        <v>4999.9999999999991</v>
      </c>
      <c r="L6" s="22">
        <f t="shared" si="1"/>
        <v>599.99999999999989</v>
      </c>
      <c r="M6" s="23">
        <f t="shared" si="2"/>
        <v>-99.999999999999986</v>
      </c>
      <c r="N6" s="23"/>
      <c r="O6" s="23">
        <f>K6</f>
        <v>4999.9999999999991</v>
      </c>
      <c r="P6" s="23"/>
      <c r="Q6" s="23"/>
      <c r="R6" s="23"/>
      <c r="S6" s="23"/>
      <c r="T6" s="23"/>
      <c r="U6" s="23"/>
      <c r="V6" s="23"/>
      <c r="W6" s="23">
        <f t="shared" ref="W6:W14" si="3">-SUM(F6:I6)-M6</f>
        <v>-5500</v>
      </c>
      <c r="X6" s="24">
        <f t="shared" ref="X6:X14" si="4">SUM(L6:W6)</f>
        <v>0</v>
      </c>
    </row>
    <row r="7" spans="1:24" ht="12.9" customHeight="1" x14ac:dyDescent="0.2">
      <c r="A7" s="15">
        <f t="shared" ref="A7:A11" si="5">A6</f>
        <v>42794</v>
      </c>
      <c r="B7" s="17" t="s">
        <v>24</v>
      </c>
      <c r="C7" s="16" t="s">
        <v>25</v>
      </c>
      <c r="D7" s="16"/>
      <c r="E7" s="17" t="s">
        <v>26</v>
      </c>
      <c r="F7" s="18"/>
      <c r="G7" s="18"/>
      <c r="H7" s="19"/>
      <c r="I7" s="20">
        <v>3000</v>
      </c>
      <c r="J7" s="21">
        <v>0.05</v>
      </c>
      <c r="K7" s="22">
        <f t="shared" si="0"/>
        <v>2678.5714285714284</v>
      </c>
      <c r="L7" s="22">
        <f t="shared" si="1"/>
        <v>321.42857142857139</v>
      </c>
      <c r="M7" s="23">
        <f t="shared" si="2"/>
        <v>-133.92857142857142</v>
      </c>
      <c r="N7" s="23"/>
      <c r="O7" s="23"/>
      <c r="P7" s="23">
        <f>K7</f>
        <v>2678.5714285714284</v>
      </c>
      <c r="Q7" s="23"/>
      <c r="R7" s="23"/>
      <c r="S7" s="23"/>
      <c r="T7" s="23"/>
      <c r="U7" s="23"/>
      <c r="V7" s="23"/>
      <c r="W7" s="23">
        <f t="shared" si="3"/>
        <v>-2866.0714285714284</v>
      </c>
      <c r="X7" s="24">
        <f t="shared" si="4"/>
        <v>0</v>
      </c>
    </row>
    <row r="8" spans="1:24" ht="12.9" customHeight="1" x14ac:dyDescent="0.2">
      <c r="A8" s="15">
        <f t="shared" si="5"/>
        <v>42794</v>
      </c>
      <c r="B8" s="17" t="s">
        <v>27</v>
      </c>
      <c r="C8" s="16" t="s">
        <v>28</v>
      </c>
      <c r="D8" s="16"/>
      <c r="E8" s="17" t="s">
        <v>46</v>
      </c>
      <c r="F8" s="18"/>
      <c r="G8" s="18"/>
      <c r="H8" s="19"/>
      <c r="I8" s="20">
        <v>26944.83</v>
      </c>
      <c r="J8" s="21">
        <v>0.1</v>
      </c>
      <c r="K8" s="22">
        <f t="shared" si="0"/>
        <v>24057.883928571428</v>
      </c>
      <c r="L8" s="22">
        <f t="shared" si="1"/>
        <v>2886.946071428571</v>
      </c>
      <c r="M8" s="23">
        <f t="shared" si="2"/>
        <v>-2405.7883928571428</v>
      </c>
      <c r="N8" s="23"/>
      <c r="O8" s="23"/>
      <c r="P8" s="23"/>
      <c r="Q8" s="23">
        <f>K8</f>
        <v>24057.883928571428</v>
      </c>
      <c r="R8" s="23"/>
      <c r="S8" s="23"/>
      <c r="T8" s="23"/>
      <c r="U8" s="23"/>
      <c r="V8" s="23"/>
      <c r="W8" s="23">
        <f t="shared" si="3"/>
        <v>-24539.041607142859</v>
      </c>
      <c r="X8" s="24">
        <f t="shared" si="4"/>
        <v>0</v>
      </c>
    </row>
    <row r="9" spans="1:24" ht="12.9" customHeight="1" x14ac:dyDescent="0.2">
      <c r="A9" s="15">
        <f t="shared" si="5"/>
        <v>42794</v>
      </c>
      <c r="B9" s="17" t="s">
        <v>30</v>
      </c>
      <c r="C9" s="16" t="s">
        <v>31</v>
      </c>
      <c r="D9" s="16"/>
      <c r="E9" s="17" t="s">
        <v>47</v>
      </c>
      <c r="F9" s="18"/>
      <c r="G9" s="18"/>
      <c r="H9" s="20"/>
      <c r="I9" s="41"/>
      <c r="J9" s="21">
        <v>0.02</v>
      </c>
      <c r="K9" s="22">
        <f t="shared" si="0"/>
        <v>0</v>
      </c>
      <c r="L9" s="22">
        <f t="shared" si="1"/>
        <v>0</v>
      </c>
      <c r="M9" s="23">
        <f t="shared" si="2"/>
        <v>0</v>
      </c>
      <c r="N9" s="23"/>
      <c r="O9" s="23"/>
      <c r="P9" s="23"/>
      <c r="Q9" s="23"/>
      <c r="R9" s="23">
        <f>K9</f>
        <v>0</v>
      </c>
      <c r="S9" s="23"/>
      <c r="T9" s="23"/>
      <c r="U9" s="23"/>
      <c r="V9" s="23"/>
      <c r="W9" s="23">
        <f t="shared" si="3"/>
        <v>0</v>
      </c>
      <c r="X9" s="24">
        <f t="shared" si="4"/>
        <v>0</v>
      </c>
    </row>
    <row r="10" spans="1:24" ht="12.9" customHeight="1" x14ac:dyDescent="0.2">
      <c r="A10" s="15">
        <f t="shared" si="5"/>
        <v>42794</v>
      </c>
      <c r="B10" s="17" t="s">
        <v>33</v>
      </c>
      <c r="C10" s="16" t="s">
        <v>34</v>
      </c>
      <c r="D10" s="16"/>
      <c r="E10" s="17"/>
      <c r="F10" s="18"/>
      <c r="G10" s="18"/>
      <c r="H10" s="26"/>
      <c r="I10" s="20"/>
      <c r="J10" s="21">
        <v>0.02</v>
      </c>
      <c r="K10" s="22">
        <f t="shared" si="0"/>
        <v>0</v>
      </c>
      <c r="L10" s="22">
        <f t="shared" si="1"/>
        <v>0</v>
      </c>
      <c r="M10" s="23">
        <f t="shared" si="2"/>
        <v>0</v>
      </c>
      <c r="N10" s="23"/>
      <c r="O10" s="23"/>
      <c r="P10" s="23"/>
      <c r="Q10" s="23"/>
      <c r="R10" s="23"/>
      <c r="S10" s="23">
        <f>K10</f>
        <v>0</v>
      </c>
      <c r="T10" s="23"/>
      <c r="U10" s="23"/>
      <c r="V10" s="23"/>
      <c r="W10" s="23">
        <f t="shared" si="3"/>
        <v>0</v>
      </c>
      <c r="X10" s="24">
        <f t="shared" si="4"/>
        <v>0</v>
      </c>
    </row>
    <row r="11" spans="1:24" ht="12.9" customHeight="1" x14ac:dyDescent="0.2">
      <c r="A11" s="15">
        <f t="shared" si="5"/>
        <v>42794</v>
      </c>
      <c r="B11" s="17" t="s">
        <v>35</v>
      </c>
      <c r="C11" s="16"/>
      <c r="D11" s="16"/>
      <c r="E11" s="17" t="s">
        <v>36</v>
      </c>
      <c r="F11" s="18"/>
      <c r="G11" s="18"/>
      <c r="H11" s="20">
        <v>50605.440000000002</v>
      </c>
      <c r="I11" s="41"/>
      <c r="J11" s="21">
        <v>0.02</v>
      </c>
      <c r="K11" s="22">
        <f t="shared" si="0"/>
        <v>50605.440000000002</v>
      </c>
      <c r="L11" s="22">
        <f t="shared" si="1"/>
        <v>0</v>
      </c>
      <c r="M11" s="23">
        <f t="shared" si="2"/>
        <v>-1012.1088000000001</v>
      </c>
      <c r="N11" s="23"/>
      <c r="O11" s="23"/>
      <c r="P11" s="23"/>
      <c r="Q11" s="23"/>
      <c r="R11" s="23"/>
      <c r="S11" s="23"/>
      <c r="T11" s="23"/>
      <c r="U11" s="23"/>
      <c r="V11" s="23">
        <f>K11</f>
        <v>50605.440000000002</v>
      </c>
      <c r="W11" s="23">
        <f t="shared" si="3"/>
        <v>-49593.331200000001</v>
      </c>
      <c r="X11" s="24">
        <f t="shared" si="4"/>
        <v>0</v>
      </c>
    </row>
    <row r="12" spans="1:24" ht="12.9" customHeight="1" x14ac:dyDescent="0.2">
      <c r="A12" s="15">
        <f>A10</f>
        <v>42794</v>
      </c>
      <c r="B12" s="17" t="s">
        <v>35</v>
      </c>
      <c r="C12" s="16"/>
      <c r="D12" s="16"/>
      <c r="E12" s="17" t="s">
        <v>37</v>
      </c>
      <c r="F12" s="18"/>
      <c r="G12" s="18"/>
      <c r="H12" s="42">
        <v>44709.23</v>
      </c>
      <c r="I12" s="41"/>
      <c r="J12" s="21">
        <v>0.02</v>
      </c>
      <c r="K12" s="22">
        <f t="shared" ref="K12" si="6">SUM(F12:H12,I12/1.12)</f>
        <v>44709.23</v>
      </c>
      <c r="L12" s="22">
        <f t="shared" ref="L12" si="7">I12/1.12*0.12</f>
        <v>0</v>
      </c>
      <c r="M12" s="23">
        <f t="shared" ref="M12" si="8">-SUM(G12:H12,I12/1.12)*J12</f>
        <v>-894.18460000000005</v>
      </c>
      <c r="N12" s="23"/>
      <c r="O12" s="23"/>
      <c r="P12" s="23"/>
      <c r="Q12" s="23"/>
      <c r="R12" s="23"/>
      <c r="S12" s="23"/>
      <c r="T12" s="23"/>
      <c r="U12" s="23"/>
      <c r="V12" s="23">
        <f>K12</f>
        <v>44709.23</v>
      </c>
      <c r="W12" s="23">
        <f t="shared" ref="W12" si="9">-SUM(F12:I12)-M12</f>
        <v>-43815.045400000003</v>
      </c>
      <c r="X12" s="24">
        <f t="shared" ref="X12" si="10">SUM(L12:W12)</f>
        <v>0</v>
      </c>
    </row>
    <row r="13" spans="1:24" ht="12.9" customHeight="1" x14ac:dyDescent="0.2">
      <c r="A13" s="15">
        <f>A11</f>
        <v>42794</v>
      </c>
      <c r="B13" s="17" t="s">
        <v>48</v>
      </c>
      <c r="C13" s="16" t="s">
        <v>49</v>
      </c>
      <c r="D13" s="16"/>
      <c r="E13" s="17" t="s">
        <v>37</v>
      </c>
      <c r="F13" s="18"/>
      <c r="G13" s="18"/>
      <c r="H13" s="18"/>
      <c r="I13" s="20">
        <v>10870</v>
      </c>
      <c r="J13" s="21">
        <v>0.01</v>
      </c>
      <c r="K13" s="22">
        <f t="shared" ref="K13" si="11">SUM(F13:H13,I13/1.12)</f>
        <v>9705.3571428571413</v>
      </c>
      <c r="L13" s="22">
        <f t="shared" ref="L13" si="12">I13/1.12*0.12</f>
        <v>1164.6428571428569</v>
      </c>
      <c r="M13" s="23">
        <f t="shared" ref="M13" si="13">-SUM(G13:H13,I13/1.12)*J13</f>
        <v>-97.053571428571416</v>
      </c>
      <c r="N13" s="23"/>
      <c r="O13" s="23"/>
      <c r="P13" s="23"/>
      <c r="Q13" s="23"/>
      <c r="R13" s="23"/>
      <c r="S13" s="23"/>
      <c r="T13" s="23">
        <f>K13</f>
        <v>9705.3571428571413</v>
      </c>
      <c r="U13" s="23"/>
      <c r="V13" s="23"/>
      <c r="W13" s="23">
        <f t="shared" ref="W13" si="14">-SUM(F13:I13)-M13</f>
        <v>-10772.946428571429</v>
      </c>
      <c r="X13" s="24">
        <f t="shared" ref="X13" si="15">SUM(L13:W13)</f>
        <v>0</v>
      </c>
    </row>
    <row r="14" spans="1:24" ht="12.9" customHeight="1" x14ac:dyDescent="0.2">
      <c r="A14" s="15">
        <f>A11</f>
        <v>42794</v>
      </c>
      <c r="B14" s="17" t="s">
        <v>43</v>
      </c>
      <c r="C14" s="16" t="s">
        <v>44</v>
      </c>
      <c r="D14" s="16"/>
      <c r="E14" s="17" t="s">
        <v>45</v>
      </c>
      <c r="F14" s="18"/>
      <c r="G14" s="18"/>
      <c r="H14" s="18"/>
      <c r="I14" s="20">
        <v>3920</v>
      </c>
      <c r="J14" s="21">
        <v>0.1</v>
      </c>
      <c r="K14" s="22">
        <f t="shared" si="0"/>
        <v>3499.9999999999995</v>
      </c>
      <c r="L14" s="22">
        <f t="shared" si="1"/>
        <v>419.99999999999994</v>
      </c>
      <c r="M14" s="23">
        <f t="shared" si="2"/>
        <v>-350</v>
      </c>
      <c r="N14" s="23"/>
      <c r="O14" s="23"/>
      <c r="P14" s="23"/>
      <c r="Q14" s="23"/>
      <c r="R14" s="23"/>
      <c r="S14" s="23"/>
      <c r="T14" s="23"/>
      <c r="U14" s="23">
        <f>K14</f>
        <v>3499.9999999999995</v>
      </c>
      <c r="V14" s="23"/>
      <c r="W14" s="23">
        <f t="shared" si="3"/>
        <v>-3570</v>
      </c>
      <c r="X14" s="24">
        <f t="shared" si="4"/>
        <v>0</v>
      </c>
    </row>
    <row r="15" spans="1:24" x14ac:dyDescent="0.2">
      <c r="A15" s="28"/>
      <c r="B15" s="29"/>
      <c r="C15" s="30"/>
      <c r="D15" s="30"/>
      <c r="E15" s="29"/>
      <c r="F15" s="31"/>
      <c r="G15" s="31"/>
      <c r="H15" s="32"/>
      <c r="I15" s="31"/>
      <c r="J15" s="33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</row>
    <row r="16" spans="1:24" s="40" customFormat="1" ht="10.8" thickBot="1" x14ac:dyDescent="0.25">
      <c r="A16" s="34"/>
      <c r="B16" s="35"/>
      <c r="C16" s="36"/>
      <c r="D16" s="36"/>
      <c r="E16" s="35"/>
      <c r="F16" s="37">
        <f>SUM(F6:F14)</f>
        <v>0</v>
      </c>
      <c r="G16" s="37">
        <f>SUM(G6:G14)</f>
        <v>0</v>
      </c>
      <c r="H16" s="38">
        <f>SUM(H5:H14)</f>
        <v>95314.670000000013</v>
      </c>
      <c r="I16" s="38">
        <f>SUM(I5:I14)</f>
        <v>221510.52000000002</v>
      </c>
      <c r="J16" s="39"/>
      <c r="K16" s="38">
        <f t="shared" ref="K16:W16" si="16">SUM(K5:K14)</f>
        <v>293091.92</v>
      </c>
      <c r="L16" s="38">
        <f t="shared" si="16"/>
        <v>23733.269999999997</v>
      </c>
      <c r="M16" s="38">
        <f t="shared" si="16"/>
        <v>-12634.835810714285</v>
      </c>
      <c r="N16" s="38">
        <f t="shared" si="16"/>
        <v>152835.4375</v>
      </c>
      <c r="O16" s="38">
        <f t="shared" si="16"/>
        <v>4999.9999999999991</v>
      </c>
      <c r="P16" s="38">
        <f t="shared" si="16"/>
        <v>2678.5714285714284</v>
      </c>
      <c r="Q16" s="38">
        <f t="shared" si="16"/>
        <v>24057.883928571428</v>
      </c>
      <c r="R16" s="38">
        <f t="shared" si="16"/>
        <v>0</v>
      </c>
      <c r="S16" s="38">
        <f t="shared" si="16"/>
        <v>0</v>
      </c>
      <c r="T16" s="38">
        <f t="shared" ref="T16:U16" si="17">SUM(T5:T14)</f>
        <v>9705.3571428571413</v>
      </c>
      <c r="U16" s="38">
        <f t="shared" si="17"/>
        <v>3499.9999999999995</v>
      </c>
      <c r="V16" s="38">
        <f t="shared" si="16"/>
        <v>95314.670000000013</v>
      </c>
      <c r="W16" s="38">
        <f t="shared" si="16"/>
        <v>-304190.35418928572</v>
      </c>
    </row>
    <row r="17" spans="1:1" ht="10.8" thickTop="1" x14ac:dyDescent="0.2"/>
    <row r="18" spans="1:1" x14ac:dyDescent="0.2">
      <c r="A18" s="3"/>
    </row>
    <row r="19" spans="1:1" x14ac:dyDescent="0.2">
      <c r="A1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A595C-86C6-42DA-B8DB-0C4DE2EA3F0F}">
  <dimension ref="A1:X21"/>
  <sheetViews>
    <sheetView topLeftCell="J1" workbookViewId="0">
      <selection activeCell="Z25" sqref="Z25"/>
    </sheetView>
  </sheetViews>
  <sheetFormatPr defaultColWidth="9.109375" defaultRowHeight="10.199999999999999" x14ac:dyDescent="0.2"/>
  <cols>
    <col min="1" max="1" width="10.109375" style="27" customWidth="1"/>
    <col min="2" max="2" width="30" style="3" bestFit="1" customWidth="1"/>
    <col min="3" max="3" width="13.109375" style="2" customWidth="1"/>
    <col min="4" max="4" width="13.44140625" style="2" customWidth="1"/>
    <col min="5" max="5" width="25" style="3" bestFit="1" customWidth="1"/>
    <col min="6" max="7" width="10.44140625" style="4" customWidth="1"/>
    <col min="8" max="8" width="10.44140625" style="5" customWidth="1"/>
    <col min="9" max="9" width="9.88671875" style="4" customWidth="1"/>
    <col min="10" max="10" width="8.109375" style="6" customWidth="1"/>
    <col min="11" max="11" width="9.88671875" style="4" bestFit="1" customWidth="1"/>
    <col min="12" max="12" width="10.33203125" style="4" customWidth="1"/>
    <col min="13" max="13" width="8.6640625" style="4" customWidth="1"/>
    <col min="14" max="23" width="13.33203125" style="4" customWidth="1"/>
    <col min="24" max="16384" width="9.109375" style="3"/>
  </cols>
  <sheetData>
    <row r="1" spans="1:24" x14ac:dyDescent="0.2">
      <c r="A1" s="1" t="s">
        <v>0</v>
      </c>
    </row>
    <row r="2" spans="1:24" x14ac:dyDescent="0.2">
      <c r="A2" s="7" t="s">
        <v>16</v>
      </c>
    </row>
    <row r="3" spans="1:24" x14ac:dyDescent="0.2">
      <c r="A3" s="1"/>
      <c r="L3" s="8">
        <v>1301</v>
      </c>
      <c r="M3" s="8">
        <v>2402</v>
      </c>
      <c r="N3" s="8">
        <v>6201</v>
      </c>
      <c r="O3" s="8">
        <v>6234</v>
      </c>
      <c r="P3" s="8">
        <v>6202</v>
      </c>
      <c r="Q3" s="8">
        <v>6401</v>
      </c>
      <c r="R3" s="8"/>
      <c r="S3" s="8"/>
      <c r="T3" s="8"/>
      <c r="U3" s="8"/>
      <c r="V3" s="8">
        <v>6110</v>
      </c>
      <c r="W3" s="8">
        <v>2101</v>
      </c>
    </row>
    <row r="4" spans="1:24" s="14" customFormat="1" ht="38.25" customHeight="1" x14ac:dyDescent="0.3">
      <c r="A4" s="9" t="s">
        <v>1</v>
      </c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1" t="s">
        <v>8</v>
      </c>
      <c r="I4" s="10" t="s">
        <v>9</v>
      </c>
      <c r="J4" s="12" t="s">
        <v>10</v>
      </c>
      <c r="K4" s="10" t="s">
        <v>11</v>
      </c>
      <c r="L4" s="13" t="s">
        <v>12</v>
      </c>
      <c r="M4" s="13" t="s">
        <v>13</v>
      </c>
      <c r="N4" s="13" t="s">
        <v>20</v>
      </c>
      <c r="O4" s="13" t="s">
        <v>14</v>
      </c>
      <c r="P4" s="13" t="s">
        <v>38</v>
      </c>
      <c r="Q4" s="13" t="s">
        <v>39</v>
      </c>
      <c r="R4" s="13" t="s">
        <v>40</v>
      </c>
      <c r="S4" s="13" t="s">
        <v>41</v>
      </c>
      <c r="T4" s="13" t="s">
        <v>50</v>
      </c>
      <c r="U4" s="13" t="s">
        <v>51</v>
      </c>
      <c r="V4" s="13" t="s">
        <v>42</v>
      </c>
      <c r="W4" s="13" t="s">
        <v>15</v>
      </c>
    </row>
    <row r="5" spans="1:24" s="25" customFormat="1" ht="12.75" customHeight="1" x14ac:dyDescent="0.2">
      <c r="A5" s="15">
        <v>42825</v>
      </c>
      <c r="B5" s="17" t="s">
        <v>17</v>
      </c>
      <c r="C5" s="16" t="s">
        <v>18</v>
      </c>
      <c r="D5" s="16"/>
      <c r="E5" s="17" t="s">
        <v>19</v>
      </c>
      <c r="F5" s="18"/>
      <c r="G5" s="18"/>
      <c r="H5" s="19"/>
      <c r="I5" s="20">
        <v>171175.69</v>
      </c>
      <c r="J5" s="21">
        <v>0.05</v>
      </c>
      <c r="K5" s="22">
        <f t="shared" ref="K5:K16" si="0">SUM(F5:H5,I5/1.12)</f>
        <v>152835.4375</v>
      </c>
      <c r="L5" s="22">
        <f t="shared" ref="L5:L16" si="1">I5/1.12*0.12</f>
        <v>18340.252499999999</v>
      </c>
      <c r="M5" s="23">
        <f t="shared" ref="M5:M16" si="2">-SUM(G5:H5,I5/1.12)*J5</f>
        <v>-7641.7718750000004</v>
      </c>
      <c r="N5" s="23">
        <f>K5</f>
        <v>152835.4375</v>
      </c>
      <c r="O5" s="23"/>
      <c r="P5" s="23"/>
      <c r="Q5" s="23"/>
      <c r="R5" s="23"/>
      <c r="S5" s="23"/>
      <c r="T5" s="23"/>
      <c r="U5" s="23"/>
      <c r="V5" s="23"/>
      <c r="W5" s="23">
        <f>-SUM(F5:I5)-M5</f>
        <v>-163533.918125</v>
      </c>
      <c r="X5" s="24">
        <f>SUM(L5:W5)</f>
        <v>0</v>
      </c>
    </row>
    <row r="6" spans="1:24" ht="12.9" customHeight="1" x14ac:dyDescent="0.2">
      <c r="A6" s="15">
        <f>A5</f>
        <v>42825</v>
      </c>
      <c r="B6" s="17" t="s">
        <v>21</v>
      </c>
      <c r="C6" s="16" t="s">
        <v>22</v>
      </c>
      <c r="D6" s="16"/>
      <c r="E6" s="17" t="s">
        <v>23</v>
      </c>
      <c r="F6" s="18"/>
      <c r="G6" s="18"/>
      <c r="H6" s="19"/>
      <c r="I6" s="20">
        <v>5600</v>
      </c>
      <c r="J6" s="21">
        <v>0.02</v>
      </c>
      <c r="K6" s="22">
        <f t="shared" si="0"/>
        <v>4999.9999999999991</v>
      </c>
      <c r="L6" s="22">
        <f t="shared" si="1"/>
        <v>599.99999999999989</v>
      </c>
      <c r="M6" s="23">
        <f t="shared" si="2"/>
        <v>-99.999999999999986</v>
      </c>
      <c r="N6" s="23"/>
      <c r="O6" s="23">
        <f>K6</f>
        <v>4999.9999999999991</v>
      </c>
      <c r="P6" s="23"/>
      <c r="Q6" s="23"/>
      <c r="R6" s="23"/>
      <c r="S6" s="23"/>
      <c r="T6" s="23"/>
      <c r="U6" s="23"/>
      <c r="V6" s="23"/>
      <c r="W6" s="23">
        <f t="shared" ref="W6:W16" si="3">-SUM(F6:I6)-M6</f>
        <v>-5500</v>
      </c>
      <c r="X6" s="24">
        <f t="shared" ref="X6:X16" si="4">SUM(L6:W6)</f>
        <v>0</v>
      </c>
    </row>
    <row r="7" spans="1:24" ht="12.9" customHeight="1" x14ac:dyDescent="0.2">
      <c r="A7" s="15">
        <f t="shared" ref="A7:A13" si="5">A6</f>
        <v>42825</v>
      </c>
      <c r="B7" s="17" t="s">
        <v>24</v>
      </c>
      <c r="C7" s="16" t="s">
        <v>25</v>
      </c>
      <c r="D7" s="16"/>
      <c r="E7" s="17" t="s">
        <v>26</v>
      </c>
      <c r="F7" s="18"/>
      <c r="G7" s="18"/>
      <c r="H7" s="19"/>
      <c r="I7" s="20">
        <v>3000</v>
      </c>
      <c r="J7" s="21">
        <v>0.05</v>
      </c>
      <c r="K7" s="22">
        <f t="shared" si="0"/>
        <v>2678.5714285714284</v>
      </c>
      <c r="L7" s="22">
        <f t="shared" si="1"/>
        <v>321.42857142857139</v>
      </c>
      <c r="M7" s="23">
        <f t="shared" si="2"/>
        <v>-133.92857142857142</v>
      </c>
      <c r="N7" s="23"/>
      <c r="O7" s="23"/>
      <c r="P7" s="23">
        <f>K7</f>
        <v>2678.5714285714284</v>
      </c>
      <c r="Q7" s="23"/>
      <c r="R7" s="23"/>
      <c r="S7" s="23"/>
      <c r="T7" s="23"/>
      <c r="U7" s="23"/>
      <c r="V7" s="23"/>
      <c r="W7" s="23">
        <f t="shared" si="3"/>
        <v>-2866.0714285714284</v>
      </c>
      <c r="X7" s="24">
        <f t="shared" si="4"/>
        <v>0</v>
      </c>
    </row>
    <row r="8" spans="1:24" ht="12.9" customHeight="1" x14ac:dyDescent="0.2">
      <c r="A8" s="15">
        <f t="shared" si="5"/>
        <v>42825</v>
      </c>
      <c r="B8" s="17" t="s">
        <v>27</v>
      </c>
      <c r="C8" s="16" t="s">
        <v>28</v>
      </c>
      <c r="D8" s="16"/>
      <c r="E8" s="17" t="s">
        <v>46</v>
      </c>
      <c r="F8" s="18"/>
      <c r="G8" s="18"/>
      <c r="H8" s="19"/>
      <c r="I8" s="20">
        <v>27214.16</v>
      </c>
      <c r="J8" s="21">
        <v>0.1</v>
      </c>
      <c r="K8" s="22">
        <f t="shared" si="0"/>
        <v>24298.357142857141</v>
      </c>
      <c r="L8" s="22">
        <f t="shared" si="1"/>
        <v>2915.8028571428567</v>
      </c>
      <c r="M8" s="23">
        <f t="shared" si="2"/>
        <v>-2429.8357142857144</v>
      </c>
      <c r="N8" s="23"/>
      <c r="O8" s="23"/>
      <c r="P8" s="23"/>
      <c r="Q8" s="23">
        <f>K8</f>
        <v>24298.357142857141</v>
      </c>
      <c r="R8" s="23"/>
      <c r="S8" s="23"/>
      <c r="T8" s="23"/>
      <c r="U8" s="23"/>
      <c r="V8" s="23"/>
      <c r="W8" s="23">
        <f t="shared" si="3"/>
        <v>-24784.324285714287</v>
      </c>
      <c r="X8" s="24">
        <f t="shared" si="4"/>
        <v>0</v>
      </c>
    </row>
    <row r="9" spans="1:24" ht="12.9" customHeight="1" x14ac:dyDescent="0.2">
      <c r="A9" s="15">
        <f t="shared" si="5"/>
        <v>42825</v>
      </c>
      <c r="B9" s="17" t="s">
        <v>30</v>
      </c>
      <c r="C9" s="16" t="s">
        <v>31</v>
      </c>
      <c r="D9" s="16"/>
      <c r="E9" s="17" t="s">
        <v>47</v>
      </c>
      <c r="F9" s="18"/>
      <c r="G9" s="18"/>
      <c r="H9" s="20">
        <v>3500</v>
      </c>
      <c r="I9" s="41"/>
      <c r="J9" s="21">
        <v>0.02</v>
      </c>
      <c r="K9" s="22">
        <f t="shared" si="0"/>
        <v>3500</v>
      </c>
      <c r="L9" s="22">
        <f t="shared" si="1"/>
        <v>0</v>
      </c>
      <c r="M9" s="23">
        <f t="shared" si="2"/>
        <v>-70</v>
      </c>
      <c r="N9" s="23"/>
      <c r="O9" s="23"/>
      <c r="P9" s="23"/>
      <c r="Q9" s="23"/>
      <c r="R9" s="23">
        <f>K9</f>
        <v>3500</v>
      </c>
      <c r="S9" s="23"/>
      <c r="T9" s="23"/>
      <c r="U9" s="23"/>
      <c r="V9" s="23"/>
      <c r="W9" s="23">
        <f t="shared" si="3"/>
        <v>-3430</v>
      </c>
      <c r="X9" s="24">
        <f t="shared" si="4"/>
        <v>0</v>
      </c>
    </row>
    <row r="10" spans="1:24" ht="12.9" customHeight="1" x14ac:dyDescent="0.2">
      <c r="A10" s="15">
        <f t="shared" ref="A10" si="6">A9</f>
        <v>42825</v>
      </c>
      <c r="B10" s="17" t="s">
        <v>53</v>
      </c>
      <c r="C10" s="16" t="s">
        <v>54</v>
      </c>
      <c r="D10" s="16"/>
      <c r="E10" s="17" t="s">
        <v>55</v>
      </c>
      <c r="F10" s="18"/>
      <c r="G10" s="18"/>
      <c r="H10" s="26"/>
      <c r="I10" s="20">
        <v>1500</v>
      </c>
      <c r="J10" s="21">
        <v>0.02</v>
      </c>
      <c r="K10" s="22">
        <f t="shared" ref="K10" si="7">SUM(F10:H10,I10/1.12)</f>
        <v>1339.2857142857142</v>
      </c>
      <c r="L10" s="22">
        <f t="shared" ref="L10" si="8">I10/1.12*0.12</f>
        <v>160.71428571428569</v>
      </c>
      <c r="M10" s="23">
        <f t="shared" ref="M10" si="9">-SUM(G10:H10,I10/1.12)*J10</f>
        <v>-26.785714285714285</v>
      </c>
      <c r="N10" s="23"/>
      <c r="O10" s="23"/>
      <c r="P10" s="23"/>
      <c r="Q10" s="23"/>
      <c r="R10" s="23">
        <f>K10</f>
        <v>1339.2857142857142</v>
      </c>
      <c r="S10" s="23"/>
      <c r="T10" s="23"/>
      <c r="U10" s="23"/>
      <c r="V10" s="23"/>
      <c r="W10" s="23">
        <f t="shared" ref="W10" si="10">-SUM(F10:I10)-M10</f>
        <v>-1473.2142857142858</v>
      </c>
      <c r="X10" s="24">
        <f t="shared" ref="X10" si="11">SUM(L10:W10)</f>
        <v>0</v>
      </c>
    </row>
    <row r="11" spans="1:24" ht="12.9" customHeight="1" x14ac:dyDescent="0.2">
      <c r="A11" s="15">
        <f>A8</f>
        <v>42825</v>
      </c>
      <c r="B11" s="17" t="s">
        <v>33</v>
      </c>
      <c r="C11" s="16" t="s">
        <v>34</v>
      </c>
      <c r="D11" s="16"/>
      <c r="E11" s="17"/>
      <c r="F11" s="18"/>
      <c r="G11" s="18"/>
      <c r="H11" s="26"/>
      <c r="I11" s="20"/>
      <c r="J11" s="21">
        <v>0.02</v>
      </c>
      <c r="K11" s="22">
        <f t="shared" ref="K11" si="12">SUM(F11:H11,I11/1.12)</f>
        <v>0</v>
      </c>
      <c r="L11" s="22">
        <f t="shared" ref="L11" si="13">I11/1.12*0.12</f>
        <v>0</v>
      </c>
      <c r="M11" s="23">
        <f t="shared" ref="M11" si="14">-SUM(G11:H11,I11/1.12)*J11</f>
        <v>0</v>
      </c>
      <c r="N11" s="23"/>
      <c r="O11" s="23"/>
      <c r="P11" s="23"/>
      <c r="Q11" s="23"/>
      <c r="R11" s="23"/>
      <c r="S11" s="23">
        <f>K11</f>
        <v>0</v>
      </c>
      <c r="T11" s="23"/>
      <c r="U11" s="23"/>
      <c r="V11" s="23"/>
      <c r="W11" s="23">
        <f t="shared" ref="W11" si="15">-SUM(F11:I11)-M11</f>
        <v>0</v>
      </c>
      <c r="X11" s="24">
        <f t="shared" ref="X11" si="16">SUM(L11:W11)</f>
        <v>0</v>
      </c>
    </row>
    <row r="12" spans="1:24" ht="12.9" customHeight="1" x14ac:dyDescent="0.2">
      <c r="A12" s="15">
        <f>A9</f>
        <v>42825</v>
      </c>
      <c r="B12" s="17" t="s">
        <v>52</v>
      </c>
      <c r="C12" s="16"/>
      <c r="D12" s="16"/>
      <c r="E12" s="17"/>
      <c r="F12" s="18"/>
      <c r="G12" s="18"/>
      <c r="H12" s="26"/>
      <c r="I12" s="20">
        <v>11000</v>
      </c>
      <c r="J12" s="21">
        <v>0.02</v>
      </c>
      <c r="K12" s="22">
        <f t="shared" si="0"/>
        <v>9821.4285714285706</v>
      </c>
      <c r="L12" s="22">
        <f t="shared" si="1"/>
        <v>1178.5714285714284</v>
      </c>
      <c r="M12" s="23">
        <f t="shared" si="2"/>
        <v>-196.42857142857142</v>
      </c>
      <c r="N12" s="23"/>
      <c r="O12" s="23"/>
      <c r="P12" s="23"/>
      <c r="Q12" s="23"/>
      <c r="R12" s="23">
        <f>K12</f>
        <v>9821.4285714285706</v>
      </c>
      <c r="S12" s="23"/>
      <c r="T12" s="23"/>
      <c r="U12" s="23"/>
      <c r="V12" s="23"/>
      <c r="W12" s="23">
        <f t="shared" si="3"/>
        <v>-10803.571428571429</v>
      </c>
      <c r="X12" s="24">
        <f t="shared" si="4"/>
        <v>0</v>
      </c>
    </row>
    <row r="13" spans="1:24" ht="12.9" customHeight="1" x14ac:dyDescent="0.2">
      <c r="A13" s="15">
        <f t="shared" si="5"/>
        <v>42825</v>
      </c>
      <c r="B13" s="17" t="s">
        <v>35</v>
      </c>
      <c r="C13" s="16"/>
      <c r="D13" s="16"/>
      <c r="E13" s="17" t="s">
        <v>36</v>
      </c>
      <c r="F13" s="18"/>
      <c r="G13" s="18"/>
      <c r="H13" s="20">
        <v>41015.31</v>
      </c>
      <c r="I13" s="41"/>
      <c r="J13" s="21">
        <v>0.02</v>
      </c>
      <c r="K13" s="22">
        <f t="shared" si="0"/>
        <v>41015.31</v>
      </c>
      <c r="L13" s="22">
        <f t="shared" si="1"/>
        <v>0</v>
      </c>
      <c r="M13" s="23">
        <f t="shared" si="2"/>
        <v>-820.30619999999999</v>
      </c>
      <c r="N13" s="23"/>
      <c r="O13" s="23"/>
      <c r="P13" s="23"/>
      <c r="Q13" s="23"/>
      <c r="R13" s="23"/>
      <c r="S13" s="23"/>
      <c r="T13" s="23"/>
      <c r="U13" s="23"/>
      <c r="V13" s="23">
        <f>K13</f>
        <v>41015.31</v>
      </c>
      <c r="W13" s="23">
        <f t="shared" si="3"/>
        <v>-40195.003799999999</v>
      </c>
      <c r="X13" s="24">
        <f t="shared" si="4"/>
        <v>0</v>
      </c>
    </row>
    <row r="14" spans="1:24" ht="12.9" customHeight="1" x14ac:dyDescent="0.2">
      <c r="A14" s="15">
        <f>A12</f>
        <v>42825</v>
      </c>
      <c r="B14" s="17" t="s">
        <v>35</v>
      </c>
      <c r="C14" s="16"/>
      <c r="D14" s="16"/>
      <c r="E14" s="17" t="s">
        <v>56</v>
      </c>
      <c r="F14" s="18"/>
      <c r="G14" s="18"/>
      <c r="H14" s="42">
        <v>48382.77</v>
      </c>
      <c r="I14" s="41"/>
      <c r="J14" s="21">
        <v>0.02</v>
      </c>
      <c r="K14" s="22">
        <f t="shared" si="0"/>
        <v>48382.77</v>
      </c>
      <c r="L14" s="22">
        <f t="shared" si="1"/>
        <v>0</v>
      </c>
      <c r="M14" s="23">
        <f t="shared" si="2"/>
        <v>-967.65539999999999</v>
      </c>
      <c r="N14" s="23"/>
      <c r="O14" s="23"/>
      <c r="P14" s="23"/>
      <c r="Q14" s="23"/>
      <c r="R14" s="23"/>
      <c r="S14" s="23"/>
      <c r="T14" s="23"/>
      <c r="U14" s="23"/>
      <c r="V14" s="23">
        <f>K14</f>
        <v>48382.77</v>
      </c>
      <c r="W14" s="23">
        <f t="shared" si="3"/>
        <v>-47415.114599999994</v>
      </c>
      <c r="X14" s="24">
        <f t="shared" si="4"/>
        <v>0</v>
      </c>
    </row>
    <row r="15" spans="1:24" ht="12.9" customHeight="1" x14ac:dyDescent="0.2">
      <c r="A15" s="15">
        <f>A13</f>
        <v>42825</v>
      </c>
      <c r="B15" s="17" t="s">
        <v>48</v>
      </c>
      <c r="C15" s="16" t="s">
        <v>49</v>
      </c>
      <c r="D15" s="16"/>
      <c r="E15" s="17" t="s">
        <v>57</v>
      </c>
      <c r="F15" s="18"/>
      <c r="G15" s="18"/>
      <c r="H15" s="18"/>
      <c r="I15" s="20"/>
      <c r="J15" s="21">
        <v>0.01</v>
      </c>
      <c r="K15" s="22">
        <f t="shared" si="0"/>
        <v>0</v>
      </c>
      <c r="L15" s="22">
        <f t="shared" si="1"/>
        <v>0</v>
      </c>
      <c r="M15" s="23">
        <f t="shared" si="2"/>
        <v>0</v>
      </c>
      <c r="N15" s="23"/>
      <c r="O15" s="23"/>
      <c r="P15" s="23"/>
      <c r="Q15" s="23"/>
      <c r="R15" s="23"/>
      <c r="S15" s="23"/>
      <c r="T15" s="23">
        <f>K15</f>
        <v>0</v>
      </c>
      <c r="U15" s="23"/>
      <c r="V15" s="23"/>
      <c r="W15" s="23">
        <f t="shared" si="3"/>
        <v>0</v>
      </c>
      <c r="X15" s="24">
        <f t="shared" si="4"/>
        <v>0</v>
      </c>
    </row>
    <row r="16" spans="1:24" ht="12.9" customHeight="1" x14ac:dyDescent="0.2">
      <c r="A16" s="15">
        <f>A13</f>
        <v>42825</v>
      </c>
      <c r="B16" s="17" t="s">
        <v>43</v>
      </c>
      <c r="C16" s="16" t="s">
        <v>44</v>
      </c>
      <c r="D16" s="16"/>
      <c r="E16" s="17" t="s">
        <v>45</v>
      </c>
      <c r="F16" s="18"/>
      <c r="G16" s="18"/>
      <c r="H16" s="18"/>
      <c r="I16" s="20">
        <f>3920+7840*2</f>
        <v>19600</v>
      </c>
      <c r="J16" s="21">
        <v>0.1</v>
      </c>
      <c r="K16" s="22">
        <f t="shared" si="0"/>
        <v>17500</v>
      </c>
      <c r="L16" s="22">
        <f t="shared" si="1"/>
        <v>2100</v>
      </c>
      <c r="M16" s="23">
        <f t="shared" si="2"/>
        <v>-1750</v>
      </c>
      <c r="N16" s="23"/>
      <c r="O16" s="23"/>
      <c r="P16" s="23"/>
      <c r="Q16" s="23"/>
      <c r="R16" s="23"/>
      <c r="S16" s="23"/>
      <c r="T16" s="23"/>
      <c r="U16" s="23">
        <f>K16</f>
        <v>17500</v>
      </c>
      <c r="V16" s="23"/>
      <c r="W16" s="23">
        <f t="shared" si="3"/>
        <v>-17850</v>
      </c>
      <c r="X16" s="24">
        <f t="shared" si="4"/>
        <v>0</v>
      </c>
    </row>
    <row r="17" spans="1:23" x14ac:dyDescent="0.2">
      <c r="A17" s="28"/>
      <c r="B17" s="29"/>
      <c r="C17" s="30"/>
      <c r="D17" s="30"/>
      <c r="E17" s="29"/>
      <c r="F17" s="31"/>
      <c r="G17" s="31"/>
      <c r="H17" s="32"/>
      <c r="I17" s="31"/>
      <c r="J17" s="33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</row>
    <row r="18" spans="1:23" s="40" customFormat="1" ht="10.8" thickBot="1" x14ac:dyDescent="0.25">
      <c r="A18" s="34"/>
      <c r="B18" s="35"/>
      <c r="C18" s="36"/>
      <c r="D18" s="36"/>
      <c r="E18" s="35"/>
      <c r="F18" s="37">
        <f>SUM(F6:F16)</f>
        <v>0</v>
      </c>
      <c r="G18" s="37">
        <f>SUM(G6:G16)</f>
        <v>0</v>
      </c>
      <c r="H18" s="38">
        <f>SUM(H5:H16)</f>
        <v>92898.079999999987</v>
      </c>
      <c r="I18" s="38">
        <f>SUM(I5:I16)</f>
        <v>239089.85</v>
      </c>
      <c r="J18" s="39"/>
      <c r="K18" s="38">
        <f t="shared" ref="K18:W18" si="17">SUM(K5:K16)</f>
        <v>306371.16035714286</v>
      </c>
      <c r="L18" s="38">
        <f t="shared" si="17"/>
        <v>25616.76964285714</v>
      </c>
      <c r="M18" s="38">
        <f t="shared" si="17"/>
        <v>-14136.712046428569</v>
      </c>
      <c r="N18" s="38">
        <f t="shared" si="17"/>
        <v>152835.4375</v>
      </c>
      <c r="O18" s="38">
        <f t="shared" si="17"/>
        <v>4999.9999999999991</v>
      </c>
      <c r="P18" s="38">
        <f t="shared" si="17"/>
        <v>2678.5714285714284</v>
      </c>
      <c r="Q18" s="38">
        <f t="shared" si="17"/>
        <v>24298.357142857141</v>
      </c>
      <c r="R18" s="38">
        <f t="shared" si="17"/>
        <v>14660.714285714284</v>
      </c>
      <c r="S18" s="38">
        <f t="shared" si="17"/>
        <v>0</v>
      </c>
      <c r="T18" s="38">
        <f t="shared" si="17"/>
        <v>0</v>
      </c>
      <c r="U18" s="38">
        <f t="shared" si="17"/>
        <v>17500</v>
      </c>
      <c r="V18" s="38">
        <f t="shared" si="17"/>
        <v>89398.079999999987</v>
      </c>
      <c r="W18" s="38">
        <f t="shared" si="17"/>
        <v>-317851.21795357141</v>
      </c>
    </row>
    <row r="19" spans="1:23" ht="10.8" thickTop="1" x14ac:dyDescent="0.2"/>
    <row r="20" spans="1:23" x14ac:dyDescent="0.2">
      <c r="A20" s="3"/>
    </row>
    <row r="21" spans="1:23" x14ac:dyDescent="0.2">
      <c r="A2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23BBA-1BAD-4426-9284-7E806AA8E958}">
  <dimension ref="A1:X21"/>
  <sheetViews>
    <sheetView topLeftCell="H1" workbookViewId="0">
      <selection activeCell="X14" sqref="X14"/>
    </sheetView>
  </sheetViews>
  <sheetFormatPr defaultColWidth="9.109375" defaultRowHeight="10.199999999999999" x14ac:dyDescent="0.2"/>
  <cols>
    <col min="1" max="1" width="10.109375" style="27" customWidth="1"/>
    <col min="2" max="2" width="30" style="3" bestFit="1" customWidth="1"/>
    <col min="3" max="3" width="13.109375" style="2" customWidth="1"/>
    <col min="4" max="4" width="13.44140625" style="2" customWidth="1"/>
    <col min="5" max="5" width="25" style="3" bestFit="1" customWidth="1"/>
    <col min="6" max="7" width="10.44140625" style="4" customWidth="1"/>
    <col min="8" max="8" width="10.44140625" style="5" customWidth="1"/>
    <col min="9" max="9" width="9.88671875" style="4" customWidth="1"/>
    <col min="10" max="10" width="8.109375" style="6" customWidth="1"/>
    <col min="11" max="11" width="9.88671875" style="4" bestFit="1" customWidth="1"/>
    <col min="12" max="12" width="10.33203125" style="4" customWidth="1"/>
    <col min="13" max="13" width="8.6640625" style="4" customWidth="1"/>
    <col min="14" max="23" width="13.33203125" style="4" customWidth="1"/>
    <col min="24" max="16384" width="9.109375" style="3"/>
  </cols>
  <sheetData>
    <row r="1" spans="1:24" x14ac:dyDescent="0.2">
      <c r="A1" s="1" t="s">
        <v>0</v>
      </c>
    </row>
    <row r="2" spans="1:24" x14ac:dyDescent="0.2">
      <c r="A2" s="7" t="s">
        <v>16</v>
      </c>
    </row>
    <row r="3" spans="1:24" x14ac:dyDescent="0.2">
      <c r="A3" s="1"/>
      <c r="L3" s="8">
        <v>1301</v>
      </c>
      <c r="M3" s="8">
        <v>2402</v>
      </c>
      <c r="N3" s="8">
        <v>6201</v>
      </c>
      <c r="O3" s="8">
        <v>6234</v>
      </c>
      <c r="P3" s="8">
        <v>6202</v>
      </c>
      <c r="Q3" s="8">
        <v>6401</v>
      </c>
      <c r="R3" s="8"/>
      <c r="S3" s="8"/>
      <c r="T3" s="8"/>
      <c r="U3" s="8"/>
      <c r="V3" s="8">
        <v>6110</v>
      </c>
      <c r="W3" s="8">
        <v>2101</v>
      </c>
    </row>
    <row r="4" spans="1:24" s="14" customFormat="1" ht="38.25" customHeight="1" x14ac:dyDescent="0.3">
      <c r="A4" s="9" t="s">
        <v>1</v>
      </c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1" t="s">
        <v>8</v>
      </c>
      <c r="I4" s="10" t="s">
        <v>9</v>
      </c>
      <c r="J4" s="12" t="s">
        <v>10</v>
      </c>
      <c r="K4" s="10" t="s">
        <v>11</v>
      </c>
      <c r="L4" s="13" t="s">
        <v>12</v>
      </c>
      <c r="M4" s="13" t="s">
        <v>13</v>
      </c>
      <c r="N4" s="13" t="s">
        <v>20</v>
      </c>
      <c r="O4" s="13" t="s">
        <v>14</v>
      </c>
      <c r="P4" s="13" t="s">
        <v>38</v>
      </c>
      <c r="Q4" s="13" t="s">
        <v>39</v>
      </c>
      <c r="R4" s="13" t="s">
        <v>40</v>
      </c>
      <c r="S4" s="13" t="s">
        <v>41</v>
      </c>
      <c r="T4" s="13" t="s">
        <v>50</v>
      </c>
      <c r="U4" s="13" t="s">
        <v>51</v>
      </c>
      <c r="V4" s="13" t="s">
        <v>42</v>
      </c>
      <c r="W4" s="13" t="s">
        <v>15</v>
      </c>
    </row>
    <row r="5" spans="1:24" s="25" customFormat="1" ht="12.75" customHeight="1" x14ac:dyDescent="0.2">
      <c r="A5" s="15">
        <v>42855</v>
      </c>
      <c r="B5" s="17" t="s">
        <v>17</v>
      </c>
      <c r="C5" s="16" t="s">
        <v>18</v>
      </c>
      <c r="D5" s="16"/>
      <c r="E5" s="17" t="s">
        <v>19</v>
      </c>
      <c r="F5" s="18"/>
      <c r="G5" s="18"/>
      <c r="H5" s="19"/>
      <c r="I5" s="20">
        <v>171175.69</v>
      </c>
      <c r="J5" s="21">
        <v>0.05</v>
      </c>
      <c r="K5" s="22">
        <f t="shared" ref="K5:K16" si="0">SUM(F5:H5,I5/1.12)</f>
        <v>152835.4375</v>
      </c>
      <c r="L5" s="22">
        <f t="shared" ref="L5:L16" si="1">I5/1.12*0.12</f>
        <v>18340.252499999999</v>
      </c>
      <c r="M5" s="23">
        <f t="shared" ref="M5:M16" si="2">-SUM(G5:H5,I5/1.12)*J5</f>
        <v>-7641.7718750000004</v>
      </c>
      <c r="N5" s="23">
        <f>K5</f>
        <v>152835.4375</v>
      </c>
      <c r="O5" s="23"/>
      <c r="P5" s="23"/>
      <c r="Q5" s="23"/>
      <c r="R5" s="23"/>
      <c r="S5" s="23"/>
      <c r="T5" s="23"/>
      <c r="U5" s="23"/>
      <c r="V5" s="23"/>
      <c r="W5" s="23">
        <f>-SUM(F5:I5)-M5</f>
        <v>-163533.918125</v>
      </c>
      <c r="X5" s="24">
        <f>SUM(L5:W5)</f>
        <v>0</v>
      </c>
    </row>
    <row r="6" spans="1:24" ht="12.9" customHeight="1" x14ac:dyDescent="0.2">
      <c r="A6" s="15">
        <f>A5</f>
        <v>42855</v>
      </c>
      <c r="B6" s="17" t="s">
        <v>21</v>
      </c>
      <c r="C6" s="16" t="s">
        <v>22</v>
      </c>
      <c r="D6" s="16"/>
      <c r="E6" s="17" t="s">
        <v>23</v>
      </c>
      <c r="F6" s="18"/>
      <c r="G6" s="18"/>
      <c r="H6" s="19"/>
      <c r="I6" s="20">
        <v>5600</v>
      </c>
      <c r="J6" s="21">
        <v>0.02</v>
      </c>
      <c r="K6" s="22">
        <f t="shared" si="0"/>
        <v>4999.9999999999991</v>
      </c>
      <c r="L6" s="22">
        <f t="shared" si="1"/>
        <v>599.99999999999989</v>
      </c>
      <c r="M6" s="23">
        <f t="shared" si="2"/>
        <v>-99.999999999999986</v>
      </c>
      <c r="N6" s="23"/>
      <c r="O6" s="23">
        <f>K6</f>
        <v>4999.9999999999991</v>
      </c>
      <c r="P6" s="23"/>
      <c r="Q6" s="23"/>
      <c r="R6" s="23"/>
      <c r="S6" s="23"/>
      <c r="T6" s="23"/>
      <c r="U6" s="23"/>
      <c r="V6" s="23"/>
      <c r="W6" s="23">
        <f t="shared" ref="W6:W16" si="3">-SUM(F6:I6)-M6</f>
        <v>-5500</v>
      </c>
      <c r="X6" s="24">
        <f t="shared" ref="X6:X16" si="4">SUM(L6:W6)</f>
        <v>0</v>
      </c>
    </row>
    <row r="7" spans="1:24" ht="12.9" customHeight="1" x14ac:dyDescent="0.2">
      <c r="A7" s="15">
        <f t="shared" ref="A7:A13" si="5">A6</f>
        <v>42855</v>
      </c>
      <c r="B7" s="17" t="s">
        <v>24</v>
      </c>
      <c r="C7" s="16" t="s">
        <v>25</v>
      </c>
      <c r="D7" s="16"/>
      <c r="E7" s="17" t="s">
        <v>26</v>
      </c>
      <c r="F7" s="18"/>
      <c r="G7" s="18"/>
      <c r="H7" s="19"/>
      <c r="I7" s="20">
        <v>3000</v>
      </c>
      <c r="J7" s="21">
        <v>0.05</v>
      </c>
      <c r="K7" s="22">
        <f t="shared" si="0"/>
        <v>2678.5714285714284</v>
      </c>
      <c r="L7" s="22">
        <f t="shared" si="1"/>
        <v>321.42857142857139</v>
      </c>
      <c r="M7" s="23">
        <f t="shared" si="2"/>
        <v>-133.92857142857142</v>
      </c>
      <c r="N7" s="23"/>
      <c r="O7" s="23"/>
      <c r="P7" s="23">
        <f>K7</f>
        <v>2678.5714285714284</v>
      </c>
      <c r="Q7" s="23"/>
      <c r="R7" s="23"/>
      <c r="S7" s="23"/>
      <c r="T7" s="23"/>
      <c r="U7" s="23"/>
      <c r="V7" s="23"/>
      <c r="W7" s="23">
        <f t="shared" si="3"/>
        <v>-2866.0714285714284</v>
      </c>
      <c r="X7" s="24">
        <f t="shared" si="4"/>
        <v>0</v>
      </c>
    </row>
    <row r="8" spans="1:24" ht="12.9" customHeight="1" x14ac:dyDescent="0.2">
      <c r="A8" s="15">
        <f t="shared" si="5"/>
        <v>42855</v>
      </c>
      <c r="B8" s="17" t="s">
        <v>27</v>
      </c>
      <c r="C8" s="16" t="s">
        <v>28</v>
      </c>
      <c r="D8" s="16"/>
      <c r="E8" s="17" t="s">
        <v>46</v>
      </c>
      <c r="F8" s="18"/>
      <c r="G8" s="18"/>
      <c r="H8" s="19"/>
      <c r="I8" s="20">
        <v>30313.49</v>
      </c>
      <c r="J8" s="21">
        <v>0.1</v>
      </c>
      <c r="K8" s="22">
        <f t="shared" si="0"/>
        <v>27065.616071428569</v>
      </c>
      <c r="L8" s="22">
        <f t="shared" si="1"/>
        <v>3247.8739285714282</v>
      </c>
      <c r="M8" s="23">
        <f t="shared" si="2"/>
        <v>-2706.5616071428572</v>
      </c>
      <c r="N8" s="23"/>
      <c r="O8" s="23"/>
      <c r="P8" s="23"/>
      <c r="Q8" s="23">
        <f>K8</f>
        <v>27065.616071428569</v>
      </c>
      <c r="R8" s="23"/>
      <c r="S8" s="23"/>
      <c r="T8" s="23"/>
      <c r="U8" s="23"/>
      <c r="V8" s="23"/>
      <c r="W8" s="23">
        <f t="shared" si="3"/>
        <v>-27606.928392857146</v>
      </c>
      <c r="X8" s="24">
        <f t="shared" si="4"/>
        <v>0</v>
      </c>
    </row>
    <row r="9" spans="1:24" ht="12.9" customHeight="1" x14ac:dyDescent="0.2">
      <c r="A9" s="15">
        <f t="shared" si="5"/>
        <v>42855</v>
      </c>
      <c r="B9" s="17" t="s">
        <v>30</v>
      </c>
      <c r="C9" s="16" t="s">
        <v>31</v>
      </c>
      <c r="D9" s="16"/>
      <c r="E9" s="17" t="s">
        <v>47</v>
      </c>
      <c r="F9" s="18"/>
      <c r="G9" s="18"/>
      <c r="H9" s="20"/>
      <c r="I9" s="41"/>
      <c r="J9" s="21">
        <v>0.02</v>
      </c>
      <c r="K9" s="22">
        <f t="shared" si="0"/>
        <v>0</v>
      </c>
      <c r="L9" s="22">
        <f t="shared" si="1"/>
        <v>0</v>
      </c>
      <c r="M9" s="23">
        <f t="shared" si="2"/>
        <v>0</v>
      </c>
      <c r="N9" s="23"/>
      <c r="O9" s="23"/>
      <c r="P9" s="23"/>
      <c r="Q9" s="23"/>
      <c r="R9" s="23">
        <f>K9</f>
        <v>0</v>
      </c>
      <c r="S9" s="23"/>
      <c r="T9" s="23"/>
      <c r="U9" s="23"/>
      <c r="V9" s="23"/>
      <c r="W9" s="23">
        <f t="shared" si="3"/>
        <v>0</v>
      </c>
      <c r="X9" s="24">
        <f t="shared" si="4"/>
        <v>0</v>
      </c>
    </row>
    <row r="10" spans="1:24" ht="12.9" customHeight="1" x14ac:dyDescent="0.2">
      <c r="A10" s="15">
        <f t="shared" si="5"/>
        <v>42855</v>
      </c>
      <c r="B10" s="17" t="s">
        <v>53</v>
      </c>
      <c r="C10" s="16" t="s">
        <v>54</v>
      </c>
      <c r="D10" s="16"/>
      <c r="E10" s="17" t="s">
        <v>55</v>
      </c>
      <c r="F10" s="18"/>
      <c r="G10" s="18"/>
      <c r="H10" s="26"/>
      <c r="I10" s="20"/>
      <c r="J10" s="21">
        <v>0.02</v>
      </c>
      <c r="K10" s="22">
        <f t="shared" si="0"/>
        <v>0</v>
      </c>
      <c r="L10" s="22">
        <f t="shared" si="1"/>
        <v>0</v>
      </c>
      <c r="M10" s="23">
        <f t="shared" si="2"/>
        <v>0</v>
      </c>
      <c r="N10" s="23"/>
      <c r="O10" s="23"/>
      <c r="P10" s="23"/>
      <c r="Q10" s="23"/>
      <c r="R10" s="23">
        <f>K10</f>
        <v>0</v>
      </c>
      <c r="S10" s="23"/>
      <c r="T10" s="23"/>
      <c r="U10" s="23"/>
      <c r="V10" s="23"/>
      <c r="W10" s="23">
        <f t="shared" si="3"/>
        <v>0</v>
      </c>
      <c r="X10" s="24">
        <f t="shared" si="4"/>
        <v>0</v>
      </c>
    </row>
    <row r="11" spans="1:24" ht="12.9" customHeight="1" x14ac:dyDescent="0.2">
      <c r="A11" s="15">
        <f>A8</f>
        <v>42855</v>
      </c>
      <c r="B11" s="17" t="s">
        <v>33</v>
      </c>
      <c r="C11" s="16" t="s">
        <v>34</v>
      </c>
      <c r="D11" s="16"/>
      <c r="E11" s="17"/>
      <c r="F11" s="18"/>
      <c r="G11" s="18"/>
      <c r="H11" s="26"/>
      <c r="I11" s="20"/>
      <c r="J11" s="21">
        <v>0.02</v>
      </c>
      <c r="K11" s="22">
        <f t="shared" si="0"/>
        <v>0</v>
      </c>
      <c r="L11" s="22">
        <f t="shared" si="1"/>
        <v>0</v>
      </c>
      <c r="M11" s="23">
        <f t="shared" si="2"/>
        <v>0</v>
      </c>
      <c r="N11" s="23"/>
      <c r="O11" s="23"/>
      <c r="P11" s="23"/>
      <c r="Q11" s="23"/>
      <c r="R11" s="23"/>
      <c r="S11" s="23">
        <f>K11</f>
        <v>0</v>
      </c>
      <c r="T11" s="23"/>
      <c r="U11" s="23"/>
      <c r="V11" s="23"/>
      <c r="W11" s="23">
        <f t="shared" si="3"/>
        <v>0</v>
      </c>
      <c r="X11" s="24">
        <f t="shared" si="4"/>
        <v>0</v>
      </c>
    </row>
    <row r="12" spans="1:24" ht="12.9" customHeight="1" x14ac:dyDescent="0.2">
      <c r="A12" s="15">
        <f>A9</f>
        <v>42855</v>
      </c>
      <c r="B12" s="17" t="s">
        <v>52</v>
      </c>
      <c r="C12" s="16"/>
      <c r="D12" s="16"/>
      <c r="E12" s="17"/>
      <c r="F12" s="18"/>
      <c r="G12" s="18"/>
      <c r="H12" s="26"/>
      <c r="I12" s="20"/>
      <c r="J12" s="21">
        <v>0.02</v>
      </c>
      <c r="K12" s="22">
        <f t="shared" si="0"/>
        <v>0</v>
      </c>
      <c r="L12" s="22">
        <f t="shared" si="1"/>
        <v>0</v>
      </c>
      <c r="M12" s="23">
        <f t="shared" si="2"/>
        <v>0</v>
      </c>
      <c r="N12" s="23"/>
      <c r="O12" s="23"/>
      <c r="P12" s="23"/>
      <c r="Q12" s="23"/>
      <c r="R12" s="23">
        <f>K12</f>
        <v>0</v>
      </c>
      <c r="S12" s="23"/>
      <c r="T12" s="23"/>
      <c r="U12" s="23"/>
      <c r="V12" s="23"/>
      <c r="W12" s="23">
        <f t="shared" si="3"/>
        <v>0</v>
      </c>
      <c r="X12" s="24">
        <f t="shared" si="4"/>
        <v>0</v>
      </c>
    </row>
    <row r="13" spans="1:24" ht="12.9" customHeight="1" x14ac:dyDescent="0.2">
      <c r="A13" s="15">
        <f t="shared" si="5"/>
        <v>42855</v>
      </c>
      <c r="B13" s="17" t="s">
        <v>35</v>
      </c>
      <c r="C13" s="16"/>
      <c r="D13" s="16"/>
      <c r="E13" s="17" t="s">
        <v>58</v>
      </c>
      <c r="F13" s="18"/>
      <c r="G13" s="18"/>
      <c r="H13" s="20">
        <v>50833.47</v>
      </c>
      <c r="I13" s="41"/>
      <c r="J13" s="21">
        <v>0.02</v>
      </c>
      <c r="K13" s="22">
        <f t="shared" si="0"/>
        <v>50833.47</v>
      </c>
      <c r="L13" s="22">
        <f t="shared" si="1"/>
        <v>0</v>
      </c>
      <c r="M13" s="23">
        <f t="shared" si="2"/>
        <v>-1016.6694</v>
      </c>
      <c r="N13" s="23"/>
      <c r="O13" s="23"/>
      <c r="P13" s="23"/>
      <c r="Q13" s="23"/>
      <c r="R13" s="23"/>
      <c r="S13" s="23"/>
      <c r="T13" s="23"/>
      <c r="U13" s="23"/>
      <c r="V13" s="23">
        <f>K13</f>
        <v>50833.47</v>
      </c>
      <c r="W13" s="23">
        <f t="shared" si="3"/>
        <v>-49816.800600000002</v>
      </c>
      <c r="X13" s="24">
        <f t="shared" si="4"/>
        <v>0</v>
      </c>
    </row>
    <row r="14" spans="1:24" ht="12.9" customHeight="1" x14ac:dyDescent="0.2">
      <c r="A14" s="15">
        <f>A12</f>
        <v>42855</v>
      </c>
      <c r="B14" s="17" t="s">
        <v>35</v>
      </c>
      <c r="C14" s="16"/>
      <c r="D14" s="16"/>
      <c r="E14" s="17" t="s">
        <v>59</v>
      </c>
      <c r="F14" s="18"/>
      <c r="G14" s="18"/>
      <c r="H14" s="42">
        <v>42150.33</v>
      </c>
      <c r="I14" s="41"/>
      <c r="J14" s="21">
        <v>0.02</v>
      </c>
      <c r="K14" s="22">
        <f t="shared" si="0"/>
        <v>42150.33</v>
      </c>
      <c r="L14" s="22">
        <f t="shared" si="1"/>
        <v>0</v>
      </c>
      <c r="M14" s="23">
        <f t="shared" si="2"/>
        <v>-843.00660000000005</v>
      </c>
      <c r="N14" s="23"/>
      <c r="O14" s="23"/>
      <c r="P14" s="23"/>
      <c r="Q14" s="23"/>
      <c r="R14" s="23"/>
      <c r="S14" s="23"/>
      <c r="T14" s="23"/>
      <c r="U14" s="23"/>
      <c r="V14" s="23">
        <f>K14</f>
        <v>42150.33</v>
      </c>
      <c r="W14" s="23">
        <f t="shared" si="3"/>
        <v>-41307.323400000001</v>
      </c>
      <c r="X14" s="24">
        <f t="shared" si="4"/>
        <v>0</v>
      </c>
    </row>
    <row r="15" spans="1:24" ht="12.9" customHeight="1" x14ac:dyDescent="0.2">
      <c r="A15" s="15">
        <f>A13</f>
        <v>42855</v>
      </c>
      <c r="B15" s="17" t="s">
        <v>48</v>
      </c>
      <c r="C15" s="16" t="s">
        <v>49</v>
      </c>
      <c r="D15" s="16"/>
      <c r="E15" s="17" t="s">
        <v>57</v>
      </c>
      <c r="F15" s="18"/>
      <c r="G15" s="18"/>
      <c r="H15" s="18"/>
      <c r="I15" s="20">
        <v>8630</v>
      </c>
      <c r="J15" s="21">
        <v>0.01</v>
      </c>
      <c r="K15" s="22">
        <f t="shared" si="0"/>
        <v>7705.3571428571422</v>
      </c>
      <c r="L15" s="22">
        <f t="shared" si="1"/>
        <v>924.642857142857</v>
      </c>
      <c r="M15" s="23">
        <f t="shared" si="2"/>
        <v>-77.053571428571431</v>
      </c>
      <c r="N15" s="23"/>
      <c r="O15" s="23"/>
      <c r="P15" s="23"/>
      <c r="Q15" s="23"/>
      <c r="R15" s="23"/>
      <c r="S15" s="23"/>
      <c r="T15" s="23">
        <f>K15</f>
        <v>7705.3571428571422</v>
      </c>
      <c r="U15" s="23"/>
      <c r="V15" s="23"/>
      <c r="W15" s="23">
        <f t="shared" si="3"/>
        <v>-8552.9464285714294</v>
      </c>
      <c r="X15" s="24">
        <f t="shared" si="4"/>
        <v>0</v>
      </c>
    </row>
    <row r="16" spans="1:24" ht="12.9" customHeight="1" x14ac:dyDescent="0.2">
      <c r="A16" s="15">
        <f>A13</f>
        <v>42855</v>
      </c>
      <c r="B16" s="17" t="s">
        <v>43</v>
      </c>
      <c r="C16" s="16" t="s">
        <v>44</v>
      </c>
      <c r="D16" s="16"/>
      <c r="E16" s="17" t="s">
        <v>45</v>
      </c>
      <c r="F16" s="18"/>
      <c r="G16" s="18"/>
      <c r="H16" s="18"/>
      <c r="I16" s="20">
        <v>3920</v>
      </c>
      <c r="J16" s="21">
        <v>0.1</v>
      </c>
      <c r="K16" s="22">
        <f t="shared" si="0"/>
        <v>3499.9999999999995</v>
      </c>
      <c r="L16" s="22">
        <f t="shared" si="1"/>
        <v>419.99999999999994</v>
      </c>
      <c r="M16" s="23">
        <f t="shared" si="2"/>
        <v>-350</v>
      </c>
      <c r="N16" s="23"/>
      <c r="O16" s="23"/>
      <c r="P16" s="23"/>
      <c r="Q16" s="23"/>
      <c r="R16" s="23"/>
      <c r="S16" s="23"/>
      <c r="T16" s="23"/>
      <c r="U16" s="23">
        <f>K16</f>
        <v>3499.9999999999995</v>
      </c>
      <c r="V16" s="23"/>
      <c r="W16" s="23">
        <f t="shared" si="3"/>
        <v>-3570</v>
      </c>
      <c r="X16" s="24">
        <f t="shared" si="4"/>
        <v>0</v>
      </c>
    </row>
    <row r="17" spans="1:23" x14ac:dyDescent="0.2">
      <c r="A17" s="28"/>
      <c r="B17" s="29"/>
      <c r="C17" s="30"/>
      <c r="D17" s="30"/>
      <c r="E17" s="29"/>
      <c r="F17" s="31"/>
      <c r="G17" s="31"/>
      <c r="H17" s="32"/>
      <c r="I17" s="31"/>
      <c r="J17" s="33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</row>
    <row r="18" spans="1:23" s="40" customFormat="1" ht="10.8" thickBot="1" x14ac:dyDescent="0.25">
      <c r="A18" s="34"/>
      <c r="B18" s="35"/>
      <c r="C18" s="36"/>
      <c r="D18" s="36"/>
      <c r="E18" s="35"/>
      <c r="F18" s="37">
        <f>SUM(F6:F16)</f>
        <v>0</v>
      </c>
      <c r="G18" s="37">
        <f>SUM(G6:G16)</f>
        <v>0</v>
      </c>
      <c r="H18" s="38">
        <f>SUM(H5:H16)</f>
        <v>92983.8</v>
      </c>
      <c r="I18" s="38">
        <f>SUM(I5:I16)</f>
        <v>222639.18</v>
      </c>
      <c r="J18" s="39"/>
      <c r="K18" s="38">
        <f t="shared" ref="K18:W18" si="6">SUM(K5:K16)</f>
        <v>291768.78214285715</v>
      </c>
      <c r="L18" s="38">
        <f t="shared" si="6"/>
        <v>23854.197857142859</v>
      </c>
      <c r="M18" s="38">
        <f t="shared" si="6"/>
        <v>-12868.991625000001</v>
      </c>
      <c r="N18" s="38">
        <f t="shared" si="6"/>
        <v>152835.4375</v>
      </c>
      <c r="O18" s="38">
        <f t="shared" si="6"/>
        <v>4999.9999999999991</v>
      </c>
      <c r="P18" s="38">
        <f t="shared" si="6"/>
        <v>2678.5714285714284</v>
      </c>
      <c r="Q18" s="38">
        <f t="shared" si="6"/>
        <v>27065.616071428569</v>
      </c>
      <c r="R18" s="38">
        <f t="shared" si="6"/>
        <v>0</v>
      </c>
      <c r="S18" s="38">
        <f t="shared" si="6"/>
        <v>0</v>
      </c>
      <c r="T18" s="38">
        <f t="shared" si="6"/>
        <v>7705.3571428571422</v>
      </c>
      <c r="U18" s="38">
        <f t="shared" si="6"/>
        <v>3499.9999999999995</v>
      </c>
      <c r="V18" s="38">
        <f t="shared" si="6"/>
        <v>92983.8</v>
      </c>
      <c r="W18" s="38">
        <f t="shared" si="6"/>
        <v>-302753.98837499996</v>
      </c>
    </row>
    <row r="19" spans="1:23" ht="10.8" thickTop="1" x14ac:dyDescent="0.2"/>
    <row r="20" spans="1:23" x14ac:dyDescent="0.2">
      <c r="A20" s="3"/>
    </row>
    <row r="21" spans="1:23" x14ac:dyDescent="0.2">
      <c r="A21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D86C4-7A0D-4385-A659-5AEB1119FCB7}">
  <dimension ref="A1:X21"/>
  <sheetViews>
    <sheetView workbookViewId="0">
      <selection activeCell="I23" sqref="I23"/>
    </sheetView>
  </sheetViews>
  <sheetFormatPr defaultColWidth="9.109375" defaultRowHeight="10.199999999999999" x14ac:dyDescent="0.2"/>
  <cols>
    <col min="1" max="1" width="10.109375" style="27" customWidth="1"/>
    <col min="2" max="2" width="30" style="3" bestFit="1" customWidth="1"/>
    <col min="3" max="3" width="13.109375" style="2" customWidth="1"/>
    <col min="4" max="4" width="13.44140625" style="2" customWidth="1"/>
    <col min="5" max="5" width="25" style="3" bestFit="1" customWidth="1"/>
    <col min="6" max="7" width="10.44140625" style="4" customWidth="1"/>
    <col min="8" max="8" width="10.44140625" style="5" customWidth="1"/>
    <col min="9" max="9" width="9.88671875" style="4" customWidth="1"/>
    <col min="10" max="10" width="8.109375" style="6" customWidth="1"/>
    <col min="11" max="11" width="9.88671875" style="4" bestFit="1" customWidth="1"/>
    <col min="12" max="12" width="10.33203125" style="4" customWidth="1"/>
    <col min="13" max="13" width="8.6640625" style="4" customWidth="1"/>
    <col min="14" max="23" width="13.33203125" style="4" customWidth="1"/>
    <col min="24" max="16384" width="9.109375" style="3"/>
  </cols>
  <sheetData>
    <row r="1" spans="1:24" x14ac:dyDescent="0.2">
      <c r="A1" s="1" t="s">
        <v>0</v>
      </c>
    </row>
    <row r="2" spans="1:24" x14ac:dyDescent="0.2">
      <c r="A2" s="7" t="s">
        <v>16</v>
      </c>
    </row>
    <row r="3" spans="1:24" x14ac:dyDescent="0.2">
      <c r="A3" s="1"/>
      <c r="L3" s="8">
        <v>1301</v>
      </c>
      <c r="M3" s="8">
        <v>2402</v>
      </c>
      <c r="N3" s="8">
        <v>6201</v>
      </c>
      <c r="O3" s="8">
        <v>6234</v>
      </c>
      <c r="P3" s="8">
        <v>6202</v>
      </c>
      <c r="Q3" s="8">
        <v>6401</v>
      </c>
      <c r="R3" s="8"/>
      <c r="S3" s="8"/>
      <c r="T3" s="8"/>
      <c r="U3" s="8"/>
      <c r="V3" s="8">
        <v>6110</v>
      </c>
      <c r="W3" s="8">
        <v>2101</v>
      </c>
    </row>
    <row r="4" spans="1:24" s="14" customFormat="1" ht="38.25" customHeight="1" x14ac:dyDescent="0.3">
      <c r="A4" s="9" t="s">
        <v>1</v>
      </c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1" t="s">
        <v>8</v>
      </c>
      <c r="I4" s="10" t="s">
        <v>9</v>
      </c>
      <c r="J4" s="12" t="s">
        <v>10</v>
      </c>
      <c r="K4" s="10" t="s">
        <v>11</v>
      </c>
      <c r="L4" s="13" t="s">
        <v>12</v>
      </c>
      <c r="M4" s="13" t="s">
        <v>13</v>
      </c>
      <c r="N4" s="13" t="s">
        <v>20</v>
      </c>
      <c r="O4" s="13" t="s">
        <v>14</v>
      </c>
      <c r="P4" s="13" t="s">
        <v>38</v>
      </c>
      <c r="Q4" s="13" t="s">
        <v>39</v>
      </c>
      <c r="R4" s="13" t="s">
        <v>40</v>
      </c>
      <c r="S4" s="13" t="s">
        <v>41</v>
      </c>
      <c r="T4" s="13" t="s">
        <v>50</v>
      </c>
      <c r="U4" s="13" t="s">
        <v>51</v>
      </c>
      <c r="V4" s="13" t="s">
        <v>42</v>
      </c>
      <c r="W4" s="13" t="s">
        <v>15</v>
      </c>
    </row>
    <row r="5" spans="1:24" s="25" customFormat="1" ht="12.75" customHeight="1" x14ac:dyDescent="0.2">
      <c r="A5" s="15">
        <v>42886</v>
      </c>
      <c r="B5" s="17" t="s">
        <v>17</v>
      </c>
      <c r="C5" s="16" t="s">
        <v>18</v>
      </c>
      <c r="D5" s="16"/>
      <c r="E5" s="17" t="s">
        <v>19</v>
      </c>
      <c r="F5" s="18"/>
      <c r="G5" s="18"/>
      <c r="H5" s="19"/>
      <c r="I5" s="20">
        <v>171175.69</v>
      </c>
      <c r="J5" s="21">
        <v>0.05</v>
      </c>
      <c r="K5" s="22">
        <f t="shared" ref="K5:K16" si="0">SUM(F5:H5,I5/1.12)</f>
        <v>152835.4375</v>
      </c>
      <c r="L5" s="22">
        <f t="shared" ref="L5:L16" si="1">I5/1.12*0.12</f>
        <v>18340.252499999999</v>
      </c>
      <c r="M5" s="23">
        <f t="shared" ref="M5:M16" si="2">-SUM(G5:H5,I5/1.12)*J5</f>
        <v>-7641.7718750000004</v>
      </c>
      <c r="N5" s="23">
        <f>K5</f>
        <v>152835.4375</v>
      </c>
      <c r="O5" s="23"/>
      <c r="P5" s="23"/>
      <c r="Q5" s="23"/>
      <c r="R5" s="23"/>
      <c r="S5" s="23"/>
      <c r="T5" s="23"/>
      <c r="U5" s="23"/>
      <c r="V5" s="23"/>
      <c r="W5" s="23">
        <f>-SUM(F5:I5)-M5</f>
        <v>-163533.918125</v>
      </c>
      <c r="X5" s="24">
        <f>SUM(L5:W5)</f>
        <v>0</v>
      </c>
    </row>
    <row r="6" spans="1:24" ht="12.9" customHeight="1" x14ac:dyDescent="0.2">
      <c r="A6" s="15">
        <f>A5</f>
        <v>42886</v>
      </c>
      <c r="B6" s="17" t="s">
        <v>21</v>
      </c>
      <c r="C6" s="16" t="s">
        <v>22</v>
      </c>
      <c r="D6" s="16"/>
      <c r="E6" s="17" t="s">
        <v>23</v>
      </c>
      <c r="F6" s="18"/>
      <c r="G6" s="18"/>
      <c r="H6" s="19"/>
      <c r="I6" s="20">
        <v>5600</v>
      </c>
      <c r="J6" s="21">
        <v>0.02</v>
      </c>
      <c r="K6" s="22">
        <f t="shared" si="0"/>
        <v>4999.9999999999991</v>
      </c>
      <c r="L6" s="22">
        <f t="shared" si="1"/>
        <v>599.99999999999989</v>
      </c>
      <c r="M6" s="23">
        <f t="shared" si="2"/>
        <v>-99.999999999999986</v>
      </c>
      <c r="N6" s="23"/>
      <c r="O6" s="23">
        <f>K6</f>
        <v>4999.9999999999991</v>
      </c>
      <c r="P6" s="23"/>
      <c r="Q6" s="23"/>
      <c r="R6" s="23"/>
      <c r="S6" s="23"/>
      <c r="T6" s="23"/>
      <c r="U6" s="23"/>
      <c r="V6" s="23"/>
      <c r="W6" s="23">
        <f t="shared" ref="W6:W16" si="3">-SUM(F6:I6)-M6</f>
        <v>-5500</v>
      </c>
      <c r="X6" s="24">
        <f t="shared" ref="X6:X16" si="4">SUM(L6:W6)</f>
        <v>0</v>
      </c>
    </row>
    <row r="7" spans="1:24" ht="12.9" customHeight="1" x14ac:dyDescent="0.2">
      <c r="A7" s="15">
        <f t="shared" ref="A7:A13" si="5">A6</f>
        <v>42886</v>
      </c>
      <c r="B7" s="17" t="s">
        <v>24</v>
      </c>
      <c r="C7" s="16" t="s">
        <v>25</v>
      </c>
      <c r="D7" s="16"/>
      <c r="E7" s="17" t="s">
        <v>26</v>
      </c>
      <c r="F7" s="18"/>
      <c r="G7" s="18"/>
      <c r="H7" s="19"/>
      <c r="I7" s="20">
        <v>3000</v>
      </c>
      <c r="J7" s="21">
        <v>0.05</v>
      </c>
      <c r="K7" s="22">
        <f t="shared" si="0"/>
        <v>2678.5714285714284</v>
      </c>
      <c r="L7" s="22">
        <f t="shared" si="1"/>
        <v>321.42857142857139</v>
      </c>
      <c r="M7" s="23">
        <f t="shared" si="2"/>
        <v>-133.92857142857142</v>
      </c>
      <c r="N7" s="23"/>
      <c r="O7" s="23"/>
      <c r="P7" s="23">
        <f>K7</f>
        <v>2678.5714285714284</v>
      </c>
      <c r="Q7" s="23"/>
      <c r="R7" s="23"/>
      <c r="S7" s="23"/>
      <c r="T7" s="23"/>
      <c r="U7" s="23"/>
      <c r="V7" s="23"/>
      <c r="W7" s="23">
        <f t="shared" si="3"/>
        <v>-2866.0714285714284</v>
      </c>
      <c r="X7" s="24">
        <f t="shared" si="4"/>
        <v>0</v>
      </c>
    </row>
    <row r="8" spans="1:24" ht="12.9" customHeight="1" x14ac:dyDescent="0.2">
      <c r="A8" s="15">
        <f t="shared" si="5"/>
        <v>42886</v>
      </c>
      <c r="B8" s="17" t="s">
        <v>27</v>
      </c>
      <c r="C8" s="16" t="s">
        <v>28</v>
      </c>
      <c r="D8" s="16"/>
      <c r="E8" s="17" t="s">
        <v>46</v>
      </c>
      <c r="F8" s="18"/>
      <c r="G8" s="18"/>
      <c r="H8" s="19"/>
      <c r="I8" s="20">
        <v>24532.38</v>
      </c>
      <c r="J8" s="21">
        <v>0.1</v>
      </c>
      <c r="K8" s="22">
        <f t="shared" si="0"/>
        <v>21903.910714285714</v>
      </c>
      <c r="L8" s="22">
        <f t="shared" si="1"/>
        <v>2628.4692857142854</v>
      </c>
      <c r="M8" s="23">
        <f t="shared" si="2"/>
        <v>-2190.3910714285716</v>
      </c>
      <c r="N8" s="23"/>
      <c r="O8" s="23"/>
      <c r="P8" s="23"/>
      <c r="Q8" s="23">
        <f>K8</f>
        <v>21903.910714285714</v>
      </c>
      <c r="R8" s="23"/>
      <c r="S8" s="23"/>
      <c r="T8" s="23"/>
      <c r="U8" s="23"/>
      <c r="V8" s="23"/>
      <c r="W8" s="23">
        <f t="shared" si="3"/>
        <v>-22341.988928571431</v>
      </c>
      <c r="X8" s="24">
        <f t="shared" si="4"/>
        <v>0</v>
      </c>
    </row>
    <row r="9" spans="1:24" ht="12.9" customHeight="1" x14ac:dyDescent="0.2">
      <c r="A9" s="15">
        <f t="shared" si="5"/>
        <v>42886</v>
      </c>
      <c r="B9" s="17" t="s">
        <v>30</v>
      </c>
      <c r="C9" s="16" t="s">
        <v>31</v>
      </c>
      <c r="D9" s="16"/>
      <c r="E9" s="17" t="s">
        <v>47</v>
      </c>
      <c r="F9" s="18"/>
      <c r="G9" s="18"/>
      <c r="H9" s="20"/>
      <c r="I9" s="41"/>
      <c r="J9" s="21">
        <v>0.02</v>
      </c>
      <c r="K9" s="22">
        <f t="shared" si="0"/>
        <v>0</v>
      </c>
      <c r="L9" s="22">
        <f t="shared" si="1"/>
        <v>0</v>
      </c>
      <c r="M9" s="23">
        <f t="shared" si="2"/>
        <v>0</v>
      </c>
      <c r="N9" s="23"/>
      <c r="O9" s="23"/>
      <c r="P9" s="23"/>
      <c r="Q9" s="23"/>
      <c r="R9" s="23">
        <f>K9</f>
        <v>0</v>
      </c>
      <c r="S9" s="23"/>
      <c r="T9" s="23"/>
      <c r="U9" s="23"/>
      <c r="V9" s="23"/>
      <c r="W9" s="23">
        <f t="shared" si="3"/>
        <v>0</v>
      </c>
      <c r="X9" s="24">
        <f t="shared" si="4"/>
        <v>0</v>
      </c>
    </row>
    <row r="10" spans="1:24" ht="12.9" customHeight="1" x14ac:dyDescent="0.2">
      <c r="A10" s="15">
        <f t="shared" si="5"/>
        <v>42886</v>
      </c>
      <c r="B10" s="17" t="s">
        <v>53</v>
      </c>
      <c r="C10" s="16" t="s">
        <v>54</v>
      </c>
      <c r="D10" s="16"/>
      <c r="E10" s="17" t="s">
        <v>55</v>
      </c>
      <c r="F10" s="18"/>
      <c r="G10" s="18"/>
      <c r="H10" s="26"/>
      <c r="I10" s="20"/>
      <c r="J10" s="21">
        <v>0.02</v>
      </c>
      <c r="K10" s="22">
        <f t="shared" si="0"/>
        <v>0</v>
      </c>
      <c r="L10" s="22">
        <f t="shared" si="1"/>
        <v>0</v>
      </c>
      <c r="M10" s="23">
        <f t="shared" si="2"/>
        <v>0</v>
      </c>
      <c r="N10" s="23"/>
      <c r="O10" s="23"/>
      <c r="P10" s="23"/>
      <c r="Q10" s="23"/>
      <c r="R10" s="23">
        <f>K10</f>
        <v>0</v>
      </c>
      <c r="S10" s="23"/>
      <c r="T10" s="23"/>
      <c r="U10" s="23"/>
      <c r="V10" s="23"/>
      <c r="W10" s="23">
        <f t="shared" si="3"/>
        <v>0</v>
      </c>
      <c r="X10" s="24">
        <f t="shared" si="4"/>
        <v>0</v>
      </c>
    </row>
    <row r="11" spans="1:24" ht="12.9" customHeight="1" x14ac:dyDescent="0.2">
      <c r="A11" s="15">
        <f>A8</f>
        <v>42886</v>
      </c>
      <c r="B11" s="17" t="s">
        <v>33</v>
      </c>
      <c r="C11" s="16" t="s">
        <v>34</v>
      </c>
      <c r="D11" s="16"/>
      <c r="E11" s="17"/>
      <c r="F11" s="18"/>
      <c r="G11" s="18"/>
      <c r="H11" s="26"/>
      <c r="I11" s="20"/>
      <c r="J11" s="21">
        <v>0.02</v>
      </c>
      <c r="K11" s="22">
        <f t="shared" si="0"/>
        <v>0</v>
      </c>
      <c r="L11" s="22">
        <f t="shared" si="1"/>
        <v>0</v>
      </c>
      <c r="M11" s="23">
        <f t="shared" si="2"/>
        <v>0</v>
      </c>
      <c r="N11" s="23"/>
      <c r="O11" s="23"/>
      <c r="P11" s="23"/>
      <c r="Q11" s="23"/>
      <c r="R11" s="23"/>
      <c r="S11" s="23">
        <f>K11</f>
        <v>0</v>
      </c>
      <c r="T11" s="23"/>
      <c r="U11" s="23"/>
      <c r="V11" s="23"/>
      <c r="W11" s="23">
        <f t="shared" si="3"/>
        <v>0</v>
      </c>
      <c r="X11" s="24">
        <f t="shared" si="4"/>
        <v>0</v>
      </c>
    </row>
    <row r="12" spans="1:24" ht="12.9" customHeight="1" x14ac:dyDescent="0.2">
      <c r="A12" s="15">
        <f>A9</f>
        <v>42886</v>
      </c>
      <c r="B12" s="17" t="s">
        <v>52</v>
      </c>
      <c r="C12" s="16"/>
      <c r="D12" s="16"/>
      <c r="E12" s="17"/>
      <c r="F12" s="18"/>
      <c r="G12" s="18"/>
      <c r="H12" s="26"/>
      <c r="I12" s="20"/>
      <c r="J12" s="21">
        <v>0.02</v>
      </c>
      <c r="K12" s="22">
        <f t="shared" si="0"/>
        <v>0</v>
      </c>
      <c r="L12" s="22">
        <f t="shared" si="1"/>
        <v>0</v>
      </c>
      <c r="M12" s="23">
        <f t="shared" si="2"/>
        <v>0</v>
      </c>
      <c r="N12" s="23"/>
      <c r="O12" s="23"/>
      <c r="P12" s="23"/>
      <c r="Q12" s="23"/>
      <c r="R12" s="23">
        <f>K12</f>
        <v>0</v>
      </c>
      <c r="S12" s="23"/>
      <c r="T12" s="23"/>
      <c r="U12" s="23"/>
      <c r="V12" s="23"/>
      <c r="W12" s="23">
        <f t="shared" si="3"/>
        <v>0</v>
      </c>
      <c r="X12" s="24">
        <f t="shared" si="4"/>
        <v>0</v>
      </c>
    </row>
    <row r="13" spans="1:24" ht="12.9" customHeight="1" x14ac:dyDescent="0.2">
      <c r="A13" s="15">
        <f t="shared" si="5"/>
        <v>42886</v>
      </c>
      <c r="B13" s="17" t="s">
        <v>35</v>
      </c>
      <c r="C13" s="16"/>
      <c r="D13" s="16"/>
      <c r="E13" s="17" t="s">
        <v>60</v>
      </c>
      <c r="F13" s="18"/>
      <c r="G13" s="18"/>
      <c r="H13" s="20">
        <v>37313.26</v>
      </c>
      <c r="I13" s="41"/>
      <c r="J13" s="21">
        <v>0.02</v>
      </c>
      <c r="K13" s="22">
        <f t="shared" si="0"/>
        <v>37313.26</v>
      </c>
      <c r="L13" s="22">
        <f t="shared" si="1"/>
        <v>0</v>
      </c>
      <c r="M13" s="23">
        <f t="shared" si="2"/>
        <v>-746.26520000000005</v>
      </c>
      <c r="N13" s="23"/>
      <c r="O13" s="23"/>
      <c r="P13" s="23"/>
      <c r="Q13" s="23"/>
      <c r="R13" s="23"/>
      <c r="S13" s="23"/>
      <c r="T13" s="23"/>
      <c r="U13" s="23"/>
      <c r="V13" s="23">
        <f>K13</f>
        <v>37313.26</v>
      </c>
      <c r="W13" s="23">
        <f t="shared" si="3"/>
        <v>-36566.9948</v>
      </c>
      <c r="X13" s="24">
        <f t="shared" si="4"/>
        <v>0</v>
      </c>
    </row>
    <row r="14" spans="1:24" ht="12.9" customHeight="1" x14ac:dyDescent="0.2">
      <c r="A14" s="15">
        <f>A12</f>
        <v>42886</v>
      </c>
      <c r="B14" s="17" t="s">
        <v>35</v>
      </c>
      <c r="C14" s="16"/>
      <c r="D14" s="16"/>
      <c r="E14" s="17" t="s">
        <v>61</v>
      </c>
      <c r="F14" s="18"/>
      <c r="G14" s="18"/>
      <c r="H14" s="42">
        <v>45004.19</v>
      </c>
      <c r="I14" s="41"/>
      <c r="J14" s="21">
        <v>0.02</v>
      </c>
      <c r="K14" s="22">
        <f t="shared" si="0"/>
        <v>45004.19</v>
      </c>
      <c r="L14" s="22">
        <f t="shared" si="1"/>
        <v>0</v>
      </c>
      <c r="M14" s="23">
        <f t="shared" si="2"/>
        <v>-900.08380000000011</v>
      </c>
      <c r="N14" s="23"/>
      <c r="O14" s="23"/>
      <c r="P14" s="23"/>
      <c r="Q14" s="23"/>
      <c r="R14" s="23"/>
      <c r="S14" s="23"/>
      <c r="T14" s="23"/>
      <c r="U14" s="23"/>
      <c r="V14" s="23">
        <f>K14</f>
        <v>45004.19</v>
      </c>
      <c r="W14" s="23">
        <f t="shared" si="3"/>
        <v>-44104.106200000002</v>
      </c>
      <c r="X14" s="24">
        <f t="shared" si="4"/>
        <v>0</v>
      </c>
    </row>
    <row r="15" spans="1:24" ht="12.9" customHeight="1" x14ac:dyDescent="0.2">
      <c r="A15" s="15">
        <f>A13</f>
        <v>42886</v>
      </c>
      <c r="B15" s="17" t="s">
        <v>48</v>
      </c>
      <c r="C15" s="16" t="s">
        <v>49</v>
      </c>
      <c r="D15" s="16"/>
      <c r="E15" s="17" t="s">
        <v>57</v>
      </c>
      <c r="F15" s="18"/>
      <c r="G15" s="18"/>
      <c r="H15" s="18"/>
      <c r="I15" s="20">
        <v>4920</v>
      </c>
      <c r="J15" s="21">
        <v>0.01</v>
      </c>
      <c r="K15" s="22">
        <f t="shared" si="0"/>
        <v>4392.8571428571422</v>
      </c>
      <c r="L15" s="22">
        <f t="shared" si="1"/>
        <v>527.142857142857</v>
      </c>
      <c r="M15" s="23">
        <f t="shared" si="2"/>
        <v>-43.928571428571423</v>
      </c>
      <c r="N15" s="23"/>
      <c r="O15" s="23"/>
      <c r="P15" s="23"/>
      <c r="Q15" s="23"/>
      <c r="R15" s="23"/>
      <c r="S15" s="23"/>
      <c r="T15" s="23">
        <f>K15</f>
        <v>4392.8571428571422</v>
      </c>
      <c r="U15" s="23"/>
      <c r="V15" s="23"/>
      <c r="W15" s="23">
        <f t="shared" si="3"/>
        <v>-4876.0714285714284</v>
      </c>
      <c r="X15" s="24">
        <f t="shared" si="4"/>
        <v>0</v>
      </c>
    </row>
    <row r="16" spans="1:24" ht="12.9" customHeight="1" x14ac:dyDescent="0.2">
      <c r="A16" s="15">
        <f>A13</f>
        <v>42886</v>
      </c>
      <c r="B16" s="17" t="s">
        <v>43</v>
      </c>
      <c r="C16" s="16" t="s">
        <v>44</v>
      </c>
      <c r="D16" s="16"/>
      <c r="E16" s="17" t="s">
        <v>45</v>
      </c>
      <c r="F16" s="18"/>
      <c r="G16" s="18"/>
      <c r="H16" s="18"/>
      <c r="I16" s="20">
        <v>3920</v>
      </c>
      <c r="J16" s="21">
        <v>0.1</v>
      </c>
      <c r="K16" s="22">
        <f t="shared" si="0"/>
        <v>3499.9999999999995</v>
      </c>
      <c r="L16" s="22">
        <f t="shared" si="1"/>
        <v>419.99999999999994</v>
      </c>
      <c r="M16" s="23">
        <f t="shared" si="2"/>
        <v>-350</v>
      </c>
      <c r="N16" s="23"/>
      <c r="O16" s="23"/>
      <c r="P16" s="23"/>
      <c r="Q16" s="23"/>
      <c r="R16" s="23"/>
      <c r="S16" s="23"/>
      <c r="T16" s="23"/>
      <c r="U16" s="23">
        <f>K16</f>
        <v>3499.9999999999995</v>
      </c>
      <c r="V16" s="23"/>
      <c r="W16" s="23">
        <f t="shared" si="3"/>
        <v>-3570</v>
      </c>
      <c r="X16" s="24">
        <f t="shared" si="4"/>
        <v>0</v>
      </c>
    </row>
    <row r="17" spans="1:23" x14ac:dyDescent="0.2">
      <c r="A17" s="28"/>
      <c r="B17" s="29"/>
      <c r="C17" s="30"/>
      <c r="D17" s="30"/>
      <c r="E17" s="29"/>
      <c r="F17" s="31"/>
      <c r="G17" s="31"/>
      <c r="H17" s="32"/>
      <c r="I17" s="31"/>
      <c r="J17" s="33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</row>
    <row r="18" spans="1:23" s="40" customFormat="1" ht="10.8" thickBot="1" x14ac:dyDescent="0.25">
      <c r="A18" s="34"/>
      <c r="B18" s="35"/>
      <c r="C18" s="36"/>
      <c r="D18" s="36"/>
      <c r="E18" s="35"/>
      <c r="F18" s="37">
        <f>SUM(F6:F16)</f>
        <v>0</v>
      </c>
      <c r="G18" s="37">
        <f>SUM(G6:G16)</f>
        <v>0</v>
      </c>
      <c r="H18" s="38">
        <f>SUM(H5:H16)</f>
        <v>82317.450000000012</v>
      </c>
      <c r="I18" s="38">
        <f>SUM(I5:I16)</f>
        <v>213148.07</v>
      </c>
      <c r="J18" s="39"/>
      <c r="K18" s="38">
        <f t="shared" ref="K18:W18" si="6">SUM(K5:K16)</f>
        <v>272628.22678571427</v>
      </c>
      <c r="L18" s="38">
        <f t="shared" si="6"/>
        <v>22837.293214285713</v>
      </c>
      <c r="M18" s="38">
        <f t="shared" si="6"/>
        <v>-12106.369089285714</v>
      </c>
      <c r="N18" s="38">
        <f t="shared" si="6"/>
        <v>152835.4375</v>
      </c>
      <c r="O18" s="38">
        <f t="shared" si="6"/>
        <v>4999.9999999999991</v>
      </c>
      <c r="P18" s="38">
        <f t="shared" si="6"/>
        <v>2678.5714285714284</v>
      </c>
      <c r="Q18" s="38">
        <f t="shared" si="6"/>
        <v>21903.910714285714</v>
      </c>
      <c r="R18" s="38">
        <f t="shared" si="6"/>
        <v>0</v>
      </c>
      <c r="S18" s="38">
        <f t="shared" si="6"/>
        <v>0</v>
      </c>
      <c r="T18" s="38">
        <f t="shared" si="6"/>
        <v>4392.8571428571422</v>
      </c>
      <c r="U18" s="38">
        <f t="shared" si="6"/>
        <v>3499.9999999999995</v>
      </c>
      <c r="V18" s="38">
        <f t="shared" si="6"/>
        <v>82317.450000000012</v>
      </c>
      <c r="W18" s="38">
        <f t="shared" si="6"/>
        <v>-283359.15091071423</v>
      </c>
    </row>
    <row r="19" spans="1:23" ht="10.8" thickTop="1" x14ac:dyDescent="0.2"/>
    <row r="20" spans="1:23" x14ac:dyDescent="0.2">
      <c r="A20" s="3"/>
    </row>
    <row r="21" spans="1:23" x14ac:dyDescent="0.2">
      <c r="A21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66127-E421-4B65-8505-F762210D3328}">
  <dimension ref="A1:X21"/>
  <sheetViews>
    <sheetView workbookViewId="0">
      <selection activeCell="M23" sqref="M23"/>
    </sheetView>
  </sheetViews>
  <sheetFormatPr defaultColWidth="9.109375" defaultRowHeight="10.199999999999999" x14ac:dyDescent="0.2"/>
  <cols>
    <col min="1" max="1" width="10.109375" style="27" customWidth="1"/>
    <col min="2" max="2" width="30" style="3" bestFit="1" customWidth="1"/>
    <col min="3" max="3" width="13.109375" style="2" customWidth="1"/>
    <col min="4" max="4" width="13.44140625" style="2" customWidth="1"/>
    <col min="5" max="5" width="25" style="3" bestFit="1" customWidth="1"/>
    <col min="6" max="7" width="10.44140625" style="4" customWidth="1"/>
    <col min="8" max="8" width="10.44140625" style="5" customWidth="1"/>
    <col min="9" max="9" width="9.88671875" style="4" customWidth="1"/>
    <col min="10" max="10" width="8.109375" style="6" customWidth="1"/>
    <col min="11" max="11" width="9.88671875" style="4" bestFit="1" customWidth="1"/>
    <col min="12" max="12" width="10.33203125" style="4" customWidth="1"/>
    <col min="13" max="13" width="8.6640625" style="4" customWidth="1"/>
    <col min="14" max="23" width="13.33203125" style="4" customWidth="1"/>
    <col min="24" max="16384" width="9.109375" style="3"/>
  </cols>
  <sheetData>
    <row r="1" spans="1:24" x14ac:dyDescent="0.2">
      <c r="A1" s="1" t="s">
        <v>0</v>
      </c>
    </row>
    <row r="2" spans="1:24" x14ac:dyDescent="0.2">
      <c r="A2" s="7" t="s">
        <v>16</v>
      </c>
    </row>
    <row r="3" spans="1:24" x14ac:dyDescent="0.2">
      <c r="A3" s="1"/>
      <c r="L3" s="8">
        <v>1301</v>
      </c>
      <c r="M3" s="8">
        <v>2402</v>
      </c>
      <c r="N3" s="8">
        <v>6201</v>
      </c>
      <c r="O3" s="8">
        <v>6234</v>
      </c>
      <c r="P3" s="8">
        <v>6202</v>
      </c>
      <c r="Q3" s="8">
        <v>6401</v>
      </c>
      <c r="R3" s="8"/>
      <c r="S3" s="8"/>
      <c r="T3" s="8"/>
      <c r="U3" s="8"/>
      <c r="V3" s="8">
        <v>6110</v>
      </c>
      <c r="W3" s="8">
        <v>2101</v>
      </c>
    </row>
    <row r="4" spans="1:24" s="14" customFormat="1" ht="38.25" customHeight="1" x14ac:dyDescent="0.3">
      <c r="A4" s="9" t="s">
        <v>1</v>
      </c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1" t="s">
        <v>8</v>
      </c>
      <c r="I4" s="10" t="s">
        <v>9</v>
      </c>
      <c r="J4" s="12" t="s">
        <v>10</v>
      </c>
      <c r="K4" s="10" t="s">
        <v>11</v>
      </c>
      <c r="L4" s="13" t="s">
        <v>12</v>
      </c>
      <c r="M4" s="13" t="s">
        <v>13</v>
      </c>
      <c r="N4" s="13" t="s">
        <v>20</v>
      </c>
      <c r="O4" s="13" t="s">
        <v>14</v>
      </c>
      <c r="P4" s="13" t="s">
        <v>38</v>
      </c>
      <c r="Q4" s="13" t="s">
        <v>39</v>
      </c>
      <c r="R4" s="13" t="s">
        <v>40</v>
      </c>
      <c r="S4" s="13" t="s">
        <v>41</v>
      </c>
      <c r="T4" s="13" t="s">
        <v>50</v>
      </c>
      <c r="U4" s="13" t="s">
        <v>51</v>
      </c>
      <c r="V4" s="13" t="s">
        <v>42</v>
      </c>
      <c r="W4" s="13" t="s">
        <v>15</v>
      </c>
    </row>
    <row r="5" spans="1:24" s="25" customFormat="1" ht="12.75" customHeight="1" x14ac:dyDescent="0.2">
      <c r="A5" s="15">
        <v>42916</v>
      </c>
      <c r="B5" s="17" t="s">
        <v>17</v>
      </c>
      <c r="C5" s="16" t="s">
        <v>18</v>
      </c>
      <c r="D5" s="16"/>
      <c r="E5" s="17" t="s">
        <v>19</v>
      </c>
      <c r="F5" s="18"/>
      <c r="G5" s="18"/>
      <c r="H5" s="19"/>
      <c r="I5" s="20">
        <v>179734.48</v>
      </c>
      <c r="J5" s="21">
        <v>0.05</v>
      </c>
      <c r="K5" s="22">
        <f t="shared" ref="K5:K16" si="0">SUM(F5:H5,I5/1.12)</f>
        <v>160477.21428571429</v>
      </c>
      <c r="L5" s="22">
        <f t="shared" ref="L5:L16" si="1">I5/1.12*0.12</f>
        <v>19257.265714285713</v>
      </c>
      <c r="M5" s="23">
        <f t="shared" ref="M5:M16" si="2">-SUM(G5:H5,I5/1.12)*J5</f>
        <v>-8023.8607142857145</v>
      </c>
      <c r="N5" s="23">
        <f>K5</f>
        <v>160477.21428571429</v>
      </c>
      <c r="O5" s="23"/>
      <c r="P5" s="23"/>
      <c r="Q5" s="23"/>
      <c r="R5" s="23"/>
      <c r="S5" s="23"/>
      <c r="T5" s="23"/>
      <c r="U5" s="23"/>
      <c r="V5" s="23"/>
      <c r="W5" s="23">
        <f>-SUM(F5:I5)-M5</f>
        <v>-171710.61928571429</v>
      </c>
      <c r="X5" s="24">
        <f>SUM(L5:W5)</f>
        <v>0</v>
      </c>
    </row>
    <row r="6" spans="1:24" ht="12.9" customHeight="1" x14ac:dyDescent="0.2">
      <c r="A6" s="15">
        <f>A5</f>
        <v>42916</v>
      </c>
      <c r="B6" s="17" t="s">
        <v>21</v>
      </c>
      <c r="C6" s="16" t="s">
        <v>22</v>
      </c>
      <c r="D6" s="16"/>
      <c r="E6" s="17" t="s">
        <v>23</v>
      </c>
      <c r="F6" s="18"/>
      <c r="G6" s="18"/>
      <c r="H6" s="19"/>
      <c r="I6" s="20">
        <v>5600</v>
      </c>
      <c r="J6" s="21">
        <v>0.02</v>
      </c>
      <c r="K6" s="22">
        <f t="shared" si="0"/>
        <v>4999.9999999999991</v>
      </c>
      <c r="L6" s="22">
        <f t="shared" si="1"/>
        <v>599.99999999999989</v>
      </c>
      <c r="M6" s="23">
        <f t="shared" si="2"/>
        <v>-99.999999999999986</v>
      </c>
      <c r="N6" s="23"/>
      <c r="O6" s="23">
        <f>K6</f>
        <v>4999.9999999999991</v>
      </c>
      <c r="P6" s="23"/>
      <c r="Q6" s="23"/>
      <c r="R6" s="23"/>
      <c r="S6" s="23"/>
      <c r="T6" s="23"/>
      <c r="U6" s="23"/>
      <c r="V6" s="23"/>
      <c r="W6" s="23">
        <f t="shared" ref="W6:W16" si="3">-SUM(F6:I6)-M6</f>
        <v>-5500</v>
      </c>
      <c r="X6" s="24">
        <f t="shared" ref="X6:X16" si="4">SUM(L6:W6)</f>
        <v>0</v>
      </c>
    </row>
    <row r="7" spans="1:24" ht="12.9" customHeight="1" x14ac:dyDescent="0.2">
      <c r="A7" s="15">
        <f t="shared" ref="A7:A13" si="5">A6</f>
        <v>42916</v>
      </c>
      <c r="B7" s="17" t="s">
        <v>24</v>
      </c>
      <c r="C7" s="16" t="s">
        <v>25</v>
      </c>
      <c r="D7" s="16"/>
      <c r="E7" s="17" t="s">
        <v>26</v>
      </c>
      <c r="F7" s="18"/>
      <c r="G7" s="18"/>
      <c r="H7" s="19"/>
      <c r="I7" s="20">
        <v>3000</v>
      </c>
      <c r="J7" s="21">
        <v>0.05</v>
      </c>
      <c r="K7" s="22">
        <f t="shared" si="0"/>
        <v>2678.5714285714284</v>
      </c>
      <c r="L7" s="22">
        <f t="shared" si="1"/>
        <v>321.42857142857139</v>
      </c>
      <c r="M7" s="23">
        <f t="shared" si="2"/>
        <v>-133.92857142857142</v>
      </c>
      <c r="N7" s="23"/>
      <c r="O7" s="23"/>
      <c r="P7" s="23">
        <f>K7</f>
        <v>2678.5714285714284</v>
      </c>
      <c r="Q7" s="23"/>
      <c r="R7" s="23"/>
      <c r="S7" s="23"/>
      <c r="T7" s="23"/>
      <c r="U7" s="23"/>
      <c r="V7" s="23"/>
      <c r="W7" s="23">
        <f t="shared" si="3"/>
        <v>-2866.0714285714284</v>
      </c>
      <c r="X7" s="24">
        <f t="shared" si="4"/>
        <v>0</v>
      </c>
    </row>
    <row r="8" spans="1:24" ht="12.9" customHeight="1" x14ac:dyDescent="0.2">
      <c r="A8" s="15">
        <f t="shared" si="5"/>
        <v>42916</v>
      </c>
      <c r="B8" s="17" t="s">
        <v>27</v>
      </c>
      <c r="C8" s="16" t="s">
        <v>28</v>
      </c>
      <c r="D8" s="16"/>
      <c r="E8" s="17" t="s">
        <v>46</v>
      </c>
      <c r="F8" s="18"/>
      <c r="G8" s="18"/>
      <c r="H8" s="19"/>
      <c r="I8" s="20">
        <v>30776.53</v>
      </c>
      <c r="J8" s="21">
        <v>0.1</v>
      </c>
      <c r="K8" s="22">
        <f t="shared" si="0"/>
        <v>27479.044642857138</v>
      </c>
      <c r="L8" s="22">
        <f t="shared" si="1"/>
        <v>3297.4853571428562</v>
      </c>
      <c r="M8" s="23">
        <f t="shared" si="2"/>
        <v>-2747.9044642857139</v>
      </c>
      <c r="N8" s="23"/>
      <c r="O8" s="23"/>
      <c r="P8" s="23"/>
      <c r="Q8" s="23">
        <f>K8</f>
        <v>27479.044642857138</v>
      </c>
      <c r="R8" s="23"/>
      <c r="S8" s="23"/>
      <c r="T8" s="23"/>
      <c r="U8" s="23"/>
      <c r="V8" s="23"/>
      <c r="W8" s="23">
        <f t="shared" si="3"/>
        <v>-28028.625535714284</v>
      </c>
      <c r="X8" s="24">
        <f t="shared" si="4"/>
        <v>0</v>
      </c>
    </row>
    <row r="9" spans="1:24" ht="12.9" customHeight="1" x14ac:dyDescent="0.2">
      <c r="A9" s="15">
        <f t="shared" si="5"/>
        <v>42916</v>
      </c>
      <c r="B9" s="17" t="s">
        <v>30</v>
      </c>
      <c r="C9" s="16" t="s">
        <v>31</v>
      </c>
      <c r="D9" s="16"/>
      <c r="E9" s="17" t="s">
        <v>47</v>
      </c>
      <c r="F9" s="18"/>
      <c r="G9" s="18"/>
      <c r="H9" s="20"/>
      <c r="I9" s="41"/>
      <c r="J9" s="21">
        <v>0.02</v>
      </c>
      <c r="K9" s="22">
        <f t="shared" si="0"/>
        <v>0</v>
      </c>
      <c r="L9" s="22">
        <f t="shared" si="1"/>
        <v>0</v>
      </c>
      <c r="M9" s="23">
        <f t="shared" si="2"/>
        <v>0</v>
      </c>
      <c r="N9" s="23"/>
      <c r="O9" s="23"/>
      <c r="P9" s="23"/>
      <c r="Q9" s="23"/>
      <c r="R9" s="23">
        <f>K9</f>
        <v>0</v>
      </c>
      <c r="S9" s="23"/>
      <c r="T9" s="23"/>
      <c r="U9" s="23"/>
      <c r="V9" s="23"/>
      <c r="W9" s="23">
        <f t="shared" si="3"/>
        <v>0</v>
      </c>
      <c r="X9" s="24">
        <f t="shared" si="4"/>
        <v>0</v>
      </c>
    </row>
    <row r="10" spans="1:24" ht="12.9" customHeight="1" x14ac:dyDescent="0.2">
      <c r="A10" s="15">
        <f t="shared" si="5"/>
        <v>42916</v>
      </c>
      <c r="B10" s="17" t="s">
        <v>53</v>
      </c>
      <c r="C10" s="16" t="s">
        <v>54</v>
      </c>
      <c r="D10" s="16"/>
      <c r="E10" s="17" t="s">
        <v>55</v>
      </c>
      <c r="F10" s="18"/>
      <c r="G10" s="18"/>
      <c r="H10" s="26"/>
      <c r="I10" s="20"/>
      <c r="J10" s="21">
        <v>0.02</v>
      </c>
      <c r="K10" s="22">
        <f t="shared" si="0"/>
        <v>0</v>
      </c>
      <c r="L10" s="22">
        <f t="shared" si="1"/>
        <v>0</v>
      </c>
      <c r="M10" s="23">
        <f t="shared" si="2"/>
        <v>0</v>
      </c>
      <c r="N10" s="23"/>
      <c r="O10" s="23"/>
      <c r="P10" s="23"/>
      <c r="Q10" s="23"/>
      <c r="R10" s="23">
        <f>K10</f>
        <v>0</v>
      </c>
      <c r="S10" s="23"/>
      <c r="T10" s="23"/>
      <c r="U10" s="23"/>
      <c r="V10" s="23"/>
      <c r="W10" s="23">
        <f t="shared" si="3"/>
        <v>0</v>
      </c>
      <c r="X10" s="24">
        <f t="shared" si="4"/>
        <v>0</v>
      </c>
    </row>
    <row r="11" spans="1:24" ht="12.9" customHeight="1" x14ac:dyDescent="0.2">
      <c r="A11" s="15">
        <f>A8</f>
        <v>42916</v>
      </c>
      <c r="B11" s="17" t="s">
        <v>33</v>
      </c>
      <c r="C11" s="16" t="s">
        <v>34</v>
      </c>
      <c r="D11" s="16"/>
      <c r="E11" s="17"/>
      <c r="F11" s="18"/>
      <c r="G11" s="18"/>
      <c r="H11" s="26"/>
      <c r="I11" s="20"/>
      <c r="J11" s="21">
        <v>0.02</v>
      </c>
      <c r="K11" s="22">
        <f t="shared" si="0"/>
        <v>0</v>
      </c>
      <c r="L11" s="22">
        <f t="shared" si="1"/>
        <v>0</v>
      </c>
      <c r="M11" s="23">
        <f t="shared" si="2"/>
        <v>0</v>
      </c>
      <c r="N11" s="23"/>
      <c r="O11" s="23"/>
      <c r="P11" s="23"/>
      <c r="Q11" s="23"/>
      <c r="R11" s="23"/>
      <c r="S11" s="23">
        <f>K11</f>
        <v>0</v>
      </c>
      <c r="T11" s="23"/>
      <c r="U11" s="23"/>
      <c r="V11" s="23"/>
      <c r="W11" s="23">
        <f t="shared" si="3"/>
        <v>0</v>
      </c>
      <c r="X11" s="24">
        <f t="shared" si="4"/>
        <v>0</v>
      </c>
    </row>
    <row r="12" spans="1:24" ht="12.9" customHeight="1" x14ac:dyDescent="0.2">
      <c r="A12" s="15">
        <f>A9</f>
        <v>42916</v>
      </c>
      <c r="B12" s="17" t="s">
        <v>52</v>
      </c>
      <c r="C12" s="16"/>
      <c r="D12" s="16"/>
      <c r="E12" s="17"/>
      <c r="F12" s="18"/>
      <c r="G12" s="18"/>
      <c r="H12" s="26"/>
      <c r="I12" s="20"/>
      <c r="J12" s="21">
        <v>0.02</v>
      </c>
      <c r="K12" s="22">
        <f t="shared" si="0"/>
        <v>0</v>
      </c>
      <c r="L12" s="22">
        <f t="shared" si="1"/>
        <v>0</v>
      </c>
      <c r="M12" s="23">
        <f t="shared" si="2"/>
        <v>0</v>
      </c>
      <c r="N12" s="23"/>
      <c r="O12" s="23"/>
      <c r="P12" s="23"/>
      <c r="Q12" s="23"/>
      <c r="R12" s="23">
        <f>K12</f>
        <v>0</v>
      </c>
      <c r="S12" s="23"/>
      <c r="T12" s="23"/>
      <c r="U12" s="23"/>
      <c r="V12" s="23"/>
      <c r="W12" s="23">
        <f t="shared" si="3"/>
        <v>0</v>
      </c>
      <c r="X12" s="24">
        <f t="shared" si="4"/>
        <v>0</v>
      </c>
    </row>
    <row r="13" spans="1:24" ht="12.9" customHeight="1" x14ac:dyDescent="0.2">
      <c r="A13" s="15">
        <f t="shared" si="5"/>
        <v>42916</v>
      </c>
      <c r="B13" s="17" t="s">
        <v>35</v>
      </c>
      <c r="C13" s="16"/>
      <c r="D13" s="16"/>
      <c r="E13" s="17" t="s">
        <v>62</v>
      </c>
      <c r="F13" s="18"/>
      <c r="G13" s="18"/>
      <c r="H13" s="20">
        <v>45308.24</v>
      </c>
      <c r="I13" s="41"/>
      <c r="J13" s="21">
        <v>0.02</v>
      </c>
      <c r="K13" s="22">
        <f t="shared" si="0"/>
        <v>45308.24</v>
      </c>
      <c r="L13" s="22">
        <f t="shared" si="1"/>
        <v>0</v>
      </c>
      <c r="M13" s="23">
        <f t="shared" si="2"/>
        <v>-906.16480000000001</v>
      </c>
      <c r="N13" s="23"/>
      <c r="O13" s="23"/>
      <c r="P13" s="23"/>
      <c r="Q13" s="23"/>
      <c r="R13" s="23"/>
      <c r="S13" s="23"/>
      <c r="T13" s="23"/>
      <c r="U13" s="23"/>
      <c r="V13" s="23">
        <f>K13</f>
        <v>45308.24</v>
      </c>
      <c r="W13" s="23">
        <f t="shared" si="3"/>
        <v>-44402.075199999999</v>
      </c>
      <c r="X13" s="24">
        <f t="shared" si="4"/>
        <v>0</v>
      </c>
    </row>
    <row r="14" spans="1:24" ht="12.9" customHeight="1" x14ac:dyDescent="0.2">
      <c r="A14" s="15">
        <f>A12</f>
        <v>42916</v>
      </c>
      <c r="B14" s="17" t="s">
        <v>35</v>
      </c>
      <c r="C14" s="16"/>
      <c r="D14" s="16"/>
      <c r="E14" s="17" t="s">
        <v>63</v>
      </c>
      <c r="F14" s="18"/>
      <c r="G14" s="18"/>
      <c r="H14" s="42">
        <v>45994.85</v>
      </c>
      <c r="I14" s="41"/>
      <c r="J14" s="21">
        <v>0.02</v>
      </c>
      <c r="K14" s="22">
        <f t="shared" si="0"/>
        <v>45994.85</v>
      </c>
      <c r="L14" s="22">
        <f t="shared" si="1"/>
        <v>0</v>
      </c>
      <c r="M14" s="23">
        <f t="shared" si="2"/>
        <v>-919.89699999999993</v>
      </c>
      <c r="N14" s="23"/>
      <c r="O14" s="23"/>
      <c r="P14" s="23"/>
      <c r="Q14" s="23"/>
      <c r="R14" s="23"/>
      <c r="S14" s="23"/>
      <c r="T14" s="23"/>
      <c r="U14" s="23"/>
      <c r="V14" s="23">
        <f>K14</f>
        <v>45994.85</v>
      </c>
      <c r="W14" s="23">
        <f t="shared" si="3"/>
        <v>-45074.953000000001</v>
      </c>
      <c r="X14" s="24">
        <f t="shared" si="4"/>
        <v>0</v>
      </c>
    </row>
    <row r="15" spans="1:24" ht="12.9" customHeight="1" x14ac:dyDescent="0.2">
      <c r="A15" s="15">
        <f>A13</f>
        <v>42916</v>
      </c>
      <c r="B15" s="17" t="s">
        <v>48</v>
      </c>
      <c r="C15" s="16" t="s">
        <v>49</v>
      </c>
      <c r="D15" s="16"/>
      <c r="E15" s="17" t="s">
        <v>57</v>
      </c>
      <c r="F15" s="18"/>
      <c r="G15" s="18"/>
      <c r="H15" s="18"/>
      <c r="I15" s="20"/>
      <c r="J15" s="21">
        <v>0.01</v>
      </c>
      <c r="K15" s="22">
        <f t="shared" si="0"/>
        <v>0</v>
      </c>
      <c r="L15" s="22">
        <f t="shared" si="1"/>
        <v>0</v>
      </c>
      <c r="M15" s="23">
        <f t="shared" si="2"/>
        <v>0</v>
      </c>
      <c r="N15" s="23"/>
      <c r="O15" s="23"/>
      <c r="P15" s="23"/>
      <c r="Q15" s="23"/>
      <c r="R15" s="23"/>
      <c r="S15" s="23"/>
      <c r="T15" s="23">
        <f>K15</f>
        <v>0</v>
      </c>
      <c r="U15" s="23"/>
      <c r="V15" s="23"/>
      <c r="W15" s="23">
        <f t="shared" si="3"/>
        <v>0</v>
      </c>
      <c r="X15" s="24">
        <f t="shared" si="4"/>
        <v>0</v>
      </c>
    </row>
    <row r="16" spans="1:24" ht="12.9" customHeight="1" x14ac:dyDescent="0.2">
      <c r="A16" s="15">
        <f>A13</f>
        <v>42916</v>
      </c>
      <c r="B16" s="17" t="s">
        <v>43</v>
      </c>
      <c r="C16" s="16" t="s">
        <v>44</v>
      </c>
      <c r="D16" s="16"/>
      <c r="E16" s="17" t="s">
        <v>45</v>
      </c>
      <c r="F16" s="18"/>
      <c r="G16" s="18"/>
      <c r="H16" s="18"/>
      <c r="I16" s="20">
        <v>3920</v>
      </c>
      <c r="J16" s="21">
        <v>0.1</v>
      </c>
      <c r="K16" s="22">
        <f t="shared" si="0"/>
        <v>3499.9999999999995</v>
      </c>
      <c r="L16" s="22">
        <f t="shared" si="1"/>
        <v>419.99999999999994</v>
      </c>
      <c r="M16" s="23">
        <f t="shared" si="2"/>
        <v>-350</v>
      </c>
      <c r="N16" s="23"/>
      <c r="O16" s="23"/>
      <c r="P16" s="23"/>
      <c r="Q16" s="23"/>
      <c r="R16" s="23"/>
      <c r="S16" s="23"/>
      <c r="T16" s="23"/>
      <c r="U16" s="23">
        <f>K16</f>
        <v>3499.9999999999995</v>
      </c>
      <c r="V16" s="23"/>
      <c r="W16" s="23">
        <f t="shared" si="3"/>
        <v>-3570</v>
      </c>
      <c r="X16" s="24">
        <f t="shared" si="4"/>
        <v>0</v>
      </c>
    </row>
    <row r="17" spans="1:23" x14ac:dyDescent="0.2">
      <c r="A17" s="28"/>
      <c r="B17" s="29"/>
      <c r="C17" s="30"/>
      <c r="D17" s="30"/>
      <c r="E17" s="29"/>
      <c r="F17" s="31"/>
      <c r="G17" s="31"/>
      <c r="H17" s="32"/>
      <c r="I17" s="31"/>
      <c r="J17" s="33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</row>
    <row r="18" spans="1:23" s="40" customFormat="1" ht="10.8" thickBot="1" x14ac:dyDescent="0.25">
      <c r="A18" s="34"/>
      <c r="B18" s="35"/>
      <c r="C18" s="36"/>
      <c r="D18" s="36"/>
      <c r="E18" s="35"/>
      <c r="F18" s="37">
        <f>SUM(F6:F16)</f>
        <v>0</v>
      </c>
      <c r="G18" s="37">
        <f>SUM(G6:G16)</f>
        <v>0</v>
      </c>
      <c r="H18" s="38">
        <f>SUM(H5:H16)</f>
        <v>91303.09</v>
      </c>
      <c r="I18" s="38">
        <f>SUM(I5:I16)</f>
        <v>223031.01</v>
      </c>
      <c r="J18" s="39"/>
      <c r="K18" s="38">
        <f t="shared" ref="K18:W18" si="6">SUM(K5:K16)</f>
        <v>290437.92035714281</v>
      </c>
      <c r="L18" s="38">
        <f t="shared" si="6"/>
        <v>23896.179642857143</v>
      </c>
      <c r="M18" s="38">
        <f t="shared" si="6"/>
        <v>-13181.755549999998</v>
      </c>
      <c r="N18" s="38">
        <f t="shared" si="6"/>
        <v>160477.21428571429</v>
      </c>
      <c r="O18" s="38">
        <f t="shared" si="6"/>
        <v>4999.9999999999991</v>
      </c>
      <c r="P18" s="38">
        <f t="shared" si="6"/>
        <v>2678.5714285714284</v>
      </c>
      <c r="Q18" s="38">
        <f t="shared" si="6"/>
        <v>27479.044642857138</v>
      </c>
      <c r="R18" s="38">
        <f t="shared" si="6"/>
        <v>0</v>
      </c>
      <c r="S18" s="38">
        <f t="shared" si="6"/>
        <v>0</v>
      </c>
      <c r="T18" s="38">
        <f t="shared" si="6"/>
        <v>0</v>
      </c>
      <c r="U18" s="38">
        <f t="shared" si="6"/>
        <v>3499.9999999999995</v>
      </c>
      <c r="V18" s="38">
        <f t="shared" si="6"/>
        <v>91303.09</v>
      </c>
      <c r="W18" s="38">
        <f t="shared" si="6"/>
        <v>-301152.34444999998</v>
      </c>
    </row>
    <row r="19" spans="1:23" ht="10.8" thickTop="1" x14ac:dyDescent="0.2"/>
    <row r="20" spans="1:23" x14ac:dyDescent="0.2">
      <c r="A20" s="3"/>
    </row>
    <row r="21" spans="1:23" x14ac:dyDescent="0.2">
      <c r="A21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DE54D-2DD2-44D7-A6DF-E01A35CDF9E9}">
  <dimension ref="A1:X21"/>
  <sheetViews>
    <sheetView workbookViewId="0">
      <selection activeCell="E13" sqref="E13:E14"/>
    </sheetView>
  </sheetViews>
  <sheetFormatPr defaultColWidth="9.109375" defaultRowHeight="10.199999999999999" x14ac:dyDescent="0.2"/>
  <cols>
    <col min="1" max="1" width="10.109375" style="27" customWidth="1"/>
    <col min="2" max="2" width="30" style="3" bestFit="1" customWidth="1"/>
    <col min="3" max="3" width="13.109375" style="2" customWidth="1"/>
    <col min="4" max="4" width="13.44140625" style="2" customWidth="1"/>
    <col min="5" max="5" width="25" style="3" bestFit="1" customWidth="1"/>
    <col min="6" max="7" width="10.44140625" style="4" customWidth="1"/>
    <col min="8" max="8" width="10.44140625" style="5" customWidth="1"/>
    <col min="9" max="9" width="9.88671875" style="4" customWidth="1"/>
    <col min="10" max="10" width="8.109375" style="6" customWidth="1"/>
    <col min="11" max="11" width="9.88671875" style="4" bestFit="1" customWidth="1"/>
    <col min="12" max="12" width="10.33203125" style="4" customWidth="1"/>
    <col min="13" max="13" width="8.6640625" style="4" customWidth="1"/>
    <col min="14" max="23" width="13.33203125" style="4" customWidth="1"/>
    <col min="24" max="16384" width="9.109375" style="3"/>
  </cols>
  <sheetData>
    <row r="1" spans="1:24" x14ac:dyDescent="0.2">
      <c r="A1" s="1" t="s">
        <v>0</v>
      </c>
    </row>
    <row r="2" spans="1:24" x14ac:dyDescent="0.2">
      <c r="A2" s="7" t="s">
        <v>16</v>
      </c>
    </row>
    <row r="3" spans="1:24" x14ac:dyDescent="0.2">
      <c r="A3" s="1"/>
      <c r="L3" s="8">
        <v>1301</v>
      </c>
      <c r="M3" s="8">
        <v>2402</v>
      </c>
      <c r="N3" s="8">
        <v>6201</v>
      </c>
      <c r="O3" s="8">
        <v>6234</v>
      </c>
      <c r="P3" s="8">
        <v>6202</v>
      </c>
      <c r="Q3" s="8">
        <v>6401</v>
      </c>
      <c r="R3" s="8"/>
      <c r="S3" s="8"/>
      <c r="T3" s="8"/>
      <c r="U3" s="8"/>
      <c r="V3" s="8">
        <v>6110</v>
      </c>
      <c r="W3" s="8">
        <v>2101</v>
      </c>
    </row>
    <row r="4" spans="1:24" s="14" customFormat="1" ht="38.25" customHeight="1" x14ac:dyDescent="0.3">
      <c r="A4" s="9" t="s">
        <v>1</v>
      </c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1" t="s">
        <v>8</v>
      </c>
      <c r="I4" s="10" t="s">
        <v>9</v>
      </c>
      <c r="J4" s="12" t="s">
        <v>10</v>
      </c>
      <c r="K4" s="10" t="s">
        <v>11</v>
      </c>
      <c r="L4" s="13" t="s">
        <v>12</v>
      </c>
      <c r="M4" s="13" t="s">
        <v>13</v>
      </c>
      <c r="N4" s="13" t="s">
        <v>20</v>
      </c>
      <c r="O4" s="13" t="s">
        <v>14</v>
      </c>
      <c r="P4" s="13" t="s">
        <v>38</v>
      </c>
      <c r="Q4" s="13" t="s">
        <v>39</v>
      </c>
      <c r="R4" s="13" t="s">
        <v>40</v>
      </c>
      <c r="S4" s="13" t="s">
        <v>41</v>
      </c>
      <c r="T4" s="13" t="s">
        <v>50</v>
      </c>
      <c r="U4" s="13" t="s">
        <v>51</v>
      </c>
      <c r="V4" s="13" t="s">
        <v>42</v>
      </c>
      <c r="W4" s="13" t="s">
        <v>15</v>
      </c>
    </row>
    <row r="5" spans="1:24" s="25" customFormat="1" ht="12.75" customHeight="1" x14ac:dyDescent="0.2">
      <c r="A5" s="15">
        <v>42947</v>
      </c>
      <c r="B5" s="17" t="s">
        <v>17</v>
      </c>
      <c r="C5" s="16" t="s">
        <v>18</v>
      </c>
      <c r="D5" s="16"/>
      <c r="E5" s="17" t="s">
        <v>19</v>
      </c>
      <c r="F5" s="18"/>
      <c r="G5" s="18"/>
      <c r="H5" s="19"/>
      <c r="I5" s="20">
        <v>179734.48</v>
      </c>
      <c r="J5" s="21">
        <v>0.05</v>
      </c>
      <c r="K5" s="22">
        <f t="shared" ref="K5:K16" si="0">SUM(F5:H5,I5/1.12)</f>
        <v>160477.21428571429</v>
      </c>
      <c r="L5" s="22">
        <f t="shared" ref="L5:L16" si="1">I5/1.12*0.12</f>
        <v>19257.265714285713</v>
      </c>
      <c r="M5" s="23">
        <f t="shared" ref="M5:M16" si="2">-SUM(G5:H5,I5/1.12)*J5</f>
        <v>-8023.8607142857145</v>
      </c>
      <c r="N5" s="23">
        <f>K5</f>
        <v>160477.21428571429</v>
      </c>
      <c r="O5" s="23"/>
      <c r="P5" s="23"/>
      <c r="Q5" s="23"/>
      <c r="R5" s="23"/>
      <c r="S5" s="23"/>
      <c r="T5" s="23"/>
      <c r="U5" s="23"/>
      <c r="V5" s="23"/>
      <c r="W5" s="23">
        <f>-SUM(F5:I5)-M5</f>
        <v>-171710.61928571429</v>
      </c>
      <c r="X5" s="24">
        <f>SUM(L5:W5)</f>
        <v>0</v>
      </c>
    </row>
    <row r="6" spans="1:24" ht="12.9" customHeight="1" x14ac:dyDescent="0.2">
      <c r="A6" s="15">
        <f>A5</f>
        <v>42947</v>
      </c>
      <c r="B6" s="17" t="s">
        <v>21</v>
      </c>
      <c r="C6" s="16" t="s">
        <v>22</v>
      </c>
      <c r="D6" s="16"/>
      <c r="E6" s="17" t="s">
        <v>23</v>
      </c>
      <c r="F6" s="18"/>
      <c r="G6" s="18"/>
      <c r="H6" s="19"/>
      <c r="I6" s="20">
        <v>5600</v>
      </c>
      <c r="J6" s="21">
        <v>0.02</v>
      </c>
      <c r="K6" s="22">
        <f t="shared" si="0"/>
        <v>4999.9999999999991</v>
      </c>
      <c r="L6" s="22">
        <f t="shared" si="1"/>
        <v>599.99999999999989</v>
      </c>
      <c r="M6" s="23">
        <f t="shared" si="2"/>
        <v>-99.999999999999986</v>
      </c>
      <c r="N6" s="23"/>
      <c r="O6" s="23">
        <f>K6</f>
        <v>4999.9999999999991</v>
      </c>
      <c r="P6" s="23"/>
      <c r="Q6" s="23"/>
      <c r="R6" s="23"/>
      <c r="S6" s="23"/>
      <c r="T6" s="23"/>
      <c r="U6" s="23"/>
      <c r="V6" s="23"/>
      <c r="W6" s="23">
        <f t="shared" ref="W6:W16" si="3">-SUM(F6:I6)-M6</f>
        <v>-5500</v>
      </c>
      <c r="X6" s="24">
        <f t="shared" ref="X6:X16" si="4">SUM(L6:W6)</f>
        <v>0</v>
      </c>
    </row>
    <row r="7" spans="1:24" ht="12.9" customHeight="1" x14ac:dyDescent="0.2">
      <c r="A7" s="15">
        <f t="shared" ref="A7:A13" si="5">A6</f>
        <v>42947</v>
      </c>
      <c r="B7" s="17" t="s">
        <v>24</v>
      </c>
      <c r="C7" s="16" t="s">
        <v>25</v>
      </c>
      <c r="D7" s="16"/>
      <c r="E7" s="17" t="s">
        <v>26</v>
      </c>
      <c r="F7" s="18"/>
      <c r="G7" s="18"/>
      <c r="H7" s="19"/>
      <c r="I7" s="20">
        <v>3000</v>
      </c>
      <c r="J7" s="21">
        <v>0.05</v>
      </c>
      <c r="K7" s="22">
        <f t="shared" si="0"/>
        <v>2678.5714285714284</v>
      </c>
      <c r="L7" s="22">
        <f t="shared" si="1"/>
        <v>321.42857142857139</v>
      </c>
      <c r="M7" s="23">
        <f t="shared" si="2"/>
        <v>-133.92857142857142</v>
      </c>
      <c r="N7" s="23"/>
      <c r="O7" s="23"/>
      <c r="P7" s="23">
        <f>K7</f>
        <v>2678.5714285714284</v>
      </c>
      <c r="Q7" s="23"/>
      <c r="R7" s="23"/>
      <c r="S7" s="23"/>
      <c r="T7" s="23"/>
      <c r="U7" s="23"/>
      <c r="V7" s="23"/>
      <c r="W7" s="23">
        <f t="shared" si="3"/>
        <v>-2866.0714285714284</v>
      </c>
      <c r="X7" s="24">
        <f t="shared" si="4"/>
        <v>0</v>
      </c>
    </row>
    <row r="8" spans="1:24" ht="12.9" customHeight="1" x14ac:dyDescent="0.2">
      <c r="A8" s="15">
        <f t="shared" si="5"/>
        <v>42947</v>
      </c>
      <c r="B8" s="17" t="s">
        <v>27</v>
      </c>
      <c r="C8" s="16" t="s">
        <v>28</v>
      </c>
      <c r="D8" s="16"/>
      <c r="E8" s="17" t="s">
        <v>46</v>
      </c>
      <c r="F8" s="18"/>
      <c r="G8" s="18"/>
      <c r="H8" s="19"/>
      <c r="I8" s="20">
        <v>25484.58</v>
      </c>
      <c r="J8" s="21">
        <v>0.1</v>
      </c>
      <c r="K8" s="22">
        <f t="shared" si="0"/>
        <v>22754.089285714286</v>
      </c>
      <c r="L8" s="22">
        <f t="shared" si="1"/>
        <v>2730.4907142857141</v>
      </c>
      <c r="M8" s="23">
        <f t="shared" si="2"/>
        <v>-2275.4089285714285</v>
      </c>
      <c r="N8" s="23"/>
      <c r="O8" s="23"/>
      <c r="P8" s="23"/>
      <c r="Q8" s="23">
        <f>K8</f>
        <v>22754.089285714286</v>
      </c>
      <c r="R8" s="23"/>
      <c r="S8" s="23"/>
      <c r="T8" s="23"/>
      <c r="U8" s="23"/>
      <c r="V8" s="23"/>
      <c r="W8" s="23">
        <f t="shared" si="3"/>
        <v>-23209.171071428573</v>
      </c>
      <c r="X8" s="24">
        <f t="shared" si="4"/>
        <v>0</v>
      </c>
    </row>
    <row r="9" spans="1:24" ht="12.9" customHeight="1" x14ac:dyDescent="0.2">
      <c r="A9" s="15">
        <f t="shared" si="5"/>
        <v>42947</v>
      </c>
      <c r="B9" s="17" t="s">
        <v>30</v>
      </c>
      <c r="C9" s="16" t="s">
        <v>31</v>
      </c>
      <c r="D9" s="16"/>
      <c r="E9" s="17" t="s">
        <v>47</v>
      </c>
      <c r="F9" s="18"/>
      <c r="G9" s="18"/>
      <c r="H9" s="20"/>
      <c r="I9" s="41"/>
      <c r="J9" s="21">
        <v>0.02</v>
      </c>
      <c r="K9" s="22">
        <f t="shared" si="0"/>
        <v>0</v>
      </c>
      <c r="L9" s="22">
        <f t="shared" si="1"/>
        <v>0</v>
      </c>
      <c r="M9" s="23">
        <f t="shared" si="2"/>
        <v>0</v>
      </c>
      <c r="N9" s="23"/>
      <c r="O9" s="23"/>
      <c r="P9" s="23"/>
      <c r="Q9" s="23"/>
      <c r="R9" s="23">
        <f>K9</f>
        <v>0</v>
      </c>
      <c r="S9" s="23"/>
      <c r="T9" s="23"/>
      <c r="U9" s="23"/>
      <c r="V9" s="23"/>
      <c r="W9" s="23">
        <f t="shared" si="3"/>
        <v>0</v>
      </c>
      <c r="X9" s="24">
        <f t="shared" si="4"/>
        <v>0</v>
      </c>
    </row>
    <row r="10" spans="1:24" ht="12.9" customHeight="1" x14ac:dyDescent="0.2">
      <c r="A10" s="15">
        <f t="shared" si="5"/>
        <v>42947</v>
      </c>
      <c r="B10" s="17" t="s">
        <v>53</v>
      </c>
      <c r="C10" s="16" t="s">
        <v>54</v>
      </c>
      <c r="D10" s="16"/>
      <c r="E10" s="17" t="s">
        <v>55</v>
      </c>
      <c r="F10" s="18"/>
      <c r="G10" s="18"/>
      <c r="H10" s="26"/>
      <c r="I10" s="20"/>
      <c r="J10" s="21">
        <v>0.02</v>
      </c>
      <c r="K10" s="22">
        <f t="shared" si="0"/>
        <v>0</v>
      </c>
      <c r="L10" s="22">
        <f t="shared" si="1"/>
        <v>0</v>
      </c>
      <c r="M10" s="23">
        <f t="shared" si="2"/>
        <v>0</v>
      </c>
      <c r="N10" s="23"/>
      <c r="O10" s="23"/>
      <c r="P10" s="23"/>
      <c r="Q10" s="23"/>
      <c r="R10" s="23">
        <f>K10</f>
        <v>0</v>
      </c>
      <c r="S10" s="23"/>
      <c r="T10" s="23"/>
      <c r="U10" s="23"/>
      <c r="V10" s="23"/>
      <c r="W10" s="23">
        <f t="shared" si="3"/>
        <v>0</v>
      </c>
      <c r="X10" s="24">
        <f t="shared" si="4"/>
        <v>0</v>
      </c>
    </row>
    <row r="11" spans="1:24" ht="12.9" customHeight="1" x14ac:dyDescent="0.2">
      <c r="A11" s="15">
        <f>A8</f>
        <v>42947</v>
      </c>
      <c r="B11" s="17" t="s">
        <v>33</v>
      </c>
      <c r="C11" s="16" t="s">
        <v>34</v>
      </c>
      <c r="D11" s="16"/>
      <c r="E11" s="17"/>
      <c r="F11" s="18"/>
      <c r="G11" s="18"/>
      <c r="H11" s="26"/>
      <c r="I11" s="20"/>
      <c r="J11" s="21">
        <v>0.02</v>
      </c>
      <c r="K11" s="22">
        <f t="shared" si="0"/>
        <v>0</v>
      </c>
      <c r="L11" s="22">
        <f t="shared" si="1"/>
        <v>0</v>
      </c>
      <c r="M11" s="23">
        <f t="shared" si="2"/>
        <v>0</v>
      </c>
      <c r="N11" s="23"/>
      <c r="O11" s="23"/>
      <c r="P11" s="23"/>
      <c r="Q11" s="23"/>
      <c r="R11" s="23"/>
      <c r="S11" s="23">
        <f>K11</f>
        <v>0</v>
      </c>
      <c r="T11" s="23"/>
      <c r="U11" s="23"/>
      <c r="V11" s="23"/>
      <c r="W11" s="23">
        <f t="shared" si="3"/>
        <v>0</v>
      </c>
      <c r="X11" s="24">
        <f t="shared" si="4"/>
        <v>0</v>
      </c>
    </row>
    <row r="12" spans="1:24" ht="12.9" customHeight="1" x14ac:dyDescent="0.2">
      <c r="A12" s="15">
        <f>A9</f>
        <v>42947</v>
      </c>
      <c r="B12" s="17" t="s">
        <v>52</v>
      </c>
      <c r="C12" s="16"/>
      <c r="D12" s="16"/>
      <c r="E12" s="17"/>
      <c r="F12" s="18"/>
      <c r="G12" s="18"/>
      <c r="H12" s="26"/>
      <c r="I12" s="20"/>
      <c r="J12" s="21">
        <v>0.02</v>
      </c>
      <c r="K12" s="22">
        <f t="shared" si="0"/>
        <v>0</v>
      </c>
      <c r="L12" s="22">
        <f t="shared" si="1"/>
        <v>0</v>
      </c>
      <c r="M12" s="23">
        <f t="shared" si="2"/>
        <v>0</v>
      </c>
      <c r="N12" s="23"/>
      <c r="O12" s="23"/>
      <c r="P12" s="23"/>
      <c r="Q12" s="23"/>
      <c r="R12" s="23">
        <f>K12</f>
        <v>0</v>
      </c>
      <c r="S12" s="23"/>
      <c r="T12" s="23"/>
      <c r="U12" s="23"/>
      <c r="V12" s="23"/>
      <c r="W12" s="23">
        <f t="shared" si="3"/>
        <v>0</v>
      </c>
      <c r="X12" s="24">
        <f t="shared" si="4"/>
        <v>0</v>
      </c>
    </row>
    <row r="13" spans="1:24" ht="12.9" customHeight="1" x14ac:dyDescent="0.2">
      <c r="A13" s="15">
        <f t="shared" si="5"/>
        <v>42947</v>
      </c>
      <c r="B13" s="17" t="s">
        <v>35</v>
      </c>
      <c r="C13" s="16"/>
      <c r="D13" s="16"/>
      <c r="E13" s="17" t="s">
        <v>64</v>
      </c>
      <c r="F13" s="18"/>
      <c r="G13" s="18"/>
      <c r="H13" s="20">
        <v>46384.800000000003</v>
      </c>
      <c r="I13" s="41"/>
      <c r="J13" s="21">
        <v>0.02</v>
      </c>
      <c r="K13" s="22">
        <f t="shared" si="0"/>
        <v>46384.800000000003</v>
      </c>
      <c r="L13" s="22">
        <f t="shared" si="1"/>
        <v>0</v>
      </c>
      <c r="M13" s="23">
        <f t="shared" si="2"/>
        <v>-927.69600000000003</v>
      </c>
      <c r="N13" s="23"/>
      <c r="O13" s="23"/>
      <c r="P13" s="23"/>
      <c r="Q13" s="23"/>
      <c r="R13" s="23"/>
      <c r="S13" s="23"/>
      <c r="T13" s="23"/>
      <c r="U13" s="23"/>
      <c r="V13" s="23">
        <f>K13</f>
        <v>46384.800000000003</v>
      </c>
      <c r="W13" s="23">
        <f t="shared" si="3"/>
        <v>-45457.103999999999</v>
      </c>
      <c r="X13" s="24">
        <f t="shared" si="4"/>
        <v>0</v>
      </c>
    </row>
    <row r="14" spans="1:24" ht="12.9" customHeight="1" x14ac:dyDescent="0.2">
      <c r="A14" s="15">
        <f>A12</f>
        <v>42947</v>
      </c>
      <c r="B14" s="17" t="s">
        <v>35</v>
      </c>
      <c r="C14" s="16"/>
      <c r="D14" s="16"/>
      <c r="E14" s="17" t="s">
        <v>65</v>
      </c>
      <c r="F14" s="18"/>
      <c r="G14" s="18"/>
      <c r="H14" s="42">
        <v>49777.21</v>
      </c>
      <c r="I14" s="41"/>
      <c r="J14" s="21">
        <v>0.02</v>
      </c>
      <c r="K14" s="22">
        <f t="shared" si="0"/>
        <v>49777.21</v>
      </c>
      <c r="L14" s="22">
        <f t="shared" si="1"/>
        <v>0</v>
      </c>
      <c r="M14" s="23">
        <f t="shared" si="2"/>
        <v>-995.54420000000005</v>
      </c>
      <c r="N14" s="23"/>
      <c r="O14" s="23"/>
      <c r="P14" s="23"/>
      <c r="Q14" s="23"/>
      <c r="R14" s="23"/>
      <c r="S14" s="23"/>
      <c r="T14" s="23"/>
      <c r="U14" s="23"/>
      <c r="V14" s="23">
        <f>K14</f>
        <v>49777.21</v>
      </c>
      <c r="W14" s="23">
        <f t="shared" si="3"/>
        <v>-48781.665800000002</v>
      </c>
      <c r="X14" s="24">
        <f t="shared" si="4"/>
        <v>0</v>
      </c>
    </row>
    <row r="15" spans="1:24" ht="12.9" customHeight="1" x14ac:dyDescent="0.2">
      <c r="A15" s="15">
        <f>A13</f>
        <v>42947</v>
      </c>
      <c r="B15" s="17" t="s">
        <v>48</v>
      </c>
      <c r="C15" s="16" t="s">
        <v>49</v>
      </c>
      <c r="D15" s="16"/>
      <c r="E15" s="17" t="s">
        <v>57</v>
      </c>
      <c r="F15" s="18"/>
      <c r="G15" s="18"/>
      <c r="H15" s="18"/>
      <c r="I15" s="20"/>
      <c r="J15" s="21">
        <v>0.01</v>
      </c>
      <c r="K15" s="22">
        <f t="shared" si="0"/>
        <v>0</v>
      </c>
      <c r="L15" s="22">
        <f t="shared" si="1"/>
        <v>0</v>
      </c>
      <c r="M15" s="23">
        <f t="shared" si="2"/>
        <v>0</v>
      </c>
      <c r="N15" s="23"/>
      <c r="O15" s="23"/>
      <c r="P15" s="23"/>
      <c r="Q15" s="23"/>
      <c r="R15" s="23"/>
      <c r="S15" s="23"/>
      <c r="T15" s="23">
        <f>K15</f>
        <v>0</v>
      </c>
      <c r="U15" s="23"/>
      <c r="V15" s="23"/>
      <c r="W15" s="23">
        <f t="shared" si="3"/>
        <v>0</v>
      </c>
      <c r="X15" s="24">
        <f t="shared" si="4"/>
        <v>0</v>
      </c>
    </row>
    <row r="16" spans="1:24" ht="12.9" customHeight="1" x14ac:dyDescent="0.2">
      <c r="A16" s="15">
        <f>A13</f>
        <v>42947</v>
      </c>
      <c r="B16" s="17" t="s">
        <v>43</v>
      </c>
      <c r="C16" s="16" t="s">
        <v>44</v>
      </c>
      <c r="D16" s="16"/>
      <c r="E16" s="17" t="s">
        <v>45</v>
      </c>
      <c r="F16" s="18"/>
      <c r="G16" s="18"/>
      <c r="H16" s="18"/>
      <c r="I16" s="20">
        <v>3920</v>
      </c>
      <c r="J16" s="21">
        <v>0.1</v>
      </c>
      <c r="K16" s="22">
        <f t="shared" si="0"/>
        <v>3499.9999999999995</v>
      </c>
      <c r="L16" s="22">
        <f t="shared" si="1"/>
        <v>419.99999999999994</v>
      </c>
      <c r="M16" s="23">
        <f t="shared" si="2"/>
        <v>-350</v>
      </c>
      <c r="N16" s="23"/>
      <c r="O16" s="23"/>
      <c r="P16" s="23"/>
      <c r="Q16" s="23"/>
      <c r="R16" s="23"/>
      <c r="S16" s="23"/>
      <c r="T16" s="23"/>
      <c r="U16" s="23">
        <f>K16</f>
        <v>3499.9999999999995</v>
      </c>
      <c r="V16" s="23"/>
      <c r="W16" s="23">
        <f t="shared" si="3"/>
        <v>-3570</v>
      </c>
      <c r="X16" s="24">
        <f t="shared" si="4"/>
        <v>0</v>
      </c>
    </row>
    <row r="17" spans="1:23" x14ac:dyDescent="0.2">
      <c r="A17" s="28"/>
      <c r="B17" s="29"/>
      <c r="C17" s="30"/>
      <c r="D17" s="30"/>
      <c r="E17" s="29"/>
      <c r="F17" s="31"/>
      <c r="G17" s="31"/>
      <c r="H17" s="32"/>
      <c r="I17" s="31"/>
      <c r="J17" s="33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</row>
    <row r="18" spans="1:23" s="40" customFormat="1" ht="10.8" thickBot="1" x14ac:dyDescent="0.25">
      <c r="A18" s="34"/>
      <c r="B18" s="35"/>
      <c r="C18" s="36"/>
      <c r="D18" s="36"/>
      <c r="E18" s="35"/>
      <c r="F18" s="37">
        <f>SUM(F6:F16)</f>
        <v>0</v>
      </c>
      <c r="G18" s="37">
        <f>SUM(G6:G16)</f>
        <v>0</v>
      </c>
      <c r="H18" s="38">
        <f>SUM(H5:H16)</f>
        <v>96162.010000000009</v>
      </c>
      <c r="I18" s="38">
        <f>SUM(I5:I16)</f>
        <v>217739.06</v>
      </c>
      <c r="J18" s="39"/>
      <c r="K18" s="38">
        <f t="shared" ref="K18:W18" si="6">SUM(K5:K16)</f>
        <v>290571.88500000001</v>
      </c>
      <c r="L18" s="38">
        <f t="shared" si="6"/>
        <v>23329.185000000001</v>
      </c>
      <c r="M18" s="38">
        <f t="shared" si="6"/>
        <v>-12806.438414285714</v>
      </c>
      <c r="N18" s="38">
        <f t="shared" si="6"/>
        <v>160477.21428571429</v>
      </c>
      <c r="O18" s="38">
        <f t="shared" si="6"/>
        <v>4999.9999999999991</v>
      </c>
      <c r="P18" s="38">
        <f t="shared" si="6"/>
        <v>2678.5714285714284</v>
      </c>
      <c r="Q18" s="38">
        <f t="shared" si="6"/>
        <v>22754.089285714286</v>
      </c>
      <c r="R18" s="38">
        <f t="shared" si="6"/>
        <v>0</v>
      </c>
      <c r="S18" s="38">
        <f t="shared" si="6"/>
        <v>0</v>
      </c>
      <c r="T18" s="38">
        <f t="shared" si="6"/>
        <v>0</v>
      </c>
      <c r="U18" s="38">
        <f t="shared" si="6"/>
        <v>3499.9999999999995</v>
      </c>
      <c r="V18" s="38">
        <f t="shared" si="6"/>
        <v>96162.010000000009</v>
      </c>
      <c r="W18" s="38">
        <f t="shared" si="6"/>
        <v>-301094.63158571429</v>
      </c>
    </row>
    <row r="19" spans="1:23" ht="10.8" thickTop="1" x14ac:dyDescent="0.2"/>
    <row r="20" spans="1:23" x14ac:dyDescent="0.2">
      <c r="A20" s="3"/>
    </row>
    <row r="21" spans="1:23" x14ac:dyDescent="0.2">
      <c r="A21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7B323-DEAF-44CD-A5AD-596212E8CAAA}">
  <dimension ref="A1:X21"/>
  <sheetViews>
    <sheetView workbookViewId="0">
      <selection activeCell="E13" sqref="E13:E14"/>
    </sheetView>
  </sheetViews>
  <sheetFormatPr defaultColWidth="9.109375" defaultRowHeight="10.199999999999999" x14ac:dyDescent="0.2"/>
  <cols>
    <col min="1" max="1" width="10.109375" style="27" customWidth="1"/>
    <col min="2" max="2" width="30" style="3" bestFit="1" customWidth="1"/>
    <col min="3" max="3" width="13.109375" style="2" customWidth="1"/>
    <col min="4" max="4" width="13.44140625" style="2" customWidth="1"/>
    <col min="5" max="5" width="25" style="3" bestFit="1" customWidth="1"/>
    <col min="6" max="7" width="10.44140625" style="4" customWidth="1"/>
    <col min="8" max="8" width="10.44140625" style="5" customWidth="1"/>
    <col min="9" max="9" width="9.88671875" style="4" customWidth="1"/>
    <col min="10" max="10" width="8.109375" style="6" customWidth="1"/>
    <col min="11" max="11" width="9.88671875" style="4" bestFit="1" customWidth="1"/>
    <col min="12" max="12" width="10.33203125" style="4" customWidth="1"/>
    <col min="13" max="13" width="8.6640625" style="4" customWidth="1"/>
    <col min="14" max="23" width="13.33203125" style="4" customWidth="1"/>
    <col min="24" max="16384" width="9.109375" style="3"/>
  </cols>
  <sheetData>
    <row r="1" spans="1:24" x14ac:dyDescent="0.2">
      <c r="A1" s="1" t="s">
        <v>0</v>
      </c>
    </row>
    <row r="2" spans="1:24" x14ac:dyDescent="0.2">
      <c r="A2" s="7" t="s">
        <v>16</v>
      </c>
    </row>
    <row r="3" spans="1:24" x14ac:dyDescent="0.2">
      <c r="A3" s="1"/>
      <c r="L3" s="8">
        <v>1301</v>
      </c>
      <c r="M3" s="8">
        <v>2402</v>
      </c>
      <c r="N3" s="8">
        <v>6201</v>
      </c>
      <c r="O3" s="8">
        <v>6234</v>
      </c>
      <c r="P3" s="8">
        <v>6202</v>
      </c>
      <c r="Q3" s="8">
        <v>6401</v>
      </c>
      <c r="R3" s="8"/>
      <c r="S3" s="8"/>
      <c r="T3" s="8"/>
      <c r="U3" s="8"/>
      <c r="V3" s="8">
        <v>6110</v>
      </c>
      <c r="W3" s="8">
        <v>2101</v>
      </c>
    </row>
    <row r="4" spans="1:24" s="14" customFormat="1" ht="38.25" customHeight="1" x14ac:dyDescent="0.3">
      <c r="A4" s="9" t="s">
        <v>1</v>
      </c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1" t="s">
        <v>8</v>
      </c>
      <c r="I4" s="10" t="s">
        <v>9</v>
      </c>
      <c r="J4" s="12" t="s">
        <v>10</v>
      </c>
      <c r="K4" s="10" t="s">
        <v>11</v>
      </c>
      <c r="L4" s="13" t="s">
        <v>12</v>
      </c>
      <c r="M4" s="13" t="s">
        <v>13</v>
      </c>
      <c r="N4" s="13" t="s">
        <v>20</v>
      </c>
      <c r="O4" s="13" t="s">
        <v>14</v>
      </c>
      <c r="P4" s="13" t="s">
        <v>38</v>
      </c>
      <c r="Q4" s="13" t="s">
        <v>39</v>
      </c>
      <c r="R4" s="13" t="s">
        <v>40</v>
      </c>
      <c r="S4" s="13" t="s">
        <v>41</v>
      </c>
      <c r="T4" s="13" t="s">
        <v>50</v>
      </c>
      <c r="U4" s="13" t="s">
        <v>51</v>
      </c>
      <c r="V4" s="13" t="s">
        <v>42</v>
      </c>
      <c r="W4" s="13" t="s">
        <v>15</v>
      </c>
    </row>
    <row r="5" spans="1:24" s="25" customFormat="1" ht="12.75" customHeight="1" x14ac:dyDescent="0.2">
      <c r="A5" s="15">
        <v>42978</v>
      </c>
      <c r="B5" s="17" t="s">
        <v>17</v>
      </c>
      <c r="C5" s="16" t="s">
        <v>18</v>
      </c>
      <c r="D5" s="16"/>
      <c r="E5" s="17" t="s">
        <v>19</v>
      </c>
      <c r="F5" s="18"/>
      <c r="G5" s="18"/>
      <c r="H5" s="19"/>
      <c r="I5" s="20">
        <v>179734.48</v>
      </c>
      <c r="J5" s="21">
        <v>0.05</v>
      </c>
      <c r="K5" s="22">
        <f t="shared" ref="K5:K16" si="0">SUM(F5:H5,I5/1.12)</f>
        <v>160477.21428571429</v>
      </c>
      <c r="L5" s="22">
        <f t="shared" ref="L5:L16" si="1">I5/1.12*0.12</f>
        <v>19257.265714285713</v>
      </c>
      <c r="M5" s="23">
        <f t="shared" ref="M5:M16" si="2">-SUM(G5:H5,I5/1.12)*J5</f>
        <v>-8023.8607142857145</v>
      </c>
      <c r="N5" s="23">
        <f>K5</f>
        <v>160477.21428571429</v>
      </c>
      <c r="O5" s="23"/>
      <c r="P5" s="23"/>
      <c r="Q5" s="23"/>
      <c r="R5" s="23"/>
      <c r="S5" s="23"/>
      <c r="T5" s="23"/>
      <c r="U5" s="23"/>
      <c r="V5" s="23"/>
      <c r="W5" s="23">
        <f>-SUM(F5:I5)-M5</f>
        <v>-171710.61928571429</v>
      </c>
      <c r="X5" s="24">
        <f>SUM(L5:W5)</f>
        <v>0</v>
      </c>
    </row>
    <row r="6" spans="1:24" ht="12.9" customHeight="1" x14ac:dyDescent="0.2">
      <c r="A6" s="15">
        <f>A5</f>
        <v>42978</v>
      </c>
      <c r="B6" s="17" t="s">
        <v>21</v>
      </c>
      <c r="C6" s="16" t="s">
        <v>22</v>
      </c>
      <c r="D6" s="16"/>
      <c r="E6" s="17" t="s">
        <v>23</v>
      </c>
      <c r="F6" s="18"/>
      <c r="G6" s="18"/>
      <c r="H6" s="19"/>
      <c r="I6" s="20">
        <v>2800</v>
      </c>
      <c r="J6" s="21">
        <v>0.02</v>
      </c>
      <c r="K6" s="22">
        <f t="shared" si="0"/>
        <v>2499.9999999999995</v>
      </c>
      <c r="L6" s="22">
        <f t="shared" si="1"/>
        <v>299.99999999999994</v>
      </c>
      <c r="M6" s="23">
        <f t="shared" si="2"/>
        <v>-49.999999999999993</v>
      </c>
      <c r="N6" s="23"/>
      <c r="O6" s="23">
        <f>K6</f>
        <v>2499.9999999999995</v>
      </c>
      <c r="P6" s="23"/>
      <c r="Q6" s="23"/>
      <c r="R6" s="23"/>
      <c r="S6" s="23"/>
      <c r="T6" s="23"/>
      <c r="U6" s="23"/>
      <c r="V6" s="23"/>
      <c r="W6" s="23">
        <f t="shared" ref="W6:W16" si="3">-SUM(F6:I6)-M6</f>
        <v>-2750</v>
      </c>
      <c r="X6" s="24">
        <f t="shared" ref="X6:X16" si="4">SUM(L6:W6)</f>
        <v>0</v>
      </c>
    </row>
    <row r="7" spans="1:24" ht="12.9" customHeight="1" x14ac:dyDescent="0.2">
      <c r="A7" s="15">
        <f t="shared" ref="A7:A13" si="5">A6</f>
        <v>42978</v>
      </c>
      <c r="B7" s="17" t="s">
        <v>24</v>
      </c>
      <c r="C7" s="16" t="s">
        <v>25</v>
      </c>
      <c r="D7" s="16"/>
      <c r="E7" s="17" t="s">
        <v>26</v>
      </c>
      <c r="F7" s="18"/>
      <c r="G7" s="18"/>
      <c r="H7" s="19"/>
      <c r="I7" s="20">
        <v>3000</v>
      </c>
      <c r="J7" s="21">
        <v>0.05</v>
      </c>
      <c r="K7" s="22">
        <f t="shared" si="0"/>
        <v>2678.5714285714284</v>
      </c>
      <c r="L7" s="22">
        <f t="shared" si="1"/>
        <v>321.42857142857139</v>
      </c>
      <c r="M7" s="23">
        <f t="shared" si="2"/>
        <v>-133.92857142857142</v>
      </c>
      <c r="N7" s="23"/>
      <c r="O7" s="23"/>
      <c r="P7" s="23">
        <f>K7</f>
        <v>2678.5714285714284</v>
      </c>
      <c r="Q7" s="23"/>
      <c r="R7" s="23"/>
      <c r="S7" s="23"/>
      <c r="T7" s="23"/>
      <c r="U7" s="23"/>
      <c r="V7" s="23"/>
      <c r="W7" s="23">
        <f t="shared" si="3"/>
        <v>-2866.0714285714284</v>
      </c>
      <c r="X7" s="24">
        <f t="shared" si="4"/>
        <v>0</v>
      </c>
    </row>
    <row r="8" spans="1:24" ht="12.9" customHeight="1" x14ac:dyDescent="0.2">
      <c r="A8" s="15">
        <f t="shared" si="5"/>
        <v>42978</v>
      </c>
      <c r="B8" s="17" t="s">
        <v>27</v>
      </c>
      <c r="C8" s="16" t="s">
        <v>28</v>
      </c>
      <c r="D8" s="16"/>
      <c r="E8" s="17" t="s">
        <v>46</v>
      </c>
      <c r="F8" s="18"/>
      <c r="G8" s="18"/>
      <c r="H8" s="19"/>
      <c r="I8" s="20">
        <v>23230.57</v>
      </c>
      <c r="J8" s="21">
        <v>0.1</v>
      </c>
      <c r="K8" s="22">
        <f t="shared" si="0"/>
        <v>20741.580357142855</v>
      </c>
      <c r="L8" s="22">
        <f t="shared" si="1"/>
        <v>2488.9896428571424</v>
      </c>
      <c r="M8" s="23">
        <f t="shared" si="2"/>
        <v>-2074.1580357142857</v>
      </c>
      <c r="N8" s="23"/>
      <c r="O8" s="23"/>
      <c r="P8" s="23"/>
      <c r="Q8" s="23">
        <f>K8</f>
        <v>20741.580357142855</v>
      </c>
      <c r="R8" s="23"/>
      <c r="S8" s="23"/>
      <c r="T8" s="23"/>
      <c r="U8" s="23"/>
      <c r="V8" s="23"/>
      <c r="W8" s="23">
        <f t="shared" si="3"/>
        <v>-21156.411964285715</v>
      </c>
      <c r="X8" s="24">
        <f t="shared" si="4"/>
        <v>0</v>
      </c>
    </row>
    <row r="9" spans="1:24" ht="12.9" customHeight="1" x14ac:dyDescent="0.2">
      <c r="A9" s="15">
        <f t="shared" si="5"/>
        <v>42978</v>
      </c>
      <c r="B9" s="17" t="s">
        <v>30</v>
      </c>
      <c r="C9" s="16" t="s">
        <v>31</v>
      </c>
      <c r="D9" s="16"/>
      <c r="E9" s="17" t="s">
        <v>47</v>
      </c>
      <c r="F9" s="18"/>
      <c r="G9" s="18"/>
      <c r="H9" s="20"/>
      <c r="I9" s="20">
        <v>18000</v>
      </c>
      <c r="J9" s="21">
        <v>0.02</v>
      </c>
      <c r="K9" s="22">
        <f t="shared" si="0"/>
        <v>16071.428571428571</v>
      </c>
      <c r="L9" s="22">
        <f t="shared" si="1"/>
        <v>1928.5714285714284</v>
      </c>
      <c r="M9" s="23">
        <f t="shared" si="2"/>
        <v>-321.42857142857144</v>
      </c>
      <c r="N9" s="23"/>
      <c r="O9" s="23"/>
      <c r="P9" s="23"/>
      <c r="Q9" s="23"/>
      <c r="R9" s="23">
        <f>K9</f>
        <v>16071.428571428571</v>
      </c>
      <c r="S9" s="23"/>
      <c r="T9" s="23"/>
      <c r="U9" s="23"/>
      <c r="V9" s="23"/>
      <c r="W9" s="23">
        <f t="shared" si="3"/>
        <v>-17678.571428571428</v>
      </c>
      <c r="X9" s="24">
        <f t="shared" si="4"/>
        <v>0</v>
      </c>
    </row>
    <row r="10" spans="1:24" ht="12.9" customHeight="1" x14ac:dyDescent="0.2">
      <c r="A10" s="15">
        <f t="shared" si="5"/>
        <v>42978</v>
      </c>
      <c r="B10" s="17" t="s">
        <v>53</v>
      </c>
      <c r="C10" s="16" t="s">
        <v>54</v>
      </c>
      <c r="D10" s="16"/>
      <c r="E10" s="17" t="s">
        <v>55</v>
      </c>
      <c r="F10" s="18"/>
      <c r="G10" s="18"/>
      <c r="H10" s="26"/>
      <c r="I10" s="20"/>
      <c r="J10" s="21">
        <v>0.02</v>
      </c>
      <c r="K10" s="22">
        <f t="shared" si="0"/>
        <v>0</v>
      </c>
      <c r="L10" s="22">
        <f t="shared" si="1"/>
        <v>0</v>
      </c>
      <c r="M10" s="23">
        <f t="shared" si="2"/>
        <v>0</v>
      </c>
      <c r="N10" s="23"/>
      <c r="O10" s="23"/>
      <c r="P10" s="23"/>
      <c r="Q10" s="23"/>
      <c r="R10" s="23">
        <f>K10</f>
        <v>0</v>
      </c>
      <c r="S10" s="23"/>
      <c r="T10" s="23"/>
      <c r="U10" s="23"/>
      <c r="V10" s="23"/>
      <c r="W10" s="23">
        <f t="shared" si="3"/>
        <v>0</v>
      </c>
      <c r="X10" s="24">
        <f t="shared" si="4"/>
        <v>0</v>
      </c>
    </row>
    <row r="11" spans="1:24" ht="12.9" customHeight="1" x14ac:dyDescent="0.2">
      <c r="A11" s="15">
        <f>A8</f>
        <v>42978</v>
      </c>
      <c r="B11" s="17" t="s">
        <v>33</v>
      </c>
      <c r="C11" s="16" t="s">
        <v>34</v>
      </c>
      <c r="D11" s="16"/>
      <c r="E11" s="17"/>
      <c r="F11" s="18"/>
      <c r="G11" s="18"/>
      <c r="H11" s="26"/>
      <c r="I11" s="20"/>
      <c r="J11" s="21">
        <v>0.02</v>
      </c>
      <c r="K11" s="22">
        <f t="shared" si="0"/>
        <v>0</v>
      </c>
      <c r="L11" s="22">
        <f t="shared" si="1"/>
        <v>0</v>
      </c>
      <c r="M11" s="23">
        <f t="shared" si="2"/>
        <v>0</v>
      </c>
      <c r="N11" s="23"/>
      <c r="O11" s="23"/>
      <c r="P11" s="23"/>
      <c r="Q11" s="23"/>
      <c r="R11" s="23"/>
      <c r="S11" s="23">
        <f>K11</f>
        <v>0</v>
      </c>
      <c r="T11" s="23"/>
      <c r="U11" s="23"/>
      <c r="V11" s="23"/>
      <c r="W11" s="23">
        <f t="shared" si="3"/>
        <v>0</v>
      </c>
      <c r="X11" s="24">
        <f t="shared" si="4"/>
        <v>0</v>
      </c>
    </row>
    <row r="12" spans="1:24" ht="12.9" customHeight="1" x14ac:dyDescent="0.2">
      <c r="A12" s="15">
        <f>A9</f>
        <v>42978</v>
      </c>
      <c r="B12" s="17" t="s">
        <v>52</v>
      </c>
      <c r="C12" s="16"/>
      <c r="D12" s="16"/>
      <c r="E12" s="17"/>
      <c r="F12" s="18"/>
      <c r="G12" s="18"/>
      <c r="H12" s="26"/>
      <c r="I12" s="20"/>
      <c r="J12" s="21">
        <v>0.02</v>
      </c>
      <c r="K12" s="22">
        <f t="shared" si="0"/>
        <v>0</v>
      </c>
      <c r="L12" s="22">
        <f t="shared" si="1"/>
        <v>0</v>
      </c>
      <c r="M12" s="23">
        <f t="shared" si="2"/>
        <v>0</v>
      </c>
      <c r="N12" s="23"/>
      <c r="O12" s="23"/>
      <c r="P12" s="23"/>
      <c r="Q12" s="23"/>
      <c r="R12" s="23">
        <f>K12</f>
        <v>0</v>
      </c>
      <c r="S12" s="23"/>
      <c r="T12" s="23"/>
      <c r="U12" s="23"/>
      <c r="V12" s="23"/>
      <c r="W12" s="23">
        <f t="shared" si="3"/>
        <v>0</v>
      </c>
      <c r="X12" s="24">
        <f t="shared" si="4"/>
        <v>0</v>
      </c>
    </row>
    <row r="13" spans="1:24" ht="12.9" customHeight="1" x14ac:dyDescent="0.2">
      <c r="A13" s="15">
        <f t="shared" si="5"/>
        <v>42978</v>
      </c>
      <c r="B13" s="17" t="s">
        <v>35</v>
      </c>
      <c r="C13" s="16"/>
      <c r="D13" s="16"/>
      <c r="E13" s="17" t="s">
        <v>66</v>
      </c>
      <c r="F13" s="18"/>
      <c r="G13" s="18"/>
      <c r="H13" s="20">
        <v>53231.76</v>
      </c>
      <c r="I13" s="41"/>
      <c r="J13" s="21">
        <v>0.02</v>
      </c>
      <c r="K13" s="22">
        <f t="shared" si="0"/>
        <v>53231.76</v>
      </c>
      <c r="L13" s="22">
        <f t="shared" si="1"/>
        <v>0</v>
      </c>
      <c r="M13" s="23">
        <f t="shared" si="2"/>
        <v>-1064.6352000000002</v>
      </c>
      <c r="N13" s="23"/>
      <c r="O13" s="23"/>
      <c r="P13" s="23"/>
      <c r="Q13" s="23"/>
      <c r="R13" s="23"/>
      <c r="S13" s="23"/>
      <c r="T13" s="23"/>
      <c r="U13" s="23"/>
      <c r="V13" s="23">
        <f>K13</f>
        <v>53231.76</v>
      </c>
      <c r="W13" s="23">
        <f t="shared" si="3"/>
        <v>-52167.124800000005</v>
      </c>
      <c r="X13" s="24">
        <f t="shared" si="4"/>
        <v>0</v>
      </c>
    </row>
    <row r="14" spans="1:24" ht="12.9" customHeight="1" x14ac:dyDescent="0.2">
      <c r="A14" s="15">
        <f>A12</f>
        <v>42978</v>
      </c>
      <c r="B14" s="17" t="s">
        <v>35</v>
      </c>
      <c r="C14" s="16"/>
      <c r="D14" s="16"/>
      <c r="E14" s="17" t="s">
        <v>67</v>
      </c>
      <c r="F14" s="18"/>
      <c r="G14" s="18"/>
      <c r="H14" s="42">
        <v>61482.229999999996</v>
      </c>
      <c r="I14" s="41"/>
      <c r="J14" s="21">
        <v>0.02</v>
      </c>
      <c r="K14" s="22">
        <f t="shared" si="0"/>
        <v>61482.229999999996</v>
      </c>
      <c r="L14" s="22">
        <f t="shared" si="1"/>
        <v>0</v>
      </c>
      <c r="M14" s="23">
        <f t="shared" si="2"/>
        <v>-1229.6445999999999</v>
      </c>
      <c r="N14" s="23"/>
      <c r="O14" s="23"/>
      <c r="P14" s="23"/>
      <c r="Q14" s="23"/>
      <c r="R14" s="23"/>
      <c r="S14" s="23"/>
      <c r="T14" s="23"/>
      <c r="U14" s="23"/>
      <c r="V14" s="23">
        <f>K14</f>
        <v>61482.229999999996</v>
      </c>
      <c r="W14" s="23">
        <f t="shared" si="3"/>
        <v>-60252.585399999996</v>
      </c>
      <c r="X14" s="24">
        <f t="shared" si="4"/>
        <v>0</v>
      </c>
    </row>
    <row r="15" spans="1:24" ht="12.9" customHeight="1" x14ac:dyDescent="0.2">
      <c r="A15" s="15">
        <f>A13</f>
        <v>42978</v>
      </c>
      <c r="B15" s="17" t="s">
        <v>48</v>
      </c>
      <c r="C15" s="16" t="s">
        <v>49</v>
      </c>
      <c r="D15" s="16"/>
      <c r="E15" s="17" t="s">
        <v>57</v>
      </c>
      <c r="F15" s="18"/>
      <c r="G15" s="18"/>
      <c r="H15" s="18"/>
      <c r="I15" s="20"/>
      <c r="J15" s="21">
        <v>0.01</v>
      </c>
      <c r="K15" s="22">
        <f t="shared" si="0"/>
        <v>0</v>
      </c>
      <c r="L15" s="22">
        <f t="shared" si="1"/>
        <v>0</v>
      </c>
      <c r="M15" s="23">
        <f t="shared" si="2"/>
        <v>0</v>
      </c>
      <c r="N15" s="23"/>
      <c r="O15" s="23"/>
      <c r="P15" s="23"/>
      <c r="Q15" s="23"/>
      <c r="R15" s="23"/>
      <c r="S15" s="23"/>
      <c r="T15" s="23">
        <f>K15</f>
        <v>0</v>
      </c>
      <c r="U15" s="23"/>
      <c r="V15" s="23"/>
      <c r="W15" s="23">
        <f t="shared" si="3"/>
        <v>0</v>
      </c>
      <c r="X15" s="24">
        <f t="shared" si="4"/>
        <v>0</v>
      </c>
    </row>
    <row r="16" spans="1:24" ht="12.9" customHeight="1" x14ac:dyDescent="0.2">
      <c r="A16" s="15">
        <f>A13</f>
        <v>42978</v>
      </c>
      <c r="B16" s="17" t="s">
        <v>43</v>
      </c>
      <c r="C16" s="16" t="s">
        <v>44</v>
      </c>
      <c r="D16" s="16"/>
      <c r="E16" s="17" t="s">
        <v>45</v>
      </c>
      <c r="F16" s="18"/>
      <c r="G16" s="18"/>
      <c r="H16" s="18"/>
      <c r="I16" s="20">
        <v>3920</v>
      </c>
      <c r="J16" s="21">
        <v>0.1</v>
      </c>
      <c r="K16" s="22">
        <f t="shared" si="0"/>
        <v>3499.9999999999995</v>
      </c>
      <c r="L16" s="22">
        <f t="shared" si="1"/>
        <v>419.99999999999994</v>
      </c>
      <c r="M16" s="23">
        <f t="shared" si="2"/>
        <v>-350</v>
      </c>
      <c r="N16" s="23"/>
      <c r="O16" s="23"/>
      <c r="P16" s="23"/>
      <c r="Q16" s="23"/>
      <c r="R16" s="23"/>
      <c r="S16" s="23"/>
      <c r="T16" s="23"/>
      <c r="U16" s="23">
        <f>K16</f>
        <v>3499.9999999999995</v>
      </c>
      <c r="V16" s="23"/>
      <c r="W16" s="23">
        <f t="shared" si="3"/>
        <v>-3570</v>
      </c>
      <c r="X16" s="24">
        <f t="shared" si="4"/>
        <v>0</v>
      </c>
    </row>
    <row r="17" spans="1:23" x14ac:dyDescent="0.2">
      <c r="A17" s="28"/>
      <c r="B17" s="29"/>
      <c r="C17" s="30"/>
      <c r="D17" s="30"/>
      <c r="E17" s="29"/>
      <c r="F17" s="31"/>
      <c r="G17" s="31"/>
      <c r="H17" s="32"/>
      <c r="I17" s="31"/>
      <c r="J17" s="33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</row>
    <row r="18" spans="1:23" s="40" customFormat="1" ht="10.8" thickBot="1" x14ac:dyDescent="0.25">
      <c r="A18" s="34"/>
      <c r="B18" s="35"/>
      <c r="C18" s="36"/>
      <c r="D18" s="36"/>
      <c r="E18" s="35"/>
      <c r="F18" s="37">
        <f>SUM(F6:F16)</f>
        <v>0</v>
      </c>
      <c r="G18" s="37">
        <f>SUM(G6:G16)</f>
        <v>0</v>
      </c>
      <c r="H18" s="38">
        <f>SUM(H5:H16)</f>
        <v>114713.98999999999</v>
      </c>
      <c r="I18" s="38">
        <f>SUM(I5:I16)</f>
        <v>230685.05000000002</v>
      </c>
      <c r="J18" s="39"/>
      <c r="K18" s="38">
        <f t="shared" ref="K18:W18" si="6">SUM(K5:K16)</f>
        <v>320682.78464285715</v>
      </c>
      <c r="L18" s="38">
        <f t="shared" si="6"/>
        <v>24716.255357142854</v>
      </c>
      <c r="M18" s="38">
        <f t="shared" si="6"/>
        <v>-13247.655692857143</v>
      </c>
      <c r="N18" s="38">
        <f t="shared" si="6"/>
        <v>160477.21428571429</v>
      </c>
      <c r="O18" s="38">
        <f t="shared" si="6"/>
        <v>2499.9999999999995</v>
      </c>
      <c r="P18" s="38">
        <f t="shared" si="6"/>
        <v>2678.5714285714284</v>
      </c>
      <c r="Q18" s="38">
        <f t="shared" si="6"/>
        <v>20741.580357142855</v>
      </c>
      <c r="R18" s="38">
        <f t="shared" si="6"/>
        <v>16071.428571428571</v>
      </c>
      <c r="S18" s="38">
        <f t="shared" si="6"/>
        <v>0</v>
      </c>
      <c r="T18" s="38">
        <f t="shared" si="6"/>
        <v>0</v>
      </c>
      <c r="U18" s="38">
        <f t="shared" si="6"/>
        <v>3499.9999999999995</v>
      </c>
      <c r="V18" s="38">
        <f t="shared" si="6"/>
        <v>114713.98999999999</v>
      </c>
      <c r="W18" s="38">
        <f t="shared" si="6"/>
        <v>-332151.38430714281</v>
      </c>
    </row>
    <row r="19" spans="1:23" ht="10.8" thickTop="1" x14ac:dyDescent="0.2"/>
    <row r="20" spans="1:23" x14ac:dyDescent="0.2">
      <c r="A20" s="3"/>
    </row>
    <row r="21" spans="1:23" x14ac:dyDescent="0.2">
      <c r="A21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73FED-69CD-48D0-BC23-C8DF24FBA54E}">
  <dimension ref="A1:X22"/>
  <sheetViews>
    <sheetView workbookViewId="0">
      <selection activeCell="E14" sqref="E14:E15"/>
    </sheetView>
  </sheetViews>
  <sheetFormatPr defaultColWidth="9.109375" defaultRowHeight="10.199999999999999" x14ac:dyDescent="0.2"/>
  <cols>
    <col min="1" max="1" width="10.109375" style="27" customWidth="1"/>
    <col min="2" max="2" width="30" style="3" bestFit="1" customWidth="1"/>
    <col min="3" max="3" width="13.109375" style="2" customWidth="1"/>
    <col min="4" max="4" width="13.44140625" style="2" customWidth="1"/>
    <col min="5" max="5" width="25" style="3" bestFit="1" customWidth="1"/>
    <col min="6" max="7" width="10.44140625" style="4" customWidth="1"/>
    <col min="8" max="8" width="10.44140625" style="5" customWidth="1"/>
    <col min="9" max="9" width="9.88671875" style="4" customWidth="1"/>
    <col min="10" max="10" width="8.109375" style="6" customWidth="1"/>
    <col min="11" max="11" width="9.88671875" style="4" bestFit="1" customWidth="1"/>
    <col min="12" max="12" width="10.33203125" style="4" customWidth="1"/>
    <col min="13" max="13" width="8.6640625" style="4" customWidth="1"/>
    <col min="14" max="23" width="13.33203125" style="4" customWidth="1"/>
    <col min="24" max="16384" width="9.109375" style="3"/>
  </cols>
  <sheetData>
    <row r="1" spans="1:24" x14ac:dyDescent="0.2">
      <c r="A1" s="1" t="s">
        <v>0</v>
      </c>
    </row>
    <row r="2" spans="1:24" x14ac:dyDescent="0.2">
      <c r="A2" s="7" t="s">
        <v>16</v>
      </c>
    </row>
    <row r="3" spans="1:24" x14ac:dyDescent="0.2">
      <c r="A3" s="1"/>
      <c r="L3" s="8">
        <v>1301</v>
      </c>
      <c r="M3" s="8">
        <v>2402</v>
      </c>
      <c r="N3" s="8">
        <v>6201</v>
      </c>
      <c r="O3" s="8">
        <v>6234</v>
      </c>
      <c r="P3" s="8">
        <v>6202</v>
      </c>
      <c r="Q3" s="8">
        <v>6401</v>
      </c>
      <c r="R3" s="8"/>
      <c r="S3" s="8"/>
      <c r="T3" s="8"/>
      <c r="U3" s="8"/>
      <c r="V3" s="8">
        <v>6110</v>
      </c>
      <c r="W3" s="8">
        <v>2101</v>
      </c>
    </row>
    <row r="4" spans="1:24" s="14" customFormat="1" ht="38.25" customHeight="1" x14ac:dyDescent="0.3">
      <c r="A4" s="9" t="s">
        <v>1</v>
      </c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1" t="s">
        <v>8</v>
      </c>
      <c r="I4" s="10" t="s">
        <v>9</v>
      </c>
      <c r="J4" s="12" t="s">
        <v>10</v>
      </c>
      <c r="K4" s="10" t="s">
        <v>11</v>
      </c>
      <c r="L4" s="13" t="s">
        <v>12</v>
      </c>
      <c r="M4" s="13" t="s">
        <v>13</v>
      </c>
      <c r="N4" s="13" t="s">
        <v>20</v>
      </c>
      <c r="O4" s="13" t="s">
        <v>14</v>
      </c>
      <c r="P4" s="13" t="s">
        <v>38</v>
      </c>
      <c r="Q4" s="13" t="s">
        <v>39</v>
      </c>
      <c r="R4" s="13" t="s">
        <v>40</v>
      </c>
      <c r="S4" s="13" t="s">
        <v>41</v>
      </c>
      <c r="T4" s="13" t="s">
        <v>50</v>
      </c>
      <c r="U4" s="13" t="s">
        <v>51</v>
      </c>
      <c r="V4" s="13" t="s">
        <v>42</v>
      </c>
      <c r="W4" s="13" t="s">
        <v>15</v>
      </c>
    </row>
    <row r="5" spans="1:24" s="25" customFormat="1" ht="12.75" customHeight="1" x14ac:dyDescent="0.2">
      <c r="A5" s="15">
        <v>43008</v>
      </c>
      <c r="B5" s="17" t="s">
        <v>17</v>
      </c>
      <c r="C5" s="16" t="s">
        <v>18</v>
      </c>
      <c r="D5" s="16"/>
      <c r="E5" s="17" t="s">
        <v>19</v>
      </c>
      <c r="F5" s="18"/>
      <c r="G5" s="18"/>
      <c r="H5" s="19"/>
      <c r="I5" s="20">
        <v>179734.48</v>
      </c>
      <c r="J5" s="21">
        <v>0.05</v>
      </c>
      <c r="K5" s="22">
        <f t="shared" ref="K5:K17" si="0">SUM(F5:H5,I5/1.12)</f>
        <v>160477.21428571429</v>
      </c>
      <c r="L5" s="22">
        <f t="shared" ref="L5:L17" si="1">I5/1.12*0.12</f>
        <v>19257.265714285713</v>
      </c>
      <c r="M5" s="23">
        <f t="shared" ref="M5:M17" si="2">-SUM(G5:H5,I5/1.12)*J5</f>
        <v>-8023.8607142857145</v>
      </c>
      <c r="N5" s="23">
        <f>K5</f>
        <v>160477.21428571429</v>
      </c>
      <c r="O5" s="23"/>
      <c r="P5" s="23"/>
      <c r="Q5" s="23"/>
      <c r="R5" s="23"/>
      <c r="S5" s="23"/>
      <c r="T5" s="23"/>
      <c r="U5" s="23"/>
      <c r="V5" s="23"/>
      <c r="W5" s="23">
        <f>-SUM(F5:I5)-M5</f>
        <v>-171710.61928571429</v>
      </c>
      <c r="X5" s="24">
        <f>SUM(L5:W5)</f>
        <v>0</v>
      </c>
    </row>
    <row r="6" spans="1:24" ht="12.9" customHeight="1" x14ac:dyDescent="0.2">
      <c r="A6" s="15">
        <f>A5</f>
        <v>43008</v>
      </c>
      <c r="B6" s="17" t="s">
        <v>21</v>
      </c>
      <c r="C6" s="16" t="s">
        <v>22</v>
      </c>
      <c r="D6" s="16"/>
      <c r="E6" s="17" t="s">
        <v>23</v>
      </c>
      <c r="F6" s="18"/>
      <c r="G6" s="18"/>
      <c r="H6" s="19"/>
      <c r="I6" s="20">
        <v>2800</v>
      </c>
      <c r="J6" s="21">
        <v>0.02</v>
      </c>
      <c r="K6" s="22">
        <f t="shared" si="0"/>
        <v>2499.9999999999995</v>
      </c>
      <c r="L6" s="22">
        <f t="shared" si="1"/>
        <v>299.99999999999994</v>
      </c>
      <c r="M6" s="23">
        <f t="shared" si="2"/>
        <v>-49.999999999999993</v>
      </c>
      <c r="N6" s="23"/>
      <c r="O6" s="23">
        <f>K6</f>
        <v>2499.9999999999995</v>
      </c>
      <c r="P6" s="23"/>
      <c r="Q6" s="23"/>
      <c r="R6" s="23"/>
      <c r="S6" s="23"/>
      <c r="T6" s="23"/>
      <c r="U6" s="23"/>
      <c r="V6" s="23"/>
      <c r="W6" s="23">
        <f t="shared" ref="W6:W17" si="3">-SUM(F6:I6)-M6</f>
        <v>-2750</v>
      </c>
      <c r="X6" s="24">
        <f t="shared" ref="X6:X17" si="4">SUM(L6:W6)</f>
        <v>0</v>
      </c>
    </row>
    <row r="7" spans="1:24" ht="12.9" customHeight="1" x14ac:dyDescent="0.2">
      <c r="A7" s="15">
        <f t="shared" ref="A7:A14" si="5">A6</f>
        <v>43008</v>
      </c>
      <c r="B7" s="17" t="s">
        <v>24</v>
      </c>
      <c r="C7" s="16" t="s">
        <v>25</v>
      </c>
      <c r="D7" s="16"/>
      <c r="E7" s="17" t="s">
        <v>26</v>
      </c>
      <c r="F7" s="18"/>
      <c r="G7" s="18"/>
      <c r="H7" s="19"/>
      <c r="I7" s="20">
        <v>3000</v>
      </c>
      <c r="J7" s="21">
        <v>0.05</v>
      </c>
      <c r="K7" s="22">
        <f t="shared" si="0"/>
        <v>2678.5714285714284</v>
      </c>
      <c r="L7" s="22">
        <f t="shared" si="1"/>
        <v>321.42857142857139</v>
      </c>
      <c r="M7" s="23">
        <f t="shared" si="2"/>
        <v>-133.92857142857142</v>
      </c>
      <c r="N7" s="23"/>
      <c r="O7" s="23"/>
      <c r="P7" s="23">
        <f>K7</f>
        <v>2678.5714285714284</v>
      </c>
      <c r="Q7" s="23"/>
      <c r="R7" s="23"/>
      <c r="S7" s="23"/>
      <c r="T7" s="23"/>
      <c r="U7" s="23"/>
      <c r="V7" s="23"/>
      <c r="W7" s="23">
        <f t="shared" si="3"/>
        <v>-2866.0714285714284</v>
      </c>
      <c r="X7" s="24">
        <f t="shared" si="4"/>
        <v>0</v>
      </c>
    </row>
    <row r="8" spans="1:24" ht="12.9" customHeight="1" x14ac:dyDescent="0.2">
      <c r="A8" s="15">
        <f t="shared" si="5"/>
        <v>43008</v>
      </c>
      <c r="B8" s="17" t="s">
        <v>27</v>
      </c>
      <c r="C8" s="16" t="s">
        <v>28</v>
      </c>
      <c r="D8" s="16"/>
      <c r="E8" s="17" t="s">
        <v>46</v>
      </c>
      <c r="F8" s="18"/>
      <c r="G8" s="18"/>
      <c r="H8" s="19"/>
      <c r="I8" s="20">
        <v>28789.02</v>
      </c>
      <c r="J8" s="21">
        <v>0.1</v>
      </c>
      <c r="K8" s="22">
        <f t="shared" si="0"/>
        <v>25704.482142857141</v>
      </c>
      <c r="L8" s="22">
        <f t="shared" si="1"/>
        <v>3084.5378571428569</v>
      </c>
      <c r="M8" s="23">
        <f t="shared" si="2"/>
        <v>-2570.4482142857141</v>
      </c>
      <c r="N8" s="23"/>
      <c r="O8" s="23"/>
      <c r="P8" s="23"/>
      <c r="Q8" s="23">
        <f>K8</f>
        <v>25704.482142857141</v>
      </c>
      <c r="R8" s="23"/>
      <c r="S8" s="23"/>
      <c r="T8" s="23"/>
      <c r="U8" s="23"/>
      <c r="V8" s="23"/>
      <c r="W8" s="23">
        <f t="shared" si="3"/>
        <v>-26218.571785714288</v>
      </c>
      <c r="X8" s="24">
        <f t="shared" si="4"/>
        <v>0</v>
      </c>
    </row>
    <row r="9" spans="1:24" ht="12.9" customHeight="1" x14ac:dyDescent="0.2">
      <c r="A9" s="15">
        <f t="shared" si="5"/>
        <v>43008</v>
      </c>
      <c r="B9" s="17" t="s">
        <v>30</v>
      </c>
      <c r="C9" s="16" t="s">
        <v>31</v>
      </c>
      <c r="D9" s="16"/>
      <c r="E9" s="17" t="s">
        <v>47</v>
      </c>
      <c r="F9" s="18"/>
      <c r="G9" s="18"/>
      <c r="H9" s="20"/>
      <c r="I9" s="20"/>
      <c r="J9" s="21">
        <v>0.02</v>
      </c>
      <c r="K9" s="22">
        <f t="shared" si="0"/>
        <v>0</v>
      </c>
      <c r="L9" s="22">
        <f t="shared" si="1"/>
        <v>0</v>
      </c>
      <c r="M9" s="23">
        <f t="shared" si="2"/>
        <v>0</v>
      </c>
      <c r="N9" s="23"/>
      <c r="O9" s="23"/>
      <c r="P9" s="23"/>
      <c r="Q9" s="23"/>
      <c r="R9" s="23">
        <f>K9</f>
        <v>0</v>
      </c>
      <c r="S9" s="23"/>
      <c r="T9" s="23"/>
      <c r="U9" s="23"/>
      <c r="V9" s="23"/>
      <c r="W9" s="23">
        <f t="shared" si="3"/>
        <v>0</v>
      </c>
      <c r="X9" s="24">
        <f t="shared" si="4"/>
        <v>0</v>
      </c>
    </row>
    <row r="10" spans="1:24" ht="12.9" customHeight="1" x14ac:dyDescent="0.2">
      <c r="A10" s="15">
        <f t="shared" si="5"/>
        <v>43008</v>
      </c>
      <c r="B10" s="17" t="s">
        <v>53</v>
      </c>
      <c r="C10" s="16" t="s">
        <v>54</v>
      </c>
      <c r="D10" s="16"/>
      <c r="E10" s="17" t="s">
        <v>55</v>
      </c>
      <c r="F10" s="18"/>
      <c r="G10" s="18"/>
      <c r="H10" s="26"/>
      <c r="I10" s="20"/>
      <c r="J10" s="21">
        <v>0.02</v>
      </c>
      <c r="K10" s="22">
        <f t="shared" si="0"/>
        <v>0</v>
      </c>
      <c r="L10" s="22">
        <f t="shared" si="1"/>
        <v>0</v>
      </c>
      <c r="M10" s="23">
        <f t="shared" si="2"/>
        <v>0</v>
      </c>
      <c r="N10" s="23"/>
      <c r="O10" s="23"/>
      <c r="P10" s="23"/>
      <c r="Q10" s="23"/>
      <c r="R10" s="23">
        <f>K10</f>
        <v>0</v>
      </c>
      <c r="S10" s="23"/>
      <c r="T10" s="23"/>
      <c r="U10" s="23"/>
      <c r="V10" s="23"/>
      <c r="W10" s="23">
        <f t="shared" si="3"/>
        <v>0</v>
      </c>
      <c r="X10" s="24">
        <f t="shared" si="4"/>
        <v>0</v>
      </c>
    </row>
    <row r="11" spans="1:24" ht="12.9" customHeight="1" x14ac:dyDescent="0.2">
      <c r="A11" s="15">
        <f t="shared" ref="A11" si="6">A10</f>
        <v>43008</v>
      </c>
      <c r="B11" s="17" t="s">
        <v>68</v>
      </c>
      <c r="C11" s="16" t="s">
        <v>69</v>
      </c>
      <c r="D11" s="16"/>
      <c r="E11" s="17" t="s">
        <v>55</v>
      </c>
      <c r="F11" s="18"/>
      <c r="G11" s="18"/>
      <c r="H11" s="26"/>
      <c r="I11" s="20">
        <v>7800</v>
      </c>
      <c r="J11" s="21">
        <v>0.02</v>
      </c>
      <c r="K11" s="22">
        <f t="shared" ref="K11" si="7">SUM(F11:H11,I11/1.12)</f>
        <v>6964.2857142857138</v>
      </c>
      <c r="L11" s="22">
        <f t="shared" ref="L11" si="8">I11/1.12*0.12</f>
        <v>835.71428571428567</v>
      </c>
      <c r="M11" s="23">
        <f t="shared" ref="M11" si="9">-SUM(G11:H11,I11/1.12)*J11</f>
        <v>-139.28571428571428</v>
      </c>
      <c r="N11" s="23"/>
      <c r="O11" s="23"/>
      <c r="P11" s="23"/>
      <c r="Q11" s="23"/>
      <c r="R11" s="23">
        <f>K11</f>
        <v>6964.2857142857138</v>
      </c>
      <c r="S11" s="23"/>
      <c r="T11" s="23"/>
      <c r="U11" s="23"/>
      <c r="V11" s="23"/>
      <c r="W11" s="23">
        <f t="shared" ref="W11" si="10">-SUM(F11:I11)-M11</f>
        <v>-7660.7142857142853</v>
      </c>
      <c r="X11" s="24">
        <f t="shared" ref="X11" si="11">SUM(L11:W11)</f>
        <v>0</v>
      </c>
    </row>
    <row r="12" spans="1:24" ht="12.9" customHeight="1" x14ac:dyDescent="0.2">
      <c r="A12" s="15">
        <f>A8</f>
        <v>43008</v>
      </c>
      <c r="B12" s="17" t="s">
        <v>33</v>
      </c>
      <c r="C12" s="16" t="s">
        <v>34</v>
      </c>
      <c r="D12" s="16"/>
      <c r="E12" s="17"/>
      <c r="F12" s="18"/>
      <c r="G12" s="18"/>
      <c r="H12" s="26"/>
      <c r="I12" s="20"/>
      <c r="J12" s="21">
        <v>0.02</v>
      </c>
      <c r="K12" s="22">
        <f t="shared" si="0"/>
        <v>0</v>
      </c>
      <c r="L12" s="22">
        <f t="shared" si="1"/>
        <v>0</v>
      </c>
      <c r="M12" s="23">
        <f t="shared" si="2"/>
        <v>0</v>
      </c>
      <c r="N12" s="23"/>
      <c r="O12" s="23"/>
      <c r="P12" s="23"/>
      <c r="Q12" s="23"/>
      <c r="R12" s="23"/>
      <c r="S12" s="23">
        <f>K12</f>
        <v>0</v>
      </c>
      <c r="T12" s="23"/>
      <c r="U12" s="23"/>
      <c r="V12" s="23"/>
      <c r="W12" s="23">
        <f t="shared" si="3"/>
        <v>0</v>
      </c>
      <c r="X12" s="24">
        <f t="shared" si="4"/>
        <v>0</v>
      </c>
    </row>
    <row r="13" spans="1:24" ht="12.9" customHeight="1" x14ac:dyDescent="0.2">
      <c r="A13" s="15">
        <f>A9</f>
        <v>43008</v>
      </c>
      <c r="B13" s="17" t="s">
        <v>52</v>
      </c>
      <c r="C13" s="16"/>
      <c r="D13" s="16"/>
      <c r="E13" s="17"/>
      <c r="F13" s="18"/>
      <c r="G13" s="18"/>
      <c r="H13" s="26"/>
      <c r="I13" s="20"/>
      <c r="J13" s="21">
        <v>0.02</v>
      </c>
      <c r="K13" s="22">
        <f t="shared" si="0"/>
        <v>0</v>
      </c>
      <c r="L13" s="22">
        <f t="shared" si="1"/>
        <v>0</v>
      </c>
      <c r="M13" s="23">
        <f t="shared" si="2"/>
        <v>0</v>
      </c>
      <c r="N13" s="23"/>
      <c r="O13" s="23"/>
      <c r="P13" s="23"/>
      <c r="Q13" s="23"/>
      <c r="R13" s="23">
        <f>K13</f>
        <v>0</v>
      </c>
      <c r="S13" s="23"/>
      <c r="T13" s="23"/>
      <c r="U13" s="23"/>
      <c r="V13" s="23"/>
      <c r="W13" s="23">
        <f t="shared" si="3"/>
        <v>0</v>
      </c>
      <c r="X13" s="24">
        <f t="shared" si="4"/>
        <v>0</v>
      </c>
    </row>
    <row r="14" spans="1:24" ht="12.9" customHeight="1" x14ac:dyDescent="0.2">
      <c r="A14" s="15">
        <f t="shared" si="5"/>
        <v>43008</v>
      </c>
      <c r="B14" s="17" t="s">
        <v>35</v>
      </c>
      <c r="C14" s="16"/>
      <c r="D14" s="16"/>
      <c r="E14" s="17" t="s">
        <v>70</v>
      </c>
      <c r="F14" s="18"/>
      <c r="G14" s="18"/>
      <c r="H14" s="20">
        <v>62299.14</v>
      </c>
      <c r="I14" s="41"/>
      <c r="J14" s="21">
        <v>0.02</v>
      </c>
      <c r="K14" s="22">
        <f t="shared" si="0"/>
        <v>62299.14</v>
      </c>
      <c r="L14" s="22">
        <f t="shared" si="1"/>
        <v>0</v>
      </c>
      <c r="M14" s="23">
        <f t="shared" si="2"/>
        <v>-1245.9828</v>
      </c>
      <c r="N14" s="23"/>
      <c r="O14" s="23"/>
      <c r="P14" s="23"/>
      <c r="Q14" s="23"/>
      <c r="R14" s="23"/>
      <c r="S14" s="23"/>
      <c r="T14" s="23"/>
      <c r="U14" s="23"/>
      <c r="V14" s="23">
        <f>K14</f>
        <v>62299.14</v>
      </c>
      <c r="W14" s="23">
        <f t="shared" si="3"/>
        <v>-61053.157200000001</v>
      </c>
      <c r="X14" s="24">
        <f t="shared" si="4"/>
        <v>0</v>
      </c>
    </row>
    <row r="15" spans="1:24" ht="12.9" customHeight="1" x14ac:dyDescent="0.2">
      <c r="A15" s="15">
        <f>A13</f>
        <v>43008</v>
      </c>
      <c r="B15" s="17" t="s">
        <v>35</v>
      </c>
      <c r="C15" s="16"/>
      <c r="D15" s="16"/>
      <c r="E15" s="17" t="s">
        <v>71</v>
      </c>
      <c r="F15" s="18"/>
      <c r="G15" s="18"/>
      <c r="H15" s="42">
        <v>61798.54</v>
      </c>
      <c r="I15" s="41"/>
      <c r="J15" s="21">
        <v>0.02</v>
      </c>
      <c r="K15" s="22">
        <f t="shared" si="0"/>
        <v>61798.54</v>
      </c>
      <c r="L15" s="22">
        <f t="shared" si="1"/>
        <v>0</v>
      </c>
      <c r="M15" s="23">
        <f t="shared" si="2"/>
        <v>-1235.9708000000001</v>
      </c>
      <c r="N15" s="23"/>
      <c r="O15" s="23"/>
      <c r="P15" s="23"/>
      <c r="Q15" s="23"/>
      <c r="R15" s="23"/>
      <c r="S15" s="23"/>
      <c r="T15" s="23"/>
      <c r="U15" s="23"/>
      <c r="V15" s="23">
        <f>K15</f>
        <v>61798.54</v>
      </c>
      <c r="W15" s="23">
        <f t="shared" si="3"/>
        <v>-60562.569199999998</v>
      </c>
      <c r="X15" s="24">
        <f t="shared" si="4"/>
        <v>0</v>
      </c>
    </row>
    <row r="16" spans="1:24" ht="12.9" customHeight="1" x14ac:dyDescent="0.2">
      <c r="A16" s="15">
        <f>A14</f>
        <v>43008</v>
      </c>
      <c r="B16" s="17" t="s">
        <v>48</v>
      </c>
      <c r="C16" s="16" t="s">
        <v>49</v>
      </c>
      <c r="D16" s="16"/>
      <c r="E16" s="17" t="s">
        <v>57</v>
      </c>
      <c r="F16" s="18"/>
      <c r="G16" s="18"/>
      <c r="H16" s="18"/>
      <c r="I16" s="20"/>
      <c r="J16" s="21">
        <v>0.01</v>
      </c>
      <c r="K16" s="22">
        <f t="shared" si="0"/>
        <v>0</v>
      </c>
      <c r="L16" s="22">
        <f t="shared" si="1"/>
        <v>0</v>
      </c>
      <c r="M16" s="23">
        <f t="shared" si="2"/>
        <v>0</v>
      </c>
      <c r="N16" s="23"/>
      <c r="O16" s="23"/>
      <c r="P16" s="23"/>
      <c r="Q16" s="23"/>
      <c r="R16" s="23"/>
      <c r="S16" s="23"/>
      <c r="T16" s="23">
        <f>K16</f>
        <v>0</v>
      </c>
      <c r="U16" s="23"/>
      <c r="V16" s="23"/>
      <c r="W16" s="23">
        <f t="shared" si="3"/>
        <v>0</v>
      </c>
      <c r="X16" s="24">
        <f t="shared" si="4"/>
        <v>0</v>
      </c>
    </row>
    <row r="17" spans="1:24" ht="12.9" customHeight="1" x14ac:dyDescent="0.2">
      <c r="A17" s="15">
        <f>A14</f>
        <v>43008</v>
      </c>
      <c r="B17" s="17" t="s">
        <v>43</v>
      </c>
      <c r="C17" s="16" t="s">
        <v>44</v>
      </c>
      <c r="D17" s="16"/>
      <c r="E17" s="17" t="s">
        <v>45</v>
      </c>
      <c r="F17" s="18"/>
      <c r="G17" s="18"/>
      <c r="H17" s="18"/>
      <c r="I17" s="20">
        <v>3920</v>
      </c>
      <c r="J17" s="21">
        <v>0.1</v>
      </c>
      <c r="K17" s="22">
        <f t="shared" si="0"/>
        <v>3499.9999999999995</v>
      </c>
      <c r="L17" s="22">
        <f t="shared" si="1"/>
        <v>419.99999999999994</v>
      </c>
      <c r="M17" s="23">
        <f t="shared" si="2"/>
        <v>-350</v>
      </c>
      <c r="N17" s="23"/>
      <c r="O17" s="23"/>
      <c r="P17" s="23"/>
      <c r="Q17" s="23"/>
      <c r="R17" s="23"/>
      <c r="S17" s="23"/>
      <c r="T17" s="23"/>
      <c r="U17" s="23">
        <f>K17</f>
        <v>3499.9999999999995</v>
      </c>
      <c r="V17" s="23"/>
      <c r="W17" s="23">
        <f t="shared" si="3"/>
        <v>-3570</v>
      </c>
      <c r="X17" s="24">
        <f t="shared" si="4"/>
        <v>0</v>
      </c>
    </row>
    <row r="18" spans="1:24" x14ac:dyDescent="0.2">
      <c r="A18" s="28"/>
      <c r="B18" s="29"/>
      <c r="C18" s="30"/>
      <c r="D18" s="30"/>
      <c r="E18" s="29"/>
      <c r="F18" s="31"/>
      <c r="G18" s="31"/>
      <c r="H18" s="32"/>
      <c r="I18" s="31"/>
      <c r="J18" s="33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</row>
    <row r="19" spans="1:24" s="40" customFormat="1" ht="10.8" thickBot="1" x14ac:dyDescent="0.25">
      <c r="A19" s="34"/>
      <c r="B19" s="35"/>
      <c r="C19" s="36"/>
      <c r="D19" s="36"/>
      <c r="E19" s="35"/>
      <c r="F19" s="37">
        <f>SUM(F6:F17)</f>
        <v>0</v>
      </c>
      <c r="G19" s="37">
        <f>SUM(G6:G17)</f>
        <v>0</v>
      </c>
      <c r="H19" s="38">
        <f>SUM(H5:H17)</f>
        <v>124097.68</v>
      </c>
      <c r="I19" s="38">
        <f>SUM(I5:I17)</f>
        <v>226043.5</v>
      </c>
      <c r="J19" s="39"/>
      <c r="K19" s="38">
        <f t="shared" ref="K19:W19" si="12">SUM(K5:K17)</f>
        <v>325922.23357142851</v>
      </c>
      <c r="L19" s="38">
        <f t="shared" si="12"/>
        <v>24218.946428571428</v>
      </c>
      <c r="M19" s="38">
        <f t="shared" si="12"/>
        <v>-13749.476814285714</v>
      </c>
      <c r="N19" s="38">
        <f t="shared" si="12"/>
        <v>160477.21428571429</v>
      </c>
      <c r="O19" s="38">
        <f t="shared" si="12"/>
        <v>2499.9999999999995</v>
      </c>
      <c r="P19" s="38">
        <f t="shared" si="12"/>
        <v>2678.5714285714284</v>
      </c>
      <c r="Q19" s="38">
        <f t="shared" si="12"/>
        <v>25704.482142857141</v>
      </c>
      <c r="R19" s="38">
        <f t="shared" si="12"/>
        <v>6964.2857142857138</v>
      </c>
      <c r="S19" s="38">
        <f t="shared" si="12"/>
        <v>0</v>
      </c>
      <c r="T19" s="38">
        <f t="shared" si="12"/>
        <v>0</v>
      </c>
      <c r="U19" s="38">
        <f t="shared" si="12"/>
        <v>3499.9999999999995</v>
      </c>
      <c r="V19" s="38">
        <f t="shared" si="12"/>
        <v>124097.68</v>
      </c>
      <c r="W19" s="38">
        <f t="shared" si="12"/>
        <v>-336391.70318571432</v>
      </c>
    </row>
    <row r="20" spans="1:24" ht="10.8" thickTop="1" x14ac:dyDescent="0.2"/>
    <row r="21" spans="1:24" x14ac:dyDescent="0.2">
      <c r="A21" s="3"/>
    </row>
    <row r="22" spans="1:24" x14ac:dyDescent="0.2">
      <c r="A2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2017-01</vt:lpstr>
      <vt:lpstr>2017-02</vt:lpstr>
      <vt:lpstr>2017-03</vt:lpstr>
      <vt:lpstr>2017-04</vt:lpstr>
      <vt:lpstr>2017-05</vt:lpstr>
      <vt:lpstr>2017-06</vt:lpstr>
      <vt:lpstr>2017-07</vt:lpstr>
      <vt:lpstr>2017-08</vt:lpstr>
      <vt:lpstr>2017-09</vt:lpstr>
      <vt:lpstr>2017-10</vt:lpstr>
      <vt:lpstr>2017-11</vt:lpstr>
      <vt:lpstr>2017-12</vt:lpstr>
      <vt:lpstr>2018-01</vt:lpstr>
      <vt:lpstr>2018-02</vt:lpstr>
      <vt:lpstr>2018-03</vt:lpstr>
      <vt:lpstr>2018-04</vt:lpstr>
      <vt:lpstr>2018-05</vt:lpstr>
      <vt:lpstr>2018-06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Alvin</dc:creator>
  <cp:lastModifiedBy>Ben</cp:lastModifiedBy>
  <dcterms:created xsi:type="dcterms:W3CDTF">2015-06-05T18:17:20Z</dcterms:created>
  <dcterms:modified xsi:type="dcterms:W3CDTF">2022-03-21T21:34:07Z</dcterms:modified>
</cp:coreProperties>
</file>