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August" sheetId="14" r:id="rId2"/>
  </sheets>
  <calcPr calcId="124519"/>
</workbook>
</file>

<file path=xl/calcChain.xml><?xml version="1.0" encoding="utf-8"?>
<calcChain xmlns="http://schemas.openxmlformats.org/spreadsheetml/2006/main">
  <c r="I82" i="13"/>
  <c r="F75"/>
  <c r="J74"/>
  <c r="I74"/>
  <c r="K74" s="1"/>
  <c r="H74"/>
  <c r="J73"/>
  <c r="I73"/>
  <c r="K73" s="1"/>
  <c r="H73"/>
  <c r="J72"/>
  <c r="I72"/>
  <c r="K72" s="1"/>
  <c r="H72"/>
  <c r="J71"/>
  <c r="I71"/>
  <c r="K71" s="1"/>
  <c r="H71"/>
  <c r="J70"/>
  <c r="I70"/>
  <c r="K70" s="1"/>
  <c r="H70"/>
  <c r="J69"/>
  <c r="I69"/>
  <c r="K69" s="1"/>
  <c r="H69"/>
  <c r="J68"/>
  <c r="I68"/>
  <c r="H68"/>
  <c r="J67"/>
  <c r="I67"/>
  <c r="K67" s="1"/>
  <c r="H67"/>
  <c r="J66"/>
  <c r="I66"/>
  <c r="H66"/>
  <c r="J65"/>
  <c r="I65"/>
  <c r="K65" s="1"/>
  <c r="H65"/>
  <c r="J64"/>
  <c r="I64"/>
  <c r="H64"/>
  <c r="J63"/>
  <c r="I63"/>
  <c r="K63" s="1"/>
  <c r="H63"/>
  <c r="J62"/>
  <c r="I62"/>
  <c r="H62"/>
  <c r="J61"/>
  <c r="I61"/>
  <c r="K61" s="1"/>
  <c r="H61"/>
  <c r="J60"/>
  <c r="I60"/>
  <c r="H60"/>
  <c r="J59"/>
  <c r="I59"/>
  <c r="K59" s="1"/>
  <c r="H59"/>
  <c r="J58"/>
  <c r="I58"/>
  <c r="H58"/>
  <c r="J57"/>
  <c r="I57"/>
  <c r="K57" s="1"/>
  <c r="H57"/>
  <c r="J56"/>
  <c r="I56"/>
  <c r="H56"/>
  <c r="J55"/>
  <c r="I55"/>
  <c r="K55" s="1"/>
  <c r="H55"/>
  <c r="J54"/>
  <c r="I54"/>
  <c r="H54"/>
  <c r="J53"/>
  <c r="I53"/>
  <c r="K53" s="1"/>
  <c r="H53"/>
  <c r="J52"/>
  <c r="I52"/>
  <c r="H52"/>
  <c r="J51"/>
  <c r="I51"/>
  <c r="K51" s="1"/>
  <c r="H51"/>
  <c r="J50"/>
  <c r="I50"/>
  <c r="H50"/>
  <c r="I49"/>
  <c r="H49"/>
  <c r="G8"/>
  <c r="G75" s="1"/>
  <c r="J48"/>
  <c r="I48"/>
  <c r="H48"/>
  <c r="J47"/>
  <c r="I47"/>
  <c r="K47" s="1"/>
  <c r="H47"/>
  <c r="J46"/>
  <c r="I46"/>
  <c r="H46"/>
  <c r="G7"/>
  <c r="J45"/>
  <c r="I45"/>
  <c r="H45"/>
  <c r="J44"/>
  <c r="I44"/>
  <c r="K44" s="1"/>
  <c r="H44"/>
  <c r="J43"/>
  <c r="I43"/>
  <c r="H43"/>
  <c r="J42"/>
  <c r="I42"/>
  <c r="K42" s="1"/>
  <c r="H42"/>
  <c r="J41"/>
  <c r="I41"/>
  <c r="K41" s="1"/>
  <c r="H41"/>
  <c r="J40"/>
  <c r="I40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K26" s="1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K12" s="1"/>
  <c r="H12"/>
  <c r="J11"/>
  <c r="I11"/>
  <c r="H11"/>
  <c r="J10"/>
  <c r="I10"/>
  <c r="K10" s="1"/>
  <c r="H10"/>
  <c r="J9"/>
  <c r="I9"/>
  <c r="K9" s="1"/>
  <c r="H9"/>
  <c r="J8"/>
  <c r="I8"/>
  <c r="K8" s="1"/>
  <c r="H8"/>
  <c r="J7"/>
  <c r="I7"/>
  <c r="H7"/>
  <c r="J6"/>
  <c r="I6"/>
  <c r="I75" s="1"/>
  <c r="H6"/>
  <c r="J64" i="14"/>
  <c r="I64"/>
  <c r="K64" s="1"/>
  <c r="H64"/>
  <c r="J63"/>
  <c r="I63"/>
  <c r="K63" s="1"/>
  <c r="H63"/>
  <c r="J62"/>
  <c r="I62"/>
  <c r="K62" s="1"/>
  <c r="H62"/>
  <c r="J61"/>
  <c r="I61"/>
  <c r="K61" s="1"/>
  <c r="H61"/>
  <c r="J60"/>
  <c r="I60"/>
  <c r="K60" s="1"/>
  <c r="H60"/>
  <c r="J72"/>
  <c r="I72"/>
  <c r="K72" s="1"/>
  <c r="H72"/>
  <c r="J71"/>
  <c r="I71"/>
  <c r="K71" s="1"/>
  <c r="H71"/>
  <c r="J70"/>
  <c r="I70"/>
  <c r="K70" s="1"/>
  <c r="H70"/>
  <c r="J69"/>
  <c r="I69"/>
  <c r="K69" s="1"/>
  <c r="H69"/>
  <c r="J68"/>
  <c r="I68"/>
  <c r="H68"/>
  <c r="J67"/>
  <c r="I67"/>
  <c r="K67" s="1"/>
  <c r="H67"/>
  <c r="J66"/>
  <c r="I66"/>
  <c r="H66"/>
  <c r="J65"/>
  <c r="I65"/>
  <c r="K65" s="1"/>
  <c r="H65"/>
  <c r="J59"/>
  <c r="I59"/>
  <c r="K59" s="1"/>
  <c r="H59"/>
  <c r="J58"/>
  <c r="I58"/>
  <c r="K58" s="1"/>
  <c r="H58"/>
  <c r="H75" i="13" l="1"/>
  <c r="K7"/>
  <c r="K11"/>
  <c r="K14"/>
  <c r="K16"/>
  <c r="K18"/>
  <c r="K20"/>
  <c r="K22"/>
  <c r="K24"/>
  <c r="K28"/>
  <c r="K30"/>
  <c r="K32"/>
  <c r="K34"/>
  <c r="K36"/>
  <c r="K38"/>
  <c r="K40"/>
  <c r="K43"/>
  <c r="K45"/>
  <c r="K46"/>
  <c r="K48"/>
  <c r="K50"/>
  <c r="K52"/>
  <c r="K54"/>
  <c r="K56"/>
  <c r="K58"/>
  <c r="K60"/>
  <c r="K62"/>
  <c r="K64"/>
  <c r="K66"/>
  <c r="K68"/>
  <c r="J49"/>
  <c r="J75" s="1"/>
  <c r="K6"/>
  <c r="K49"/>
  <c r="K68" i="14"/>
  <c r="K66"/>
  <c r="G49"/>
  <c r="G4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7"/>
  <c r="I57"/>
  <c r="H57"/>
  <c r="J56"/>
  <c r="I56"/>
  <c r="H56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73"/>
  <c r="I73"/>
  <c r="H73"/>
  <c r="I28"/>
  <c r="H22"/>
  <c r="I82"/>
  <c r="G75"/>
  <c r="J74"/>
  <c r="I74"/>
  <c r="H74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F75"/>
  <c r="H32"/>
  <c r="J31"/>
  <c r="I31"/>
  <c r="H31"/>
  <c r="J30"/>
  <c r="I30"/>
  <c r="H30"/>
  <c r="J29"/>
  <c r="I29"/>
  <c r="H29"/>
  <c r="J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75" i="13" l="1"/>
  <c r="K51" i="14"/>
  <c r="K53"/>
  <c r="K55"/>
  <c r="K28"/>
  <c r="K46"/>
  <c r="K45"/>
  <c r="K47"/>
  <c r="K49"/>
  <c r="K56"/>
  <c r="K57"/>
  <c r="K50"/>
  <c r="K48"/>
  <c r="K44"/>
  <c r="K43"/>
  <c r="K42"/>
  <c r="K12"/>
  <c r="K14"/>
  <c r="K16"/>
  <c r="K20"/>
  <c r="K23"/>
  <c r="K25"/>
  <c r="K27"/>
  <c r="K30"/>
  <c r="K34"/>
  <c r="K38"/>
  <c r="K39"/>
  <c r="K40"/>
  <c r="K74"/>
  <c r="K73"/>
  <c r="K35"/>
  <c r="K41"/>
  <c r="K37"/>
  <c r="K18"/>
  <c r="K10"/>
  <c r="K8"/>
  <c r="I75"/>
  <c r="K7"/>
  <c r="K9"/>
  <c r="K11"/>
  <c r="K13"/>
  <c r="K15"/>
  <c r="K17"/>
  <c r="K19"/>
  <c r="K21"/>
  <c r="K22"/>
  <c r="K24"/>
  <c r="K26"/>
  <c r="K29"/>
  <c r="K31"/>
  <c r="K6"/>
  <c r="K32"/>
  <c r="H75"/>
  <c r="J75"/>
  <c r="K36"/>
  <c r="K33"/>
  <c r="K75" l="1"/>
</calcChain>
</file>

<file path=xl/sharedStrings.xml><?xml version="1.0" encoding="utf-8"?>
<sst xmlns="http://schemas.openxmlformats.org/spreadsheetml/2006/main" count="416" uniqueCount="83">
  <si>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</si>
  <si>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</si>
  <si>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</si>
  <si>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</si>
  <si>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</si>
  <si>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</si>
  <si>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</si>
  <si>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</si>
  <si>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</si>
  <si>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</si>
  <si>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</si>
  <si>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</si>
  <si>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</si>
  <si>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</si>
  <si>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</si>
  <si>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</si>
  <si>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</si>
  <si>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</si>
  <si>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</si>
  <si>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</si>
  <si>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</si>
  <si>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</si>
  <si>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</si>
  <si>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</si>
  <si>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</si>
  <si>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</si>
  <si>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</si>
  <si>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</si>
  <si>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</si>
  <si>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</si>
  <si>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</si>
  <si>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</si>
  <si>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</si>
  <si>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</si>
  <si>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</si>
  <si>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</si>
  <si>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</si>
  <si>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</si>
  <si>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</si>
  <si>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</si>
  <si>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</si>
  <si>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</si>
  <si>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</si>
  <si>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</si>
  <si>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</si>
  <si>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</si>
  <si>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</si>
  <si>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</si>
  <si>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</si>
  <si>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</si>
  <si>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</si>
  <si>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</si>
  <si>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</si>
  <si>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</si>
  <si>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</si>
  <si>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</si>
  <si>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</si>
  <si>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</si>
  <si>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</si>
  <si>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</si>
  <si>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</si>
  <si>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THE GREENERY SALADS &amp; HERBS INC.</t>
  </si>
  <si>
    <t>009-330-612-000</t>
  </si>
  <si>
    <t>ANADEO CAVITE</t>
  </si>
  <si>
    <t>KELGENE INTERNATIONAL INC</t>
  </si>
  <si>
    <t>211-612-468-000</t>
  </si>
  <si>
    <t>OROZCO ST ZONE 030 BRGY QUIAPO MANILA</t>
  </si>
  <si>
    <t>VIC &amp; BABY VEGETABLE DEALER</t>
  </si>
  <si>
    <t>212-868-741-000</t>
  </si>
  <si>
    <t>1628 CAMINO DELA FE GUADALUPE NUEVO MAKATI CITY</t>
  </si>
  <si>
    <t>HARRYS LIQUOR MART</t>
  </si>
  <si>
    <t>101-703-221-000</t>
  </si>
  <si>
    <t>GIL PUYAT ST., BARANGAY 23 PASAY CITY</t>
  </si>
  <si>
    <t>FOODZONE INC.</t>
  </si>
  <si>
    <t>004-846-011-000</t>
  </si>
  <si>
    <t>MANDALUYONG CITY</t>
  </si>
  <si>
    <t>July 16-31</t>
  </si>
  <si>
    <t>PHOENIX ROYAL TRADING CO., INC</t>
  </si>
  <si>
    <t>216-218-224-000</t>
  </si>
  <si>
    <t>SAN ANDRES CAINTA RIZAL</t>
  </si>
  <si>
    <t>E BLUE HOLDINGS &amp; TRADING CORP</t>
  </si>
  <si>
    <t>241-402-504-000</t>
  </si>
  <si>
    <t>TUNASAN MUNTINLUPA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</si>
</sst>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0"/>
  <sheetViews>
    <sheetView tabSelected="1" workbookViewId="0">
      <selection activeCell="A6" sqref="A6:G6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 t="s">
        <v>76</v>
      </c>
      <c r="B6" s="41">
        <v>152352</v>
      </c>
      <c r="C6" s="35" t="s">
        <v>51</v>
      </c>
      <c r="D6" s="36" t="s">
        <v>52</v>
      </c>
      <c r="E6" s="35" t="s">
        <v>53</v>
      </c>
      <c r="F6" s="42">
        <v>2220</v>
      </c>
      <c r="G6" s="42"/>
      <c r="H6" s="30">
        <f>+F6/1.12*0.12</f>
        <v>237.8571428571428</v>
      </c>
      <c r="I6" s="30">
        <f>+F6/1.12*0.01</f>
        <v>19.821428571428569</v>
      </c>
      <c r="J6" s="30">
        <f>+G6*0.01</f>
        <v>0</v>
      </c>
      <c r="K6" s="15">
        <f>+F6+G6-I6-J6</f>
        <v>2200.1785714285716</v>
      </c>
    </row>
    <row r="7" spans="1:12" s="2" customFormat="1">
      <c r="A7" s="33">
        <v>43325</v>
      </c>
      <c r="B7" s="41">
        <v>12433</v>
      </c>
      <c r="C7" s="35" t="s">
        <v>48</v>
      </c>
      <c r="D7" s="36" t="s">
        <v>49</v>
      </c>
      <c r="E7" s="35" t="s">
        <v>50</v>
      </c>
      <c r="F7" s="42"/>
      <c r="G7" s="42">
        <f>4157+501.9</f>
        <v>4658.8999999999996</v>
      </c>
      <c r="H7" s="30">
        <f>+F7/1.12*0.12</f>
        <v>0</v>
      </c>
      <c r="I7" s="30">
        <f>+F7/1.12*0.01</f>
        <v>0</v>
      </c>
      <c r="J7" s="30">
        <f>+G7*0.01</f>
        <v>46.588999999999999</v>
      </c>
      <c r="K7" s="15">
        <f>+F7+G7-I7-J7</f>
        <v>4612.3109999999997</v>
      </c>
    </row>
    <row r="8" spans="1:12">
      <c r="A8" s="33">
        <v>43332</v>
      </c>
      <c r="B8" s="41">
        <v>8642</v>
      </c>
      <c r="C8" s="35" t="s">
        <v>48</v>
      </c>
      <c r="D8" s="36" t="s">
        <v>49</v>
      </c>
      <c r="E8" s="35" t="s">
        <v>50</v>
      </c>
      <c r="F8" s="42"/>
      <c r="G8" s="42">
        <f>2856.25+367.5</f>
        <v>3223.75</v>
      </c>
      <c r="H8" s="30">
        <f t="shared" ref="H8:H71" si="0">+F8/1.12*0.12</f>
        <v>0</v>
      </c>
      <c r="I8" s="30">
        <f t="shared" ref="I8:I71" si="1">+F8/1.12*0.01</f>
        <v>0</v>
      </c>
      <c r="J8" s="30">
        <f t="shared" ref="J8:J71" si="2">+G8*0.01</f>
        <v>32.237499999999997</v>
      </c>
      <c r="K8" s="15">
        <f t="shared" ref="K8:K71" si="3">+F8+G8-I8-J8</f>
        <v>3191.5124999999998</v>
      </c>
    </row>
    <row r="9" spans="1:12" s="20" customFormat="1">
      <c r="A9" s="33">
        <v>43328</v>
      </c>
      <c r="B9" s="39">
        <v>8525</v>
      </c>
      <c r="C9" s="35" t="s">
        <v>48</v>
      </c>
      <c r="D9" s="36" t="s">
        <v>49</v>
      </c>
      <c r="E9" s="35" t="s">
        <v>50</v>
      </c>
      <c r="F9" s="43"/>
      <c r="G9" s="43">
        <v>1192</v>
      </c>
      <c r="H9" s="18">
        <f t="shared" si="0"/>
        <v>0</v>
      </c>
      <c r="I9" s="18">
        <f t="shared" si="1"/>
        <v>0</v>
      </c>
      <c r="J9" s="18">
        <f t="shared" si="2"/>
        <v>11.92</v>
      </c>
      <c r="K9" s="14">
        <f t="shared" si="3"/>
        <v>1180.08</v>
      </c>
      <c r="L9" s="19"/>
    </row>
    <row r="10" spans="1:12" s="20" customFormat="1">
      <c r="A10" s="33">
        <v>43340</v>
      </c>
      <c r="B10" s="39">
        <v>8880</v>
      </c>
      <c r="C10" s="35" t="s">
        <v>48</v>
      </c>
      <c r="D10" s="36" t="s">
        <v>49</v>
      </c>
      <c r="E10" s="35" t="s">
        <v>50</v>
      </c>
      <c r="F10" s="43"/>
      <c r="G10" s="43">
        <v>3296.75</v>
      </c>
      <c r="H10" s="12">
        <f t="shared" si="0"/>
        <v>0</v>
      </c>
      <c r="I10" s="12">
        <f t="shared" si="1"/>
        <v>0</v>
      </c>
      <c r="J10" s="12">
        <f t="shared" si="2"/>
        <v>32.967500000000001</v>
      </c>
      <c r="K10" s="14">
        <f t="shared" si="3"/>
        <v>3263.7824999999998</v>
      </c>
    </row>
    <row r="11" spans="1:12">
      <c r="A11" s="33">
        <v>43325</v>
      </c>
      <c r="B11" s="39">
        <v>847103</v>
      </c>
      <c r="C11" s="35" t="s">
        <v>38</v>
      </c>
      <c r="D11" s="36" t="s">
        <v>39</v>
      </c>
      <c r="E11" s="35" t="s">
        <v>40</v>
      </c>
      <c r="F11" s="43">
        <v>4560</v>
      </c>
      <c r="G11" s="43"/>
      <c r="H11" s="8">
        <f t="shared" si="0"/>
        <v>488.5714285714285</v>
      </c>
      <c r="I11" s="8">
        <f t="shared" si="1"/>
        <v>40.714285714285715</v>
      </c>
      <c r="J11" s="8">
        <f t="shared" si="2"/>
        <v>0</v>
      </c>
      <c r="K11" s="14">
        <f t="shared" si="3"/>
        <v>4519.2857142857147</v>
      </c>
    </row>
    <row r="12" spans="1:12">
      <c r="A12" s="33">
        <v>43340</v>
      </c>
      <c r="B12" s="39">
        <v>87430</v>
      </c>
      <c r="C12" s="35" t="s">
        <v>80</v>
      </c>
      <c r="D12" s="36" t="s">
        <v>81</v>
      </c>
      <c r="E12" s="35" t="s">
        <v>82</v>
      </c>
      <c r="F12" s="43">
        <v>5029</v>
      </c>
      <c r="G12" s="43"/>
      <c r="H12" s="12">
        <f t="shared" si="0"/>
        <v>538.82142857142844</v>
      </c>
      <c r="I12" s="12">
        <f t="shared" si="1"/>
        <v>44.901785714285708</v>
      </c>
      <c r="J12" s="12">
        <f t="shared" si="2"/>
        <v>0</v>
      </c>
      <c r="K12" s="14">
        <f t="shared" si="3"/>
        <v>4984.0982142857147</v>
      </c>
    </row>
    <row r="13" spans="1:12">
      <c r="A13" s="33">
        <v>43318</v>
      </c>
      <c r="B13" s="39">
        <v>68267</v>
      </c>
      <c r="C13" s="35" t="s">
        <v>18</v>
      </c>
      <c r="D13" s="36" t="s">
        <v>19</v>
      </c>
      <c r="E13" s="35" t="s">
        <v>20</v>
      </c>
      <c r="F13" s="43"/>
      <c r="G13" s="43">
        <v>1702.5</v>
      </c>
      <c r="H13" s="12">
        <f t="shared" si="0"/>
        <v>0</v>
      </c>
      <c r="I13" s="12">
        <f t="shared" si="1"/>
        <v>0</v>
      </c>
      <c r="J13" s="12">
        <f t="shared" si="2"/>
        <v>17.024999999999999</v>
      </c>
      <c r="K13" s="14">
        <f t="shared" si="3"/>
        <v>1685.4749999999999</v>
      </c>
    </row>
    <row r="14" spans="1:12">
      <c r="A14" s="33">
        <v>43318</v>
      </c>
      <c r="B14" s="36">
        <v>68266</v>
      </c>
      <c r="C14" s="35" t="s">
        <v>18</v>
      </c>
      <c r="D14" s="36" t="s">
        <v>19</v>
      </c>
      <c r="E14" s="35" t="s">
        <v>20</v>
      </c>
      <c r="F14" s="43"/>
      <c r="G14" s="43">
        <v>6640</v>
      </c>
      <c r="H14" s="12">
        <f t="shared" si="0"/>
        <v>0</v>
      </c>
      <c r="I14" s="12">
        <f t="shared" si="1"/>
        <v>0</v>
      </c>
      <c r="J14" s="12">
        <f t="shared" si="2"/>
        <v>66.400000000000006</v>
      </c>
      <c r="K14" s="14">
        <f t="shared" si="3"/>
        <v>6573.6</v>
      </c>
    </row>
    <row r="15" spans="1:12">
      <c r="A15" s="33">
        <v>43313</v>
      </c>
      <c r="B15" s="36">
        <v>68259</v>
      </c>
      <c r="C15" s="35" t="s">
        <v>18</v>
      </c>
      <c r="D15" s="36" t="s">
        <v>19</v>
      </c>
      <c r="E15" s="35" t="s">
        <v>20</v>
      </c>
      <c r="F15" s="43"/>
      <c r="G15" s="43">
        <v>2486</v>
      </c>
      <c r="H15" s="12">
        <f>+F15/1.12*0.12</f>
        <v>0</v>
      </c>
      <c r="I15" s="12">
        <f>+F15/1.12*0.01</f>
        <v>0</v>
      </c>
      <c r="J15" s="12">
        <f>+G15*0.01</f>
        <v>24.86</v>
      </c>
      <c r="K15" s="14">
        <f>+F15+G15-I15-J15</f>
        <v>2461.14</v>
      </c>
      <c r="L15" s="1"/>
    </row>
    <row r="16" spans="1:12" s="20" customFormat="1">
      <c r="A16" s="33">
        <v>43325</v>
      </c>
      <c r="B16" s="39">
        <v>68272</v>
      </c>
      <c r="C16" s="35" t="s">
        <v>18</v>
      </c>
      <c r="D16" s="36" t="s">
        <v>19</v>
      </c>
      <c r="E16" s="35" t="s">
        <v>20</v>
      </c>
      <c r="F16" s="43"/>
      <c r="G16" s="43">
        <v>2090.1</v>
      </c>
      <c r="H16" s="12">
        <f t="shared" si="0"/>
        <v>0</v>
      </c>
      <c r="I16" s="12">
        <f t="shared" si="1"/>
        <v>0</v>
      </c>
      <c r="J16" s="12">
        <f t="shared" si="2"/>
        <v>20.901</v>
      </c>
      <c r="K16" s="14">
        <f t="shared" si="3"/>
        <v>2069.1990000000001</v>
      </c>
      <c r="L16" s="19"/>
    </row>
    <row r="17" spans="1:14" s="13" customFormat="1">
      <c r="A17" s="33">
        <v>43325</v>
      </c>
      <c r="B17" s="39">
        <v>68271</v>
      </c>
      <c r="C17" s="35" t="s">
        <v>18</v>
      </c>
      <c r="D17" s="36" t="s">
        <v>19</v>
      </c>
      <c r="E17" s="35" t="s">
        <v>20</v>
      </c>
      <c r="F17" s="43"/>
      <c r="G17" s="43">
        <v>4296</v>
      </c>
      <c r="H17" s="8">
        <f t="shared" si="0"/>
        <v>0</v>
      </c>
      <c r="I17" s="8">
        <f t="shared" si="1"/>
        <v>0</v>
      </c>
      <c r="J17" s="8">
        <f t="shared" si="2"/>
        <v>42.96</v>
      </c>
      <c r="K17" s="14">
        <f t="shared" si="3"/>
        <v>4253.04</v>
      </c>
      <c r="L17" s="16"/>
    </row>
    <row r="18" spans="1:14" s="13" customFormat="1">
      <c r="A18" s="33">
        <v>43334</v>
      </c>
      <c r="B18" s="39">
        <v>68285</v>
      </c>
      <c r="C18" s="35" t="s">
        <v>18</v>
      </c>
      <c r="D18" s="36" t="s">
        <v>19</v>
      </c>
      <c r="E18" s="35" t="s">
        <v>20</v>
      </c>
      <c r="F18" s="43"/>
      <c r="G18" s="43">
        <v>1406</v>
      </c>
      <c r="H18" s="12">
        <f t="shared" si="0"/>
        <v>0</v>
      </c>
      <c r="I18" s="12">
        <f t="shared" si="1"/>
        <v>0</v>
      </c>
      <c r="J18" s="12">
        <f t="shared" si="2"/>
        <v>14.06</v>
      </c>
      <c r="K18" s="14">
        <f t="shared" si="3"/>
        <v>1391.94</v>
      </c>
      <c r="L18" s="16"/>
    </row>
    <row r="19" spans="1:14" s="13" customFormat="1">
      <c r="A19" s="33">
        <v>43332</v>
      </c>
      <c r="B19" s="39">
        <v>68282</v>
      </c>
      <c r="C19" s="35" t="s">
        <v>18</v>
      </c>
      <c r="D19" s="36" t="s">
        <v>19</v>
      </c>
      <c r="E19" s="35" t="s">
        <v>20</v>
      </c>
      <c r="F19" s="43"/>
      <c r="G19" s="43">
        <v>1537.5</v>
      </c>
      <c r="H19" s="12">
        <f t="shared" si="0"/>
        <v>0</v>
      </c>
      <c r="I19" s="12">
        <f t="shared" si="1"/>
        <v>0</v>
      </c>
      <c r="J19" s="12">
        <f t="shared" si="2"/>
        <v>15.375</v>
      </c>
      <c r="K19" s="14">
        <f t="shared" si="3"/>
        <v>1522.125</v>
      </c>
      <c r="L19" s="16"/>
    </row>
    <row r="20" spans="1:14" s="13" customFormat="1">
      <c r="A20" s="33">
        <v>43332</v>
      </c>
      <c r="B20" s="39">
        <v>68281</v>
      </c>
      <c r="C20" s="35" t="s">
        <v>18</v>
      </c>
      <c r="D20" s="36" t="s">
        <v>19</v>
      </c>
      <c r="E20" s="35" t="s">
        <v>20</v>
      </c>
      <c r="F20" s="43"/>
      <c r="G20" s="43">
        <v>3196</v>
      </c>
      <c r="H20" s="12">
        <f t="shared" si="0"/>
        <v>0</v>
      </c>
      <c r="I20" s="12">
        <f t="shared" si="1"/>
        <v>0</v>
      </c>
      <c r="J20" s="12">
        <f t="shared" si="2"/>
        <v>31.96</v>
      </c>
      <c r="K20" s="14">
        <f t="shared" si="3"/>
        <v>3164.04</v>
      </c>
      <c r="L20" s="16"/>
    </row>
    <row r="21" spans="1:14">
      <c r="A21" s="33">
        <v>43329</v>
      </c>
      <c r="B21" s="39">
        <v>68276</v>
      </c>
      <c r="C21" s="35" t="s">
        <v>18</v>
      </c>
      <c r="D21" s="36" t="s">
        <v>19</v>
      </c>
      <c r="E21" s="35" t="s">
        <v>20</v>
      </c>
      <c r="F21" s="43"/>
      <c r="G21" s="43">
        <v>4070</v>
      </c>
      <c r="H21" s="12">
        <f t="shared" si="0"/>
        <v>0</v>
      </c>
      <c r="I21" s="12">
        <f t="shared" si="1"/>
        <v>0</v>
      </c>
      <c r="J21" s="12">
        <f t="shared" si="2"/>
        <v>40.700000000000003</v>
      </c>
      <c r="K21" s="14">
        <f t="shared" si="3"/>
        <v>4029.3</v>
      </c>
      <c r="L21" s="1"/>
    </row>
    <row r="22" spans="1:14">
      <c r="A22" s="33">
        <v>43340</v>
      </c>
      <c r="B22" s="39">
        <v>68291</v>
      </c>
      <c r="C22" s="35" t="s">
        <v>18</v>
      </c>
      <c r="D22" s="36" t="s">
        <v>19</v>
      </c>
      <c r="E22" s="35" t="s">
        <v>20</v>
      </c>
      <c r="F22" s="43"/>
      <c r="G22" s="43">
        <v>3520</v>
      </c>
      <c r="H22" s="12">
        <f>+F22/1.12*0.12</f>
        <v>0</v>
      </c>
      <c r="I22" s="12">
        <f t="shared" si="1"/>
        <v>0</v>
      </c>
      <c r="J22" s="12">
        <f t="shared" si="2"/>
        <v>35.200000000000003</v>
      </c>
      <c r="K22" s="14">
        <f t="shared" si="3"/>
        <v>3484.8</v>
      </c>
      <c r="L22" s="1"/>
    </row>
    <row r="23" spans="1:14" s="13" customFormat="1">
      <c r="A23" s="33">
        <v>43340</v>
      </c>
      <c r="B23" s="39">
        <v>68292</v>
      </c>
      <c r="C23" s="35" t="s">
        <v>18</v>
      </c>
      <c r="D23" s="36" t="s">
        <v>19</v>
      </c>
      <c r="E23" s="35" t="s">
        <v>20</v>
      </c>
      <c r="F23" s="43"/>
      <c r="G23" s="43">
        <v>1375</v>
      </c>
      <c r="H23" s="12">
        <f t="shared" si="0"/>
        <v>0</v>
      </c>
      <c r="I23" s="12">
        <f t="shared" si="1"/>
        <v>0</v>
      </c>
      <c r="J23" s="12">
        <f t="shared" si="2"/>
        <v>13.75</v>
      </c>
      <c r="K23" s="14">
        <f t="shared" si="3"/>
        <v>1361.25</v>
      </c>
      <c r="L23" s="16"/>
    </row>
    <row r="24" spans="1:14" s="20" customFormat="1">
      <c r="A24" s="33">
        <v>43319</v>
      </c>
      <c r="B24" s="41">
        <v>205735</v>
      </c>
      <c r="C24" s="35" t="s">
        <v>73</v>
      </c>
      <c r="D24" s="36" t="s">
        <v>74</v>
      </c>
      <c r="E24" s="35" t="s">
        <v>75</v>
      </c>
      <c r="F24" s="43">
        <v>9006.7999999999993</v>
      </c>
      <c r="G24" s="43"/>
      <c r="H24" s="8">
        <f t="shared" si="0"/>
        <v>965.01428571428551</v>
      </c>
      <c r="I24" s="8">
        <f t="shared" si="1"/>
        <v>80.41785714285713</v>
      </c>
      <c r="J24" s="8">
        <f t="shared" si="2"/>
        <v>0</v>
      </c>
      <c r="K24" s="14">
        <f t="shared" si="3"/>
        <v>8926.3821428571428</v>
      </c>
      <c r="L24" s="19"/>
    </row>
    <row r="25" spans="1:14">
      <c r="A25" s="33">
        <v>43321</v>
      </c>
      <c r="B25" s="38">
        <v>224850</v>
      </c>
      <c r="C25" s="35" t="s">
        <v>26</v>
      </c>
      <c r="D25" s="36" t="s">
        <v>27</v>
      </c>
      <c r="E25" s="35" t="s">
        <v>28</v>
      </c>
      <c r="F25" s="43">
        <v>2941.04</v>
      </c>
      <c r="G25" s="43"/>
      <c r="H25" s="12">
        <f t="shared" si="0"/>
        <v>315.11142857142852</v>
      </c>
      <c r="I25" s="12">
        <f t="shared" si="1"/>
        <v>26.25928571428571</v>
      </c>
      <c r="J25" s="12">
        <f t="shared" si="2"/>
        <v>0</v>
      </c>
      <c r="K25" s="14">
        <f t="shared" si="3"/>
        <v>2914.7807142857141</v>
      </c>
      <c r="L25" s="13"/>
      <c r="M25" s="13"/>
      <c r="N25" s="13"/>
    </row>
    <row r="26" spans="1:14" s="13" customFormat="1">
      <c r="A26" s="33">
        <v>43335</v>
      </c>
      <c r="B26" s="38">
        <v>226411</v>
      </c>
      <c r="C26" s="35" t="s">
        <v>26</v>
      </c>
      <c r="D26" s="36" t="s">
        <v>27</v>
      </c>
      <c r="E26" s="35" t="s">
        <v>28</v>
      </c>
      <c r="F26" s="43">
        <v>3954.01</v>
      </c>
      <c r="G26" s="43"/>
      <c r="H26" s="12">
        <f t="shared" si="0"/>
        <v>423.64392857142849</v>
      </c>
      <c r="I26" s="12">
        <f t="shared" si="1"/>
        <v>35.303660714285712</v>
      </c>
      <c r="J26" s="12">
        <f>+G26*0.01</f>
        <v>0</v>
      </c>
      <c r="K26" s="14">
        <f>+F26+G26-I26-J26</f>
        <v>3918.7063392857144</v>
      </c>
      <c r="L26" s="16"/>
    </row>
    <row r="27" spans="1:14" s="13" customFormat="1">
      <c r="A27" s="33">
        <v>43322</v>
      </c>
      <c r="B27" s="38">
        <v>108891</v>
      </c>
      <c r="C27" s="35" t="s">
        <v>70</v>
      </c>
      <c r="D27" s="36" t="s">
        <v>71</v>
      </c>
      <c r="E27" s="35" t="s">
        <v>72</v>
      </c>
      <c r="F27" s="43">
        <v>3615</v>
      </c>
      <c r="G27" s="43"/>
      <c r="H27" s="12">
        <f>+F27/1.12*0.12</f>
        <v>387.3214285714285</v>
      </c>
      <c r="I27" s="12">
        <f>+F27/1.12*0.01</f>
        <v>32.276785714285708</v>
      </c>
      <c r="J27" s="12">
        <f t="shared" si="2"/>
        <v>0</v>
      </c>
      <c r="K27" s="14">
        <f>+F27+G27-I27-J27</f>
        <v>3582.7232142857142</v>
      </c>
      <c r="L27" s="16"/>
    </row>
    <row r="28" spans="1:14" s="51" customFormat="1">
      <c r="A28" s="33">
        <v>43321</v>
      </c>
      <c r="B28" s="38">
        <v>150986</v>
      </c>
      <c r="C28" s="35" t="s">
        <v>21</v>
      </c>
      <c r="D28" s="36" t="s">
        <v>22</v>
      </c>
      <c r="E28" s="35" t="s">
        <v>25</v>
      </c>
      <c r="F28" s="43"/>
      <c r="G28" s="43">
        <v>2700</v>
      </c>
      <c r="H28" s="49">
        <f t="shared" si="0"/>
        <v>0</v>
      </c>
      <c r="I28" s="49">
        <f t="shared" si="1"/>
        <v>0</v>
      </c>
      <c r="J28" s="49">
        <f t="shared" si="2"/>
        <v>27</v>
      </c>
      <c r="K28" s="52">
        <f t="shared" si="3"/>
        <v>2673</v>
      </c>
      <c r="L28" s="50"/>
    </row>
    <row r="29" spans="1:14">
      <c r="A29" s="33">
        <v>43318</v>
      </c>
      <c r="B29" s="38">
        <v>150742</v>
      </c>
      <c r="C29" s="35" t="s">
        <v>21</v>
      </c>
      <c r="D29" s="36" t="s">
        <v>22</v>
      </c>
      <c r="E29" s="35" t="s">
        <v>25</v>
      </c>
      <c r="F29" s="43"/>
      <c r="G29" s="43">
        <v>1900</v>
      </c>
      <c r="H29" s="18">
        <f t="shared" si="0"/>
        <v>0</v>
      </c>
      <c r="I29" s="18">
        <f t="shared" si="1"/>
        <v>0</v>
      </c>
      <c r="J29" s="18">
        <f t="shared" si="2"/>
        <v>19</v>
      </c>
      <c r="K29" s="14">
        <f t="shared" si="3"/>
        <v>1881</v>
      </c>
      <c r="L29" s="16"/>
      <c r="M29" s="13"/>
      <c r="N29" s="13"/>
    </row>
    <row r="30" spans="1:14">
      <c r="A30" s="33">
        <v>43313</v>
      </c>
      <c r="B30" s="38">
        <v>150205</v>
      </c>
      <c r="C30" s="35" t="s">
        <v>21</v>
      </c>
      <c r="D30" s="36" t="s">
        <v>22</v>
      </c>
      <c r="E30" s="35" t="s">
        <v>25</v>
      </c>
      <c r="F30" s="43"/>
      <c r="G30" s="43">
        <v>3800</v>
      </c>
      <c r="H30" s="12">
        <f t="shared" si="0"/>
        <v>0</v>
      </c>
      <c r="I30" s="12">
        <f t="shared" si="1"/>
        <v>0</v>
      </c>
      <c r="J30" s="12">
        <f t="shared" si="2"/>
        <v>38</v>
      </c>
      <c r="K30" s="14">
        <f t="shared" si="3"/>
        <v>3762</v>
      </c>
      <c r="L30" s="16"/>
      <c r="M30" s="13"/>
      <c r="N30" s="13"/>
    </row>
    <row r="31" spans="1:14">
      <c r="A31" s="33">
        <v>43335</v>
      </c>
      <c r="B31" s="38">
        <v>137038</v>
      </c>
      <c r="C31" s="35" t="s">
        <v>21</v>
      </c>
      <c r="D31" s="36" t="s">
        <v>22</v>
      </c>
      <c r="E31" s="35" t="s">
        <v>25</v>
      </c>
      <c r="F31" s="43"/>
      <c r="G31" s="43">
        <v>2700</v>
      </c>
      <c r="H31" s="8">
        <f t="shared" si="0"/>
        <v>0</v>
      </c>
      <c r="I31" s="8">
        <f t="shared" si="1"/>
        <v>0</v>
      </c>
      <c r="J31" s="8">
        <f t="shared" si="2"/>
        <v>27</v>
      </c>
      <c r="K31" s="14">
        <f t="shared" si="3"/>
        <v>2673</v>
      </c>
    </row>
    <row r="32" spans="1:14">
      <c r="A32" s="33">
        <v>43325</v>
      </c>
      <c r="B32" s="41">
        <v>151427</v>
      </c>
      <c r="C32" s="35" t="s">
        <v>21</v>
      </c>
      <c r="D32" s="36" t="s">
        <v>22</v>
      </c>
      <c r="E32" s="35" t="s">
        <v>25</v>
      </c>
      <c r="F32" s="43"/>
      <c r="G32" s="43">
        <v>1050</v>
      </c>
      <c r="H32" s="12">
        <f t="shared" si="0"/>
        <v>0</v>
      </c>
      <c r="I32" s="12">
        <f t="shared" si="1"/>
        <v>0</v>
      </c>
      <c r="J32" s="12">
        <f t="shared" si="2"/>
        <v>10.5</v>
      </c>
      <c r="K32" s="14">
        <f t="shared" si="3"/>
        <v>1039.5</v>
      </c>
    </row>
    <row r="33" spans="1:12">
      <c r="A33" s="33">
        <v>43328</v>
      </c>
      <c r="B33" s="41">
        <v>136657</v>
      </c>
      <c r="C33" s="35" t="s">
        <v>21</v>
      </c>
      <c r="D33" s="36" t="s">
        <v>22</v>
      </c>
      <c r="E33" s="35" t="s">
        <v>25</v>
      </c>
      <c r="F33" s="43"/>
      <c r="G33" s="43">
        <v>3200</v>
      </c>
      <c r="H33" s="12">
        <f t="shared" si="0"/>
        <v>0</v>
      </c>
      <c r="I33" s="12">
        <f t="shared" si="1"/>
        <v>0</v>
      </c>
      <c r="J33" s="12">
        <f t="shared" si="2"/>
        <v>32</v>
      </c>
      <c r="K33" s="14">
        <f t="shared" si="3"/>
        <v>3168</v>
      </c>
    </row>
    <row r="34" spans="1:12">
      <c r="A34" s="33">
        <v>43326</v>
      </c>
      <c r="B34" s="41">
        <v>151198</v>
      </c>
      <c r="C34" s="35" t="s">
        <v>21</v>
      </c>
      <c r="D34" s="36" t="s">
        <v>22</v>
      </c>
      <c r="E34" s="35" t="s">
        <v>25</v>
      </c>
      <c r="F34" s="43"/>
      <c r="G34" s="43">
        <v>1950</v>
      </c>
      <c r="H34" s="12">
        <f t="shared" si="0"/>
        <v>0</v>
      </c>
      <c r="I34" s="12">
        <f t="shared" si="1"/>
        <v>0</v>
      </c>
      <c r="J34" s="12">
        <f t="shared" si="2"/>
        <v>19.5</v>
      </c>
      <c r="K34" s="14">
        <f t="shared" si="3"/>
        <v>1930.5</v>
      </c>
    </row>
    <row r="35" spans="1:12">
      <c r="A35" s="33">
        <v>43343</v>
      </c>
      <c r="B35" s="41">
        <v>138049</v>
      </c>
      <c r="C35" s="35" t="s">
        <v>21</v>
      </c>
      <c r="D35" s="36" t="s">
        <v>22</v>
      </c>
      <c r="E35" s="35" t="s">
        <v>25</v>
      </c>
      <c r="F35" s="43"/>
      <c r="G35" s="43">
        <v>1450</v>
      </c>
      <c r="H35" s="8">
        <f t="shared" si="0"/>
        <v>0</v>
      </c>
      <c r="I35" s="8">
        <f t="shared" si="1"/>
        <v>0</v>
      </c>
      <c r="J35" s="8">
        <f t="shared" si="2"/>
        <v>14.5</v>
      </c>
      <c r="K35" s="14">
        <f t="shared" si="3"/>
        <v>1435.5</v>
      </c>
    </row>
    <row r="36" spans="1:12">
      <c r="A36" s="33">
        <v>43341</v>
      </c>
      <c r="B36" s="41">
        <v>137812</v>
      </c>
      <c r="C36" s="35" t="s">
        <v>21</v>
      </c>
      <c r="D36" s="36" t="s">
        <v>22</v>
      </c>
      <c r="E36" s="35" t="s">
        <v>25</v>
      </c>
      <c r="F36" s="43"/>
      <c r="G36" s="43">
        <v>2100</v>
      </c>
      <c r="H36" s="12">
        <f t="shared" si="0"/>
        <v>0</v>
      </c>
      <c r="I36" s="12">
        <f t="shared" si="1"/>
        <v>0</v>
      </c>
      <c r="J36" s="12">
        <f t="shared" si="2"/>
        <v>21</v>
      </c>
      <c r="K36" s="14">
        <f t="shared" si="3"/>
        <v>2079</v>
      </c>
    </row>
    <row r="37" spans="1:12">
      <c r="A37" s="33">
        <v>43340</v>
      </c>
      <c r="B37" s="41">
        <v>137712</v>
      </c>
      <c r="C37" s="35" t="s">
        <v>21</v>
      </c>
      <c r="D37" s="36" t="s">
        <v>22</v>
      </c>
      <c r="E37" s="35" t="s">
        <v>25</v>
      </c>
      <c r="F37" s="45"/>
      <c r="G37" s="43">
        <v>476</v>
      </c>
      <c r="H37" s="12">
        <f t="shared" si="0"/>
        <v>0</v>
      </c>
      <c r="I37" s="12">
        <f t="shared" si="1"/>
        <v>0</v>
      </c>
      <c r="J37" s="12">
        <f t="shared" si="2"/>
        <v>4.76</v>
      </c>
      <c r="K37" s="14">
        <f t="shared" si="3"/>
        <v>471.24</v>
      </c>
    </row>
    <row r="38" spans="1:12">
      <c r="A38" s="33">
        <v>43320</v>
      </c>
      <c r="B38" s="38">
        <v>35603</v>
      </c>
      <c r="C38" s="35" t="s">
        <v>64</v>
      </c>
      <c r="D38" s="36" t="s">
        <v>65</v>
      </c>
      <c r="E38" s="35" t="s">
        <v>66</v>
      </c>
      <c r="F38" s="43">
        <v>6419</v>
      </c>
      <c r="G38" s="43"/>
      <c r="H38" s="12">
        <f t="shared" si="0"/>
        <v>687.74999999999989</v>
      </c>
      <c r="I38" s="12">
        <f t="shared" si="1"/>
        <v>57.312499999999993</v>
      </c>
      <c r="J38" s="12">
        <f t="shared" si="2"/>
        <v>0</v>
      </c>
      <c r="K38" s="14">
        <f t="shared" si="3"/>
        <v>6361.6875</v>
      </c>
      <c r="L38" s="1"/>
    </row>
    <row r="39" spans="1:12">
      <c r="A39" s="33">
        <v>43320</v>
      </c>
      <c r="B39" s="38">
        <v>35604</v>
      </c>
      <c r="C39" s="35" t="s">
        <v>64</v>
      </c>
      <c r="D39" s="36" t="s">
        <v>65</v>
      </c>
      <c r="E39" s="35" t="s">
        <v>66</v>
      </c>
      <c r="F39" s="43">
        <v>12435</v>
      </c>
      <c r="G39" s="43"/>
      <c r="H39" s="12">
        <f t="shared" si="0"/>
        <v>1332.3214285714284</v>
      </c>
      <c r="I39" s="12">
        <f t="shared" si="1"/>
        <v>111.02678571428571</v>
      </c>
      <c r="J39" s="12">
        <f t="shared" si="2"/>
        <v>0</v>
      </c>
      <c r="K39" s="14">
        <f t="shared" si="3"/>
        <v>12323.973214285714</v>
      </c>
    </row>
    <row r="40" spans="1:12">
      <c r="A40" s="33">
        <v>43320</v>
      </c>
      <c r="B40" s="38">
        <v>35604</v>
      </c>
      <c r="C40" s="35" t="s">
        <v>64</v>
      </c>
      <c r="D40" s="36" t="s">
        <v>65</v>
      </c>
      <c r="E40" s="35" t="s">
        <v>66</v>
      </c>
      <c r="F40" s="43"/>
      <c r="G40" s="43">
        <v>200</v>
      </c>
      <c r="H40" s="12">
        <f t="shared" si="0"/>
        <v>0</v>
      </c>
      <c r="I40" s="12">
        <f t="shared" si="1"/>
        <v>0</v>
      </c>
      <c r="J40" s="12">
        <f t="shared" si="2"/>
        <v>2</v>
      </c>
      <c r="K40" s="14">
        <f t="shared" si="3"/>
        <v>198</v>
      </c>
    </row>
    <row r="41" spans="1:12">
      <c r="A41" s="33">
        <v>43320</v>
      </c>
      <c r="B41" s="38">
        <v>5678</v>
      </c>
      <c r="C41" s="35" t="s">
        <v>57</v>
      </c>
      <c r="D41" s="36" t="s">
        <v>58</v>
      </c>
      <c r="E41" s="35" t="s">
        <v>59</v>
      </c>
      <c r="F41" s="43">
        <v>6120</v>
      </c>
      <c r="G41" s="43"/>
      <c r="H41" s="12">
        <f t="shared" si="0"/>
        <v>655.71428571428567</v>
      </c>
      <c r="I41" s="12">
        <f t="shared" si="1"/>
        <v>54.642857142857139</v>
      </c>
      <c r="J41" s="12">
        <f t="shared" si="2"/>
        <v>0</v>
      </c>
      <c r="K41" s="14">
        <f t="shared" si="3"/>
        <v>6065.3571428571431</v>
      </c>
    </row>
    <row r="42" spans="1:12">
      <c r="A42" s="33">
        <v>43322</v>
      </c>
      <c r="B42" s="38">
        <v>13008</v>
      </c>
      <c r="C42" s="35" t="s">
        <v>35</v>
      </c>
      <c r="D42" s="36" t="s">
        <v>36</v>
      </c>
      <c r="E42" s="35" t="s">
        <v>37</v>
      </c>
      <c r="F42" s="43">
        <v>1230</v>
      </c>
      <c r="G42" s="43"/>
      <c r="H42" s="12">
        <f t="shared" si="0"/>
        <v>131.78571428571425</v>
      </c>
      <c r="I42" s="12">
        <f t="shared" si="1"/>
        <v>10.982142857142856</v>
      </c>
      <c r="J42" s="12">
        <f t="shared" si="2"/>
        <v>0</v>
      </c>
      <c r="K42" s="14">
        <f t="shared" si="3"/>
        <v>1219.0178571428571</v>
      </c>
    </row>
    <row r="43" spans="1:12">
      <c r="A43" s="33">
        <v>43341</v>
      </c>
      <c r="B43" s="41">
        <v>13639</v>
      </c>
      <c r="C43" s="35" t="s">
        <v>35</v>
      </c>
      <c r="D43" s="36" t="s">
        <v>36</v>
      </c>
      <c r="E43" s="35" t="s">
        <v>37</v>
      </c>
      <c r="F43" s="43">
        <v>1230</v>
      </c>
      <c r="G43" s="43"/>
      <c r="H43" s="12">
        <f t="shared" si="0"/>
        <v>131.78571428571425</v>
      </c>
      <c r="I43" s="12">
        <f t="shared" si="1"/>
        <v>10.982142857142856</v>
      </c>
      <c r="J43" s="12">
        <f t="shared" si="2"/>
        <v>0</v>
      </c>
      <c r="K43" s="14">
        <f t="shared" si="3"/>
        <v>1219.0178571428571</v>
      </c>
    </row>
    <row r="44" spans="1:12">
      <c r="A44" s="33">
        <v>43314</v>
      </c>
      <c r="B44" s="40">
        <v>30236</v>
      </c>
      <c r="C44" s="35" t="s">
        <v>44</v>
      </c>
      <c r="D44" s="36" t="s">
        <v>45</v>
      </c>
      <c r="E44" s="35" t="s">
        <v>46</v>
      </c>
      <c r="F44" s="43">
        <v>6208</v>
      </c>
      <c r="G44" s="43"/>
      <c r="H44" s="12">
        <f t="shared" si="0"/>
        <v>665.142857142857</v>
      </c>
      <c r="I44" s="12">
        <f t="shared" si="1"/>
        <v>55.428571428571423</v>
      </c>
      <c r="J44" s="12">
        <f t="shared" si="2"/>
        <v>0</v>
      </c>
      <c r="K44" s="14">
        <f t="shared" si="3"/>
        <v>6152.5714285714284</v>
      </c>
    </row>
    <row r="45" spans="1:12">
      <c r="A45" s="33">
        <v>43334</v>
      </c>
      <c r="B45" s="38">
        <v>30357</v>
      </c>
      <c r="C45" s="35" t="s">
        <v>44</v>
      </c>
      <c r="D45" s="36" t="s">
        <v>45</v>
      </c>
      <c r="E45" s="35" t="s">
        <v>46</v>
      </c>
      <c r="F45" s="43">
        <v>3359.75</v>
      </c>
      <c r="G45" s="43"/>
      <c r="H45" s="12">
        <f t="shared" si="0"/>
        <v>359.97321428571422</v>
      </c>
      <c r="I45" s="12">
        <f t="shared" si="1"/>
        <v>29.997767857142854</v>
      </c>
      <c r="J45" s="12">
        <f t="shared" si="2"/>
        <v>0</v>
      </c>
      <c r="K45" s="14">
        <f t="shared" si="3"/>
        <v>3329.7522321428573</v>
      </c>
    </row>
    <row r="46" spans="1:12">
      <c r="A46" s="33">
        <v>43343</v>
      </c>
      <c r="B46" s="41">
        <v>30397</v>
      </c>
      <c r="C46" s="35" t="s">
        <v>44</v>
      </c>
      <c r="D46" s="36" t="s">
        <v>45</v>
      </c>
      <c r="E46" s="35" t="s">
        <v>46</v>
      </c>
      <c r="F46" s="43">
        <v>2450</v>
      </c>
      <c r="G46" s="43"/>
      <c r="H46" s="12">
        <f t="shared" si="0"/>
        <v>262.5</v>
      </c>
      <c r="I46" s="12">
        <f t="shared" si="1"/>
        <v>21.875</v>
      </c>
      <c r="J46" s="12">
        <f t="shared" si="2"/>
        <v>0</v>
      </c>
      <c r="K46" s="14">
        <f t="shared" si="3"/>
        <v>2428.125</v>
      </c>
    </row>
    <row r="47" spans="1:12">
      <c r="A47" s="33">
        <v>43315</v>
      </c>
      <c r="B47" s="38">
        <v>1209265</v>
      </c>
      <c r="C47" s="35" t="s">
        <v>54</v>
      </c>
      <c r="D47" s="36" t="s">
        <v>55</v>
      </c>
      <c r="E47" s="35" t="s">
        <v>56</v>
      </c>
      <c r="F47" s="43">
        <v>5588.04</v>
      </c>
      <c r="G47" s="43"/>
      <c r="H47" s="12">
        <f t="shared" si="0"/>
        <v>598.71857142857141</v>
      </c>
      <c r="I47" s="12">
        <f t="shared" si="1"/>
        <v>49.893214285714286</v>
      </c>
      <c r="J47" s="12">
        <f t="shared" si="2"/>
        <v>0</v>
      </c>
      <c r="K47" s="14">
        <f t="shared" si="3"/>
        <v>5538.1467857142861</v>
      </c>
    </row>
    <row r="48" spans="1:12">
      <c r="A48" s="33">
        <v>43343</v>
      </c>
      <c r="B48" s="41">
        <v>26963</v>
      </c>
      <c r="C48" s="35" t="s">
        <v>77</v>
      </c>
      <c r="D48" s="36" t="s">
        <v>78</v>
      </c>
      <c r="E48" s="35" t="s">
        <v>79</v>
      </c>
      <c r="F48" s="43">
        <v>1785.68</v>
      </c>
      <c r="G48" s="43"/>
      <c r="H48" s="12">
        <f t="shared" si="0"/>
        <v>191.32285714285712</v>
      </c>
      <c r="I48" s="12">
        <f t="shared" si="1"/>
        <v>15.943571428571428</v>
      </c>
      <c r="J48" s="12">
        <f t="shared" si="2"/>
        <v>0</v>
      </c>
      <c r="K48" s="14">
        <f t="shared" si="3"/>
        <v>1769.7364285714286</v>
      </c>
    </row>
    <row r="49" spans="1:11">
      <c r="A49" s="33">
        <v>43201</v>
      </c>
      <c r="B49" s="38">
        <v>148226</v>
      </c>
      <c r="C49" s="35" t="s">
        <v>32</v>
      </c>
      <c r="D49" s="36" t="s">
        <v>33</v>
      </c>
      <c r="E49" s="35" t="s">
        <v>34</v>
      </c>
      <c r="F49" s="43">
        <v>5820</v>
      </c>
      <c r="G49" s="43"/>
      <c r="H49" s="12">
        <f t="shared" si="0"/>
        <v>623.57142857142844</v>
      </c>
      <c r="I49" s="12">
        <f t="shared" si="1"/>
        <v>51.964285714285708</v>
      </c>
      <c r="J49" s="12">
        <f t="shared" si="2"/>
        <v>0</v>
      </c>
      <c r="K49" s="14">
        <f t="shared" si="3"/>
        <v>5768.0357142857147</v>
      </c>
    </row>
    <row r="50" spans="1:11">
      <c r="A50" s="33">
        <v>43334</v>
      </c>
      <c r="B50" s="38">
        <v>4990</v>
      </c>
      <c r="C50" s="35" t="s">
        <v>41</v>
      </c>
      <c r="D50" s="36" t="s">
        <v>42</v>
      </c>
      <c r="E50" s="35" t="s">
        <v>43</v>
      </c>
      <c r="F50" s="43">
        <v>5000</v>
      </c>
      <c r="G50" s="43"/>
      <c r="H50" s="12">
        <f t="shared" si="0"/>
        <v>535.71428571428567</v>
      </c>
      <c r="I50" s="12">
        <f t="shared" si="1"/>
        <v>44.642857142857139</v>
      </c>
      <c r="J50" s="12">
        <f t="shared" si="2"/>
        <v>0</v>
      </c>
      <c r="K50" s="14">
        <f t="shared" si="3"/>
        <v>4955.3571428571431</v>
      </c>
    </row>
    <row r="51" spans="1:11">
      <c r="A51" s="33">
        <v>43314</v>
      </c>
      <c r="B51" s="38">
        <v>510357948</v>
      </c>
      <c r="C51" s="35" t="s">
        <v>29</v>
      </c>
      <c r="D51" s="36" t="s">
        <v>30</v>
      </c>
      <c r="E51" s="35" t="s">
        <v>31</v>
      </c>
      <c r="F51" s="43">
        <v>1370</v>
      </c>
      <c r="G51" s="43"/>
      <c r="H51" s="12">
        <f t="shared" si="0"/>
        <v>146.78571428571425</v>
      </c>
      <c r="I51" s="12">
        <f t="shared" si="1"/>
        <v>12.232142857142856</v>
      </c>
      <c r="J51" s="12">
        <f t="shared" si="2"/>
        <v>0</v>
      </c>
      <c r="K51" s="14">
        <f t="shared" si="3"/>
        <v>1357.7678571428571</v>
      </c>
    </row>
    <row r="52" spans="1:11">
      <c r="A52" s="33">
        <v>43313</v>
      </c>
      <c r="B52" s="38">
        <v>510354826</v>
      </c>
      <c r="C52" s="35" t="s">
        <v>29</v>
      </c>
      <c r="D52" s="36" t="s">
        <v>30</v>
      </c>
      <c r="E52" s="35" t="s">
        <v>31</v>
      </c>
      <c r="F52" s="43">
        <v>5240</v>
      </c>
      <c r="G52" s="43"/>
      <c r="H52" s="12">
        <f t="shared" si="0"/>
        <v>561.42857142857144</v>
      </c>
      <c r="I52" s="12">
        <f t="shared" si="1"/>
        <v>46.785714285714285</v>
      </c>
      <c r="J52" s="12">
        <f t="shared" si="2"/>
        <v>0</v>
      </c>
      <c r="K52" s="14">
        <f t="shared" si="3"/>
        <v>5193.2142857142853</v>
      </c>
    </row>
    <row r="53" spans="1:11">
      <c r="A53" s="33">
        <v>43321</v>
      </c>
      <c r="B53" s="38">
        <v>24139</v>
      </c>
      <c r="C53" s="35" t="s">
        <v>60</v>
      </c>
      <c r="D53" s="36" t="s">
        <v>16</v>
      </c>
      <c r="E53" s="35" t="s">
        <v>17</v>
      </c>
      <c r="F53" s="43">
        <v>5417</v>
      </c>
      <c r="G53" s="43"/>
      <c r="H53" s="12">
        <f t="shared" si="0"/>
        <v>580.392857142857</v>
      </c>
      <c r="I53" s="12">
        <f t="shared" si="1"/>
        <v>48.366071428571423</v>
      </c>
      <c r="J53" s="12">
        <f t="shared" si="2"/>
        <v>0</v>
      </c>
      <c r="K53" s="14">
        <f t="shared" si="3"/>
        <v>5368.6339285714284</v>
      </c>
    </row>
    <row r="54" spans="1:11">
      <c r="A54" s="33">
        <v>43321</v>
      </c>
      <c r="B54" s="38">
        <v>24139</v>
      </c>
      <c r="C54" s="35" t="s">
        <v>60</v>
      </c>
      <c r="D54" s="36" t="s">
        <v>16</v>
      </c>
      <c r="E54" s="35" t="s">
        <v>17</v>
      </c>
      <c r="F54" s="43">
        <v>4386</v>
      </c>
      <c r="G54" s="43"/>
      <c r="H54" s="12">
        <f t="shared" si="0"/>
        <v>469.92857142857133</v>
      </c>
      <c r="I54" s="12">
        <f t="shared" si="1"/>
        <v>39.160714285714278</v>
      </c>
      <c r="J54" s="12">
        <f t="shared" si="2"/>
        <v>0</v>
      </c>
      <c r="K54" s="14">
        <f t="shared" si="3"/>
        <v>4346.8392857142853</v>
      </c>
    </row>
    <row r="55" spans="1:11">
      <c r="A55" s="33">
        <v>43323</v>
      </c>
      <c r="B55" s="38">
        <v>24139</v>
      </c>
      <c r="C55" s="35" t="s">
        <v>60</v>
      </c>
      <c r="D55" s="36" t="s">
        <v>16</v>
      </c>
      <c r="E55" s="35" t="s">
        <v>17</v>
      </c>
      <c r="F55" s="43">
        <v>5417</v>
      </c>
      <c r="G55" s="43"/>
      <c r="H55" s="12">
        <f t="shared" si="0"/>
        <v>580.392857142857</v>
      </c>
      <c r="I55" s="12">
        <f t="shared" si="1"/>
        <v>48.366071428571423</v>
      </c>
      <c r="J55" s="12">
        <f t="shared" si="2"/>
        <v>0</v>
      </c>
      <c r="K55" s="14">
        <f t="shared" si="3"/>
        <v>5368.6339285714284</v>
      </c>
    </row>
    <row r="56" spans="1:11">
      <c r="A56" s="33">
        <v>43323</v>
      </c>
      <c r="B56" s="38">
        <v>24140</v>
      </c>
      <c r="C56" s="35" t="s">
        <v>60</v>
      </c>
      <c r="D56" s="36" t="s">
        <v>16</v>
      </c>
      <c r="E56" s="35" t="s">
        <v>17</v>
      </c>
      <c r="F56" s="43">
        <v>4386</v>
      </c>
      <c r="G56" s="43"/>
      <c r="H56" s="12">
        <f t="shared" si="0"/>
        <v>469.92857142857133</v>
      </c>
      <c r="I56" s="12">
        <f t="shared" si="1"/>
        <v>39.160714285714278</v>
      </c>
      <c r="J56" s="12">
        <f t="shared" si="2"/>
        <v>0</v>
      </c>
      <c r="K56" s="14">
        <f t="shared" si="3"/>
        <v>4346.8392857142853</v>
      </c>
    </row>
    <row r="57" spans="1:11">
      <c r="A57" s="33">
        <v>43334</v>
      </c>
      <c r="B57" s="48">
        <v>24252</v>
      </c>
      <c r="C57" s="35" t="s">
        <v>60</v>
      </c>
      <c r="D57" s="36" t="s">
        <v>16</v>
      </c>
      <c r="E57" s="35" t="s">
        <v>17</v>
      </c>
      <c r="F57" s="43">
        <v>6778</v>
      </c>
      <c r="G57" s="43"/>
      <c r="H57" s="12">
        <f t="shared" si="0"/>
        <v>726.21428571428567</v>
      </c>
      <c r="I57" s="12">
        <f t="shared" si="1"/>
        <v>60.517857142857139</v>
      </c>
      <c r="J57" s="12">
        <f t="shared" si="2"/>
        <v>0</v>
      </c>
      <c r="K57" s="14">
        <f t="shared" si="3"/>
        <v>6717.4821428571431</v>
      </c>
    </row>
    <row r="58" spans="1:11">
      <c r="A58" s="33">
        <v>43334</v>
      </c>
      <c r="B58" s="38">
        <v>24253</v>
      </c>
      <c r="C58" s="35" t="s">
        <v>60</v>
      </c>
      <c r="D58" s="36" t="s">
        <v>16</v>
      </c>
      <c r="E58" s="35" t="s">
        <v>17</v>
      </c>
      <c r="F58" s="44">
        <v>6772</v>
      </c>
      <c r="G58" s="44"/>
      <c r="H58" s="12">
        <f t="shared" si="0"/>
        <v>725.57142857142844</v>
      </c>
      <c r="I58" s="12">
        <f t="shared" si="1"/>
        <v>60.464285714285708</v>
      </c>
      <c r="J58" s="12">
        <f t="shared" si="2"/>
        <v>0</v>
      </c>
      <c r="K58" s="14">
        <f t="shared" si="3"/>
        <v>6711.5357142857147</v>
      </c>
    </row>
    <row r="59" spans="1:11">
      <c r="A59" s="33">
        <v>43330</v>
      </c>
      <c r="B59" s="41">
        <v>24201</v>
      </c>
      <c r="C59" s="35" t="s">
        <v>60</v>
      </c>
      <c r="D59" s="36" t="s">
        <v>16</v>
      </c>
      <c r="E59" s="35" t="s">
        <v>17</v>
      </c>
      <c r="F59" s="43">
        <v>12496</v>
      </c>
      <c r="G59" s="43"/>
      <c r="H59" s="12">
        <f t="shared" si="0"/>
        <v>1338.8571428571429</v>
      </c>
      <c r="I59" s="12">
        <f t="shared" si="1"/>
        <v>111.57142857142857</v>
      </c>
      <c r="J59" s="12">
        <f t="shared" si="2"/>
        <v>0</v>
      </c>
      <c r="K59" s="14">
        <f t="shared" si="3"/>
        <v>12384.428571428571</v>
      </c>
    </row>
    <row r="60" spans="1:11">
      <c r="A60" s="33">
        <v>43330</v>
      </c>
      <c r="B60" s="41">
        <v>24202</v>
      </c>
      <c r="C60" s="35" t="s">
        <v>60</v>
      </c>
      <c r="D60" s="36" t="s">
        <v>16</v>
      </c>
      <c r="E60" s="35" t="s">
        <v>17</v>
      </c>
      <c r="F60" s="43">
        <v>7461</v>
      </c>
      <c r="G60" s="43"/>
      <c r="H60" s="12">
        <f t="shared" si="0"/>
        <v>799.392857142857</v>
      </c>
      <c r="I60" s="12">
        <f t="shared" si="1"/>
        <v>66.616071428571416</v>
      </c>
      <c r="J60" s="12">
        <f t="shared" si="2"/>
        <v>0</v>
      </c>
      <c r="K60" s="14">
        <f t="shared" si="3"/>
        <v>7394.3839285714284</v>
      </c>
    </row>
    <row r="61" spans="1:11">
      <c r="A61" s="33">
        <v>43321</v>
      </c>
      <c r="B61" s="38">
        <v>73894</v>
      </c>
      <c r="C61" s="35" t="s">
        <v>23</v>
      </c>
      <c r="D61" s="36" t="s">
        <v>24</v>
      </c>
      <c r="E61" s="35" t="s">
        <v>47</v>
      </c>
      <c r="F61" s="43">
        <v>1265.6600000000001</v>
      </c>
      <c r="G61" s="43"/>
      <c r="H61" s="12">
        <f t="shared" si="0"/>
        <v>135.60642857142855</v>
      </c>
      <c r="I61" s="12">
        <f t="shared" si="1"/>
        <v>11.300535714285713</v>
      </c>
      <c r="J61" s="12">
        <f t="shared" si="2"/>
        <v>0</v>
      </c>
      <c r="K61" s="14">
        <f t="shared" si="3"/>
        <v>1254.3594642857145</v>
      </c>
    </row>
    <row r="62" spans="1:11">
      <c r="A62" s="33">
        <v>43318</v>
      </c>
      <c r="B62" s="38">
        <v>813</v>
      </c>
      <c r="C62" s="35" t="s">
        <v>61</v>
      </c>
      <c r="D62" s="36" t="s">
        <v>62</v>
      </c>
      <c r="E62" s="35" t="s">
        <v>63</v>
      </c>
      <c r="F62" s="43"/>
      <c r="G62" s="43">
        <v>582.5</v>
      </c>
      <c r="H62" s="12">
        <f t="shared" si="0"/>
        <v>0</v>
      </c>
      <c r="I62" s="12">
        <f t="shared" si="1"/>
        <v>0</v>
      </c>
      <c r="J62" s="12">
        <f t="shared" si="2"/>
        <v>5.8250000000000002</v>
      </c>
      <c r="K62" s="14">
        <f t="shared" si="3"/>
        <v>576.67499999999995</v>
      </c>
    </row>
    <row r="63" spans="1:11">
      <c r="A63" s="33">
        <v>43318</v>
      </c>
      <c r="B63" s="38">
        <v>812</v>
      </c>
      <c r="C63" s="35" t="s">
        <v>61</v>
      </c>
      <c r="D63" s="36" t="s">
        <v>62</v>
      </c>
      <c r="E63" s="35" t="s">
        <v>63</v>
      </c>
      <c r="F63" s="43"/>
      <c r="G63" s="43">
        <v>3464</v>
      </c>
      <c r="H63" s="12">
        <f t="shared" si="0"/>
        <v>0</v>
      </c>
      <c r="I63" s="12">
        <f t="shared" si="1"/>
        <v>0</v>
      </c>
      <c r="J63" s="12">
        <f t="shared" si="2"/>
        <v>34.64</v>
      </c>
      <c r="K63" s="14">
        <f t="shared" si="3"/>
        <v>3429.36</v>
      </c>
    </row>
    <row r="64" spans="1:11">
      <c r="A64" s="33">
        <v>43335</v>
      </c>
      <c r="B64" s="38">
        <v>1207</v>
      </c>
      <c r="C64" s="35" t="s">
        <v>61</v>
      </c>
      <c r="D64" s="36" t="s">
        <v>62</v>
      </c>
      <c r="E64" s="35" t="s">
        <v>63</v>
      </c>
      <c r="F64" s="43"/>
      <c r="G64" s="43">
        <v>788</v>
      </c>
      <c r="H64" s="12">
        <f t="shared" si="0"/>
        <v>0</v>
      </c>
      <c r="I64" s="12">
        <f t="shared" si="1"/>
        <v>0</v>
      </c>
      <c r="J64" s="12">
        <f t="shared" si="2"/>
        <v>7.88</v>
      </c>
      <c r="K64" s="14">
        <f t="shared" si="3"/>
        <v>780.12</v>
      </c>
    </row>
    <row r="65" spans="1:13">
      <c r="A65" s="33">
        <v>43336</v>
      </c>
      <c r="B65" s="41">
        <v>1225</v>
      </c>
      <c r="C65" s="35" t="s">
        <v>61</v>
      </c>
      <c r="D65" s="36" t="s">
        <v>62</v>
      </c>
      <c r="E65" s="35" t="s">
        <v>63</v>
      </c>
      <c r="F65" s="43"/>
      <c r="G65" s="43">
        <v>500</v>
      </c>
      <c r="H65" s="12">
        <f t="shared" si="0"/>
        <v>0</v>
      </c>
      <c r="I65" s="12">
        <f t="shared" si="1"/>
        <v>0</v>
      </c>
      <c r="J65" s="12">
        <f t="shared" si="2"/>
        <v>5</v>
      </c>
      <c r="K65" s="14">
        <f t="shared" si="3"/>
        <v>495</v>
      </c>
    </row>
    <row r="66" spans="1:13">
      <c r="A66" s="33">
        <v>43342</v>
      </c>
      <c r="B66" s="41">
        <v>1261</v>
      </c>
      <c r="C66" s="35" t="s">
        <v>61</v>
      </c>
      <c r="D66" s="36" t="s">
        <v>62</v>
      </c>
      <c r="E66" s="35" t="s">
        <v>63</v>
      </c>
      <c r="F66" s="43">
        <v>1690</v>
      </c>
      <c r="G66" s="43"/>
      <c r="H66" s="12">
        <f t="shared" si="0"/>
        <v>181.07142857142856</v>
      </c>
      <c r="I66" s="12">
        <f t="shared" si="1"/>
        <v>15.089285714285714</v>
      </c>
      <c r="J66" s="12">
        <f t="shared" si="2"/>
        <v>0</v>
      </c>
      <c r="K66" s="14">
        <f t="shared" si="3"/>
        <v>1674.9107142857142</v>
      </c>
    </row>
    <row r="67" spans="1:13">
      <c r="A67" s="33">
        <v>43314</v>
      </c>
      <c r="B67" s="48">
        <v>4261</v>
      </c>
      <c r="C67" s="35" t="s">
        <v>67</v>
      </c>
      <c r="D67" s="36" t="s">
        <v>68</v>
      </c>
      <c r="E67" s="35" t="s">
        <v>69</v>
      </c>
      <c r="F67" s="43"/>
      <c r="G67" s="43">
        <v>1525</v>
      </c>
      <c r="H67" s="12">
        <f t="shared" si="0"/>
        <v>0</v>
      </c>
      <c r="I67" s="12">
        <f t="shared" si="1"/>
        <v>0</v>
      </c>
      <c r="J67" s="12">
        <f t="shared" si="2"/>
        <v>15.25</v>
      </c>
      <c r="K67" s="14">
        <f t="shared" si="3"/>
        <v>1509.75</v>
      </c>
    </row>
    <row r="68" spans="1:13">
      <c r="A68" s="33">
        <v>43321</v>
      </c>
      <c r="B68" s="38">
        <v>4309</v>
      </c>
      <c r="C68" s="35" t="s">
        <v>67</v>
      </c>
      <c r="D68" s="36" t="s">
        <v>68</v>
      </c>
      <c r="E68" s="35" t="s">
        <v>69</v>
      </c>
      <c r="F68" s="43"/>
      <c r="G68" s="43">
        <v>1595</v>
      </c>
      <c r="H68" s="12">
        <f t="shared" si="0"/>
        <v>0</v>
      </c>
      <c r="I68" s="12">
        <f t="shared" si="1"/>
        <v>0</v>
      </c>
      <c r="J68" s="12">
        <f t="shared" si="2"/>
        <v>15.950000000000001</v>
      </c>
      <c r="K68" s="14">
        <f t="shared" si="3"/>
        <v>1579.05</v>
      </c>
    </row>
    <row r="69" spans="1:13">
      <c r="A69" s="33"/>
      <c r="B69" s="41"/>
      <c r="C69" s="35"/>
      <c r="D69" s="36"/>
      <c r="E69" s="35"/>
      <c r="F69" s="43"/>
      <c r="G69" s="43"/>
      <c r="H69" s="12">
        <f t="shared" si="0"/>
        <v>0</v>
      </c>
      <c r="I69" s="12">
        <f t="shared" si="1"/>
        <v>0</v>
      </c>
      <c r="J69" s="12">
        <f t="shared" si="2"/>
        <v>0</v>
      </c>
      <c r="K69" s="14">
        <f t="shared" si="3"/>
        <v>0</v>
      </c>
    </row>
    <row r="70" spans="1:13">
      <c r="A70" s="33"/>
      <c r="B70" s="41"/>
      <c r="C70" s="35"/>
      <c r="D70" s="36"/>
      <c r="E70" s="35"/>
      <c r="F70" s="43"/>
      <c r="G70" s="43"/>
      <c r="H70" s="12">
        <f t="shared" si="0"/>
        <v>0</v>
      </c>
      <c r="I70" s="12">
        <f t="shared" si="1"/>
        <v>0</v>
      </c>
      <c r="J70" s="12">
        <f t="shared" si="2"/>
        <v>0</v>
      </c>
      <c r="K70" s="14">
        <f t="shared" si="3"/>
        <v>0</v>
      </c>
    </row>
    <row r="71" spans="1:13">
      <c r="A71" s="33"/>
      <c r="B71" s="41"/>
      <c r="C71" s="35"/>
      <c r="D71" s="36"/>
      <c r="E71" s="35"/>
      <c r="F71" s="43"/>
      <c r="G71" s="43"/>
      <c r="H71" s="12">
        <f t="shared" si="0"/>
        <v>0</v>
      </c>
      <c r="I71" s="12">
        <f t="shared" si="1"/>
        <v>0</v>
      </c>
      <c r="J71" s="12">
        <f t="shared" si="2"/>
        <v>0</v>
      </c>
      <c r="K71" s="14">
        <f t="shared" si="3"/>
        <v>0</v>
      </c>
    </row>
    <row r="72" spans="1:13">
      <c r="A72" s="33"/>
      <c r="B72" s="38"/>
      <c r="C72" s="35"/>
      <c r="D72" s="36"/>
      <c r="E72" s="35"/>
      <c r="F72" s="43"/>
      <c r="G72" s="43"/>
      <c r="H72" s="12">
        <f t="shared" ref="H72:H86" si="4">+F72/1.12*0.12</f>
        <v>0</v>
      </c>
      <c r="I72" s="12">
        <f t="shared" ref="I72:I86" si="5">+F72/1.12*0.01</f>
        <v>0</v>
      </c>
      <c r="J72" s="12">
        <f t="shared" ref="J72:J86" si="6">+G72*0.01</f>
        <v>0</v>
      </c>
      <c r="K72" s="14">
        <f t="shared" ref="K72:K86" si="7">+F72+G72-I72-J72</f>
        <v>0</v>
      </c>
    </row>
    <row r="73" spans="1:13">
      <c r="A73" s="37"/>
      <c r="B73" s="41"/>
      <c r="C73" s="35"/>
      <c r="D73" s="36"/>
      <c r="E73" s="35"/>
      <c r="F73" s="43"/>
      <c r="G73" s="43"/>
      <c r="H73" s="12">
        <f t="shared" si="4"/>
        <v>0</v>
      </c>
      <c r="I73" s="12">
        <f t="shared" si="5"/>
        <v>0</v>
      </c>
      <c r="J73" s="12">
        <f t="shared" si="6"/>
        <v>0</v>
      </c>
      <c r="K73" s="14">
        <f t="shared" si="7"/>
        <v>0</v>
      </c>
    </row>
    <row r="74" spans="1:13">
      <c r="A74" s="37"/>
      <c r="B74" s="34"/>
      <c r="C74" s="35"/>
      <c r="D74" s="36"/>
      <c r="E74" s="35"/>
      <c r="F74" s="46"/>
      <c r="G74" s="47"/>
      <c r="H74" s="12">
        <f t="shared" si="4"/>
        <v>0</v>
      </c>
      <c r="I74" s="12">
        <f t="shared" si="5"/>
        <v>0</v>
      </c>
      <c r="J74" s="12">
        <f t="shared" si="6"/>
        <v>0</v>
      </c>
      <c r="K74" s="14">
        <f t="shared" si="7"/>
        <v>0</v>
      </c>
      <c r="L74" s="16"/>
    </row>
    <row r="75" spans="1:13" ht="16.5" thickBot="1">
      <c r="A75" s="24" t="s">
        <v>15</v>
      </c>
      <c r="B75" s="26"/>
      <c r="C75" s="26"/>
      <c r="D75" s="26"/>
      <c r="E75" s="26"/>
      <c r="F75" s="29">
        <f t="shared" ref="F75:K75" si="8">+SUM(F6:F73)</f>
        <v>151649.98000000001</v>
      </c>
      <c r="G75" s="29">
        <f t="shared" si="8"/>
        <v>74671</v>
      </c>
      <c r="H75" s="29">
        <f t="shared" si="8"/>
        <v>16248.212142857141</v>
      </c>
      <c r="I75" s="29">
        <f t="shared" si="8"/>
        <v>1354.0176785714289</v>
      </c>
      <c r="J75" s="29">
        <f t="shared" si="8"/>
        <v>746.71</v>
      </c>
      <c r="K75" s="29">
        <f t="shared" si="8"/>
        <v>224220.25232142853</v>
      </c>
    </row>
    <row r="76" spans="1:13" s="10" customFormat="1" ht="16.5" thickBot="1">
      <c r="A76" s="23"/>
      <c r="B76" s="25"/>
      <c r="C76" s="25"/>
      <c r="D76" s="25"/>
      <c r="E76" s="27"/>
      <c r="F76" s="28"/>
      <c r="G76" s="28"/>
      <c r="H76" s="31"/>
      <c r="I76" s="31"/>
      <c r="J76" s="31"/>
      <c r="K76" s="32"/>
      <c r="M76" s="11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>
        <f>H82*0.01</f>
        <v>0</v>
      </c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</sheetData>
  <sortState ref="A6:G68">
    <sortCondition ref="C6:C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0"/>
  <sheetViews>
    <sheetView topLeftCell="A49" workbookViewId="0">
      <selection activeCell="A49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3"/>
      <c r="B5" s="53"/>
      <c r="C5" s="53"/>
      <c r="D5" s="53"/>
      <c r="E5" s="53"/>
      <c r="F5" s="53" t="s">
        <v>12</v>
      </c>
      <c r="G5" s="53" t="s">
        <v>12</v>
      </c>
      <c r="H5" s="53"/>
      <c r="I5" s="53" t="s">
        <v>9</v>
      </c>
      <c r="J5" s="53" t="s">
        <v>10</v>
      </c>
      <c r="K5" s="53"/>
    </row>
    <row r="6" spans="1:12" s="2" customFormat="1">
      <c r="A6" s="33">
        <v>43321</v>
      </c>
      <c r="B6" s="38">
        <v>24139</v>
      </c>
      <c r="C6" s="35" t="s">
        <v>60</v>
      </c>
      <c r="D6" s="36" t="s">
        <v>16</v>
      </c>
      <c r="E6" s="35" t="s">
        <v>17</v>
      </c>
      <c r="F6" s="42">
        <v>5417</v>
      </c>
      <c r="G6" s="42"/>
      <c r="H6" s="30">
        <f>+F6/1.12*0.12</f>
        <v>580.392857142857</v>
      </c>
      <c r="I6" s="30">
        <f>+F6/1.12*0.01</f>
        <v>48.366071428571423</v>
      </c>
      <c r="J6" s="30">
        <f>+G6*0.01</f>
        <v>0</v>
      </c>
      <c r="K6" s="15">
        <f>+F6+G6-I6-J6</f>
        <v>5368.6339285714284</v>
      </c>
    </row>
    <row r="7" spans="1:12" s="2" customFormat="1">
      <c r="A7" s="33">
        <v>43321</v>
      </c>
      <c r="B7" s="38">
        <v>24139</v>
      </c>
      <c r="C7" s="35" t="s">
        <v>60</v>
      </c>
      <c r="D7" s="36" t="s">
        <v>16</v>
      </c>
      <c r="E7" s="35" t="s">
        <v>17</v>
      </c>
      <c r="F7" s="42">
        <v>4386</v>
      </c>
      <c r="G7" s="42"/>
      <c r="H7" s="30">
        <f>+F7/1.12*0.12</f>
        <v>469.92857142857133</v>
      </c>
      <c r="I7" s="30">
        <f>+F7/1.12*0.01</f>
        <v>39.160714285714278</v>
      </c>
      <c r="J7" s="30">
        <f>+G7*0.01</f>
        <v>0</v>
      </c>
      <c r="K7" s="15">
        <f>+F7+G7-I7-J7</f>
        <v>4346.8392857142853</v>
      </c>
    </row>
    <row r="8" spans="1:12">
      <c r="A8" s="33">
        <v>43322</v>
      </c>
      <c r="B8" s="38">
        <v>108891</v>
      </c>
      <c r="C8" s="35" t="s">
        <v>70</v>
      </c>
      <c r="D8" s="36" t="s">
        <v>71</v>
      </c>
      <c r="E8" s="35" t="s">
        <v>72</v>
      </c>
      <c r="F8" s="42">
        <v>3615</v>
      </c>
      <c r="G8" s="42"/>
      <c r="H8" s="30">
        <f t="shared" ref="H8:H41" si="0">+F8/1.12*0.12</f>
        <v>387.3214285714285</v>
      </c>
      <c r="I8" s="30">
        <f t="shared" ref="I8:I41" si="1">+F8/1.12*0.01</f>
        <v>32.276785714285708</v>
      </c>
      <c r="J8" s="30">
        <f t="shared" ref="J8:J41" si="2">+G8*0.01</f>
        <v>0</v>
      </c>
      <c r="K8" s="15">
        <f t="shared" ref="K8:K41" si="3">+F8+G8-I8-J8</f>
        <v>3582.7232142857142</v>
      </c>
    </row>
    <row r="9" spans="1:12" s="20" customFormat="1">
      <c r="A9" s="33">
        <v>43201</v>
      </c>
      <c r="B9" s="36">
        <v>148226</v>
      </c>
      <c r="C9" s="35" t="s">
        <v>32</v>
      </c>
      <c r="D9" s="36" t="s">
        <v>33</v>
      </c>
      <c r="E9" s="35" t="s">
        <v>34</v>
      </c>
      <c r="F9" s="43">
        <v>5820</v>
      </c>
      <c r="G9" s="43"/>
      <c r="H9" s="18">
        <f t="shared" si="0"/>
        <v>623.57142857142844</v>
      </c>
      <c r="I9" s="18">
        <f t="shared" si="1"/>
        <v>51.964285714285708</v>
      </c>
      <c r="J9" s="18">
        <f t="shared" si="2"/>
        <v>0</v>
      </c>
      <c r="K9" s="14">
        <f t="shared" si="3"/>
        <v>5768.0357142857147</v>
      </c>
      <c r="L9" s="19"/>
    </row>
    <row r="10" spans="1:12" s="20" customFormat="1">
      <c r="A10" s="33">
        <v>43322</v>
      </c>
      <c r="B10" s="36">
        <v>13008</v>
      </c>
      <c r="C10" s="35" t="s">
        <v>35</v>
      </c>
      <c r="D10" s="36" t="s">
        <v>36</v>
      </c>
      <c r="E10" s="35" t="s">
        <v>37</v>
      </c>
      <c r="F10" s="43">
        <v>1230</v>
      </c>
      <c r="G10" s="43"/>
      <c r="H10" s="12">
        <f t="shared" si="0"/>
        <v>131.78571428571425</v>
      </c>
      <c r="I10" s="12">
        <f t="shared" si="1"/>
        <v>10.982142857142856</v>
      </c>
      <c r="J10" s="12">
        <f t="shared" si="2"/>
        <v>0</v>
      </c>
      <c r="K10" s="14">
        <f t="shared" si="3"/>
        <v>1219.0178571428571</v>
      </c>
    </row>
    <row r="11" spans="1:12">
      <c r="A11" s="33">
        <v>43321</v>
      </c>
      <c r="B11" s="36">
        <v>73894</v>
      </c>
      <c r="C11" s="35" t="s">
        <v>23</v>
      </c>
      <c r="D11" s="36" t="s">
        <v>24</v>
      </c>
      <c r="E11" s="35" t="s">
        <v>47</v>
      </c>
      <c r="F11" s="43">
        <v>1265.6600000000001</v>
      </c>
      <c r="G11" s="43"/>
      <c r="H11" s="8">
        <f t="shared" si="0"/>
        <v>135.60642857142855</v>
      </c>
      <c r="I11" s="8">
        <f t="shared" si="1"/>
        <v>11.300535714285713</v>
      </c>
      <c r="J11" s="8">
        <f t="shared" si="2"/>
        <v>0</v>
      </c>
      <c r="K11" s="14">
        <f t="shared" si="3"/>
        <v>1254.3594642857145</v>
      </c>
    </row>
    <row r="12" spans="1:12">
      <c r="A12" s="33">
        <v>43319</v>
      </c>
      <c r="B12" s="39">
        <v>205735</v>
      </c>
      <c r="C12" s="35" t="s">
        <v>73</v>
      </c>
      <c r="D12" s="36" t="s">
        <v>74</v>
      </c>
      <c r="E12" s="35" t="s">
        <v>75</v>
      </c>
      <c r="F12" s="43">
        <v>9006.7999999999993</v>
      </c>
      <c r="G12" s="43"/>
      <c r="H12" s="12">
        <f t="shared" si="0"/>
        <v>965.01428571428551</v>
      </c>
      <c r="I12" s="12">
        <f t="shared" si="1"/>
        <v>80.41785714285713</v>
      </c>
      <c r="J12" s="12">
        <f t="shared" si="2"/>
        <v>0</v>
      </c>
      <c r="K12" s="14">
        <f t="shared" si="3"/>
        <v>8926.3821428571428</v>
      </c>
    </row>
    <row r="13" spans="1:12">
      <c r="A13" s="33">
        <v>43318</v>
      </c>
      <c r="B13" s="39">
        <v>68267</v>
      </c>
      <c r="C13" s="35" t="s">
        <v>18</v>
      </c>
      <c r="D13" s="36" t="s">
        <v>19</v>
      </c>
      <c r="E13" s="35" t="s">
        <v>20</v>
      </c>
      <c r="F13" s="43"/>
      <c r="G13" s="43">
        <v>1702.5</v>
      </c>
      <c r="H13" s="12">
        <f t="shared" si="0"/>
        <v>0</v>
      </c>
      <c r="I13" s="12">
        <f t="shared" si="1"/>
        <v>0</v>
      </c>
      <c r="J13" s="12">
        <f t="shared" si="2"/>
        <v>17.024999999999999</v>
      </c>
      <c r="K13" s="14">
        <f t="shared" si="3"/>
        <v>1685.4749999999999</v>
      </c>
    </row>
    <row r="14" spans="1:12">
      <c r="A14" s="33">
        <v>43318</v>
      </c>
      <c r="B14" s="36">
        <v>68266</v>
      </c>
      <c r="C14" s="35" t="s">
        <v>18</v>
      </c>
      <c r="D14" s="36" t="s">
        <v>19</v>
      </c>
      <c r="E14" s="35" t="s">
        <v>20</v>
      </c>
      <c r="F14" s="43"/>
      <c r="G14" s="43">
        <v>6640</v>
      </c>
      <c r="H14" s="12">
        <f t="shared" si="0"/>
        <v>0</v>
      </c>
      <c r="I14" s="12">
        <f t="shared" si="1"/>
        <v>0</v>
      </c>
      <c r="J14" s="12">
        <f t="shared" si="2"/>
        <v>66.400000000000006</v>
      </c>
      <c r="K14" s="14">
        <f t="shared" si="3"/>
        <v>6573.6</v>
      </c>
    </row>
    <row r="15" spans="1:12">
      <c r="A15" s="33">
        <v>43313</v>
      </c>
      <c r="B15" s="36">
        <v>68259</v>
      </c>
      <c r="C15" s="35" t="s">
        <v>18</v>
      </c>
      <c r="D15" s="36" t="s">
        <v>19</v>
      </c>
      <c r="E15" s="35" t="s">
        <v>20</v>
      </c>
      <c r="F15" s="43"/>
      <c r="G15" s="43">
        <v>2486</v>
      </c>
      <c r="H15" s="12">
        <f>+F15/1.12*0.12</f>
        <v>0</v>
      </c>
      <c r="I15" s="12">
        <f>+F15/1.12*0.01</f>
        <v>0</v>
      </c>
      <c r="J15" s="12">
        <f>+G15*0.01</f>
        <v>24.86</v>
      </c>
      <c r="K15" s="14">
        <f>+F15+G15-I15-J15</f>
        <v>2461.14</v>
      </c>
      <c r="L15" s="1"/>
    </row>
    <row r="16" spans="1:12" s="20" customFormat="1">
      <c r="A16" s="33">
        <v>43321</v>
      </c>
      <c r="B16" s="36">
        <v>150986</v>
      </c>
      <c r="C16" s="35" t="s">
        <v>21</v>
      </c>
      <c r="D16" s="36" t="s">
        <v>22</v>
      </c>
      <c r="E16" s="35" t="s">
        <v>25</v>
      </c>
      <c r="F16" s="43"/>
      <c r="G16" s="43">
        <v>2700</v>
      </c>
      <c r="H16" s="12">
        <f t="shared" si="0"/>
        <v>0</v>
      </c>
      <c r="I16" s="12">
        <f t="shared" si="1"/>
        <v>0</v>
      </c>
      <c r="J16" s="12">
        <f t="shared" si="2"/>
        <v>27</v>
      </c>
      <c r="K16" s="14">
        <f t="shared" si="3"/>
        <v>2673</v>
      </c>
      <c r="L16" s="19"/>
    </row>
    <row r="17" spans="1:14" s="13" customFormat="1">
      <c r="A17" s="33">
        <v>43318</v>
      </c>
      <c r="B17" s="36">
        <v>150742</v>
      </c>
      <c r="C17" s="35" t="s">
        <v>21</v>
      </c>
      <c r="D17" s="36" t="s">
        <v>22</v>
      </c>
      <c r="E17" s="35" t="s">
        <v>25</v>
      </c>
      <c r="F17" s="43"/>
      <c r="G17" s="43">
        <v>1900</v>
      </c>
      <c r="H17" s="8">
        <f t="shared" si="0"/>
        <v>0</v>
      </c>
      <c r="I17" s="8">
        <f t="shared" si="1"/>
        <v>0</v>
      </c>
      <c r="J17" s="8">
        <f t="shared" si="2"/>
        <v>19</v>
      </c>
      <c r="K17" s="14">
        <f t="shared" si="3"/>
        <v>1881</v>
      </c>
      <c r="L17" s="16"/>
    </row>
    <row r="18" spans="1:14" s="13" customFormat="1">
      <c r="A18" s="33">
        <v>43313</v>
      </c>
      <c r="B18" s="36">
        <v>150205</v>
      </c>
      <c r="C18" s="35" t="s">
        <v>21</v>
      </c>
      <c r="D18" s="36" t="s">
        <v>22</v>
      </c>
      <c r="E18" s="35" t="s">
        <v>25</v>
      </c>
      <c r="F18" s="43"/>
      <c r="G18" s="43">
        <v>3800</v>
      </c>
      <c r="H18" s="12">
        <f t="shared" si="0"/>
        <v>0</v>
      </c>
      <c r="I18" s="12">
        <f t="shared" si="1"/>
        <v>0</v>
      </c>
      <c r="J18" s="12">
        <f t="shared" si="2"/>
        <v>38</v>
      </c>
      <c r="K18" s="14">
        <f t="shared" si="3"/>
        <v>3762</v>
      </c>
      <c r="L18" s="16"/>
    </row>
    <row r="19" spans="1:14" s="13" customFormat="1">
      <c r="A19" s="33">
        <v>43318</v>
      </c>
      <c r="B19" s="36">
        <v>813</v>
      </c>
      <c r="C19" s="35" t="s">
        <v>61</v>
      </c>
      <c r="D19" s="36" t="s">
        <v>62</v>
      </c>
      <c r="E19" s="35" t="s">
        <v>63</v>
      </c>
      <c r="F19" s="43"/>
      <c r="G19" s="43">
        <v>582.5</v>
      </c>
      <c r="H19" s="12">
        <f t="shared" si="0"/>
        <v>0</v>
      </c>
      <c r="I19" s="12">
        <f t="shared" si="1"/>
        <v>0</v>
      </c>
      <c r="J19" s="12">
        <f t="shared" si="2"/>
        <v>5.8250000000000002</v>
      </c>
      <c r="K19" s="14">
        <f t="shared" si="3"/>
        <v>576.67499999999995</v>
      </c>
      <c r="L19" s="16"/>
    </row>
    <row r="20" spans="1:14" s="13" customFormat="1">
      <c r="A20" s="33">
        <v>43318</v>
      </c>
      <c r="B20" s="36">
        <v>812</v>
      </c>
      <c r="C20" s="35" t="s">
        <v>61</v>
      </c>
      <c r="D20" s="36" t="s">
        <v>62</v>
      </c>
      <c r="E20" s="35" t="s">
        <v>63</v>
      </c>
      <c r="F20" s="43"/>
      <c r="G20" s="43">
        <v>3464</v>
      </c>
      <c r="H20" s="12">
        <f t="shared" si="0"/>
        <v>0</v>
      </c>
      <c r="I20" s="12">
        <f t="shared" si="1"/>
        <v>0</v>
      </c>
      <c r="J20" s="12">
        <f t="shared" si="2"/>
        <v>34.64</v>
      </c>
      <c r="K20" s="14">
        <f t="shared" si="3"/>
        <v>3429.36</v>
      </c>
      <c r="L20" s="16"/>
    </row>
    <row r="21" spans="1:14">
      <c r="A21" s="33">
        <v>43315</v>
      </c>
      <c r="B21" s="36">
        <v>1209265</v>
      </c>
      <c r="C21" s="35" t="s">
        <v>54</v>
      </c>
      <c r="D21" s="36" t="s">
        <v>55</v>
      </c>
      <c r="E21" s="35" t="s">
        <v>56</v>
      </c>
      <c r="F21" s="43">
        <v>5588.04</v>
      </c>
      <c r="G21" s="43"/>
      <c r="H21" s="12">
        <f t="shared" si="0"/>
        <v>598.71857142857141</v>
      </c>
      <c r="I21" s="12">
        <f t="shared" si="1"/>
        <v>49.893214285714286</v>
      </c>
      <c r="J21" s="12">
        <f t="shared" si="2"/>
        <v>0</v>
      </c>
      <c r="K21" s="14">
        <f t="shared" si="3"/>
        <v>5538.1467857142861</v>
      </c>
      <c r="L21" s="1"/>
    </row>
    <row r="22" spans="1:14">
      <c r="A22" s="33">
        <v>43314</v>
      </c>
      <c r="B22" s="34">
        <v>30236</v>
      </c>
      <c r="C22" s="35" t="s">
        <v>44</v>
      </c>
      <c r="D22" s="36" t="s">
        <v>45</v>
      </c>
      <c r="E22" s="35" t="s">
        <v>46</v>
      </c>
      <c r="F22" s="43">
        <v>6208</v>
      </c>
      <c r="G22" s="43"/>
      <c r="H22" s="12">
        <f>+F22/1.12*0.12</f>
        <v>665.142857142857</v>
      </c>
      <c r="I22" s="12">
        <f t="shared" si="1"/>
        <v>55.428571428571423</v>
      </c>
      <c r="J22" s="12">
        <f t="shared" si="2"/>
        <v>0</v>
      </c>
      <c r="K22" s="14">
        <f t="shared" si="3"/>
        <v>6152.5714285714284</v>
      </c>
      <c r="L22" s="1"/>
    </row>
    <row r="23" spans="1:14" s="13" customFormat="1">
      <c r="A23" s="33">
        <v>43314</v>
      </c>
      <c r="B23" s="54">
        <v>4261</v>
      </c>
      <c r="C23" s="35" t="s">
        <v>67</v>
      </c>
      <c r="D23" s="36" t="s">
        <v>68</v>
      </c>
      <c r="E23" s="35" t="s">
        <v>69</v>
      </c>
      <c r="F23" s="43"/>
      <c r="G23" s="43">
        <v>1525</v>
      </c>
      <c r="H23" s="12">
        <f t="shared" si="0"/>
        <v>0</v>
      </c>
      <c r="I23" s="12">
        <f t="shared" si="1"/>
        <v>0</v>
      </c>
      <c r="J23" s="12">
        <f t="shared" si="2"/>
        <v>15.25</v>
      </c>
      <c r="K23" s="14">
        <f t="shared" si="3"/>
        <v>1509.75</v>
      </c>
      <c r="L23" s="16"/>
    </row>
    <row r="24" spans="1:14" s="20" customFormat="1">
      <c r="A24" s="33">
        <v>43314</v>
      </c>
      <c r="B24" s="38">
        <v>510357948</v>
      </c>
      <c r="C24" s="35" t="s">
        <v>29</v>
      </c>
      <c r="D24" s="36" t="s">
        <v>30</v>
      </c>
      <c r="E24" s="35" t="s">
        <v>31</v>
      </c>
      <c r="F24" s="43">
        <v>1370</v>
      </c>
      <c r="G24" s="43"/>
      <c r="H24" s="8">
        <f t="shared" si="0"/>
        <v>146.78571428571425</v>
      </c>
      <c r="I24" s="8">
        <f t="shared" si="1"/>
        <v>12.232142857142856</v>
      </c>
      <c r="J24" s="8">
        <f t="shared" si="2"/>
        <v>0</v>
      </c>
      <c r="K24" s="14">
        <f t="shared" si="3"/>
        <v>1357.7678571428571</v>
      </c>
      <c r="L24" s="19"/>
    </row>
    <row r="25" spans="1:14">
      <c r="A25" s="33">
        <v>43313</v>
      </c>
      <c r="B25" s="38">
        <v>510354826</v>
      </c>
      <c r="C25" s="35" t="s">
        <v>29</v>
      </c>
      <c r="D25" s="36" t="s">
        <v>30</v>
      </c>
      <c r="E25" s="35" t="s">
        <v>31</v>
      </c>
      <c r="F25" s="43">
        <v>5240</v>
      </c>
      <c r="G25" s="43"/>
      <c r="H25" s="12">
        <f t="shared" si="0"/>
        <v>561.42857142857144</v>
      </c>
      <c r="I25" s="12">
        <f t="shared" si="1"/>
        <v>46.785714285714285</v>
      </c>
      <c r="J25" s="12">
        <f t="shared" si="2"/>
        <v>0</v>
      </c>
      <c r="K25" s="14">
        <f t="shared" si="3"/>
        <v>5193.2142857142853</v>
      </c>
      <c r="L25" s="13"/>
      <c r="M25" s="13"/>
      <c r="N25" s="13"/>
    </row>
    <row r="26" spans="1:14" s="13" customFormat="1">
      <c r="A26" s="33">
        <v>43320</v>
      </c>
      <c r="B26" s="38">
        <v>35603</v>
      </c>
      <c r="C26" s="35" t="s">
        <v>64</v>
      </c>
      <c r="D26" s="36" t="s">
        <v>65</v>
      </c>
      <c r="E26" s="35" t="s">
        <v>66</v>
      </c>
      <c r="F26" s="43">
        <v>6419</v>
      </c>
      <c r="G26" s="43"/>
      <c r="H26" s="12">
        <f t="shared" si="0"/>
        <v>687.74999999999989</v>
      </c>
      <c r="I26" s="12">
        <f t="shared" si="1"/>
        <v>57.312499999999993</v>
      </c>
      <c r="J26" s="12">
        <f>+G26*0.01</f>
        <v>0</v>
      </c>
      <c r="K26" s="14">
        <f>+F26+G26-I26-J26</f>
        <v>6361.6875</v>
      </c>
      <c r="L26" s="16"/>
    </row>
    <row r="27" spans="1:14" s="13" customFormat="1">
      <c r="A27" s="33">
        <v>43320</v>
      </c>
      <c r="B27" s="38">
        <v>35604</v>
      </c>
      <c r="C27" s="35" t="s">
        <v>64</v>
      </c>
      <c r="D27" s="36" t="s">
        <v>65</v>
      </c>
      <c r="E27" s="35" t="s">
        <v>66</v>
      </c>
      <c r="F27" s="43">
        <v>12435</v>
      </c>
      <c r="G27" s="43"/>
      <c r="H27" s="12">
        <f>+F27/1.12*0.12</f>
        <v>1332.3214285714284</v>
      </c>
      <c r="I27" s="12">
        <f>+F27/1.12*0.01</f>
        <v>111.02678571428571</v>
      </c>
      <c r="J27" s="12">
        <f t="shared" si="2"/>
        <v>0</v>
      </c>
      <c r="K27" s="14">
        <f>+F27+G27-I27-J27</f>
        <v>12323.973214285714</v>
      </c>
      <c r="L27" s="16"/>
    </row>
    <row r="28" spans="1:14" s="51" customFormat="1">
      <c r="A28" s="33">
        <v>43320</v>
      </c>
      <c r="B28" s="38">
        <v>35604</v>
      </c>
      <c r="C28" s="35" t="s">
        <v>64</v>
      </c>
      <c r="D28" s="36" t="s">
        <v>65</v>
      </c>
      <c r="E28" s="35" t="s">
        <v>66</v>
      </c>
      <c r="F28" s="43"/>
      <c r="G28" s="43">
        <v>200</v>
      </c>
      <c r="H28" s="49">
        <f t="shared" si="0"/>
        <v>0</v>
      </c>
      <c r="I28" s="49">
        <f t="shared" si="1"/>
        <v>0</v>
      </c>
      <c r="J28" s="49">
        <f t="shared" si="2"/>
        <v>2</v>
      </c>
      <c r="K28" s="52">
        <f t="shared" si="3"/>
        <v>198</v>
      </c>
      <c r="L28" s="50"/>
    </row>
    <row r="29" spans="1:14">
      <c r="A29" s="33">
        <v>43320</v>
      </c>
      <c r="B29" s="38">
        <v>5678</v>
      </c>
      <c r="C29" s="35" t="s">
        <v>57</v>
      </c>
      <c r="D29" s="36" t="s">
        <v>58</v>
      </c>
      <c r="E29" s="35" t="s">
        <v>59</v>
      </c>
      <c r="F29" s="43">
        <v>6120</v>
      </c>
      <c r="G29" s="43"/>
      <c r="H29" s="18">
        <f t="shared" si="0"/>
        <v>655.71428571428567</v>
      </c>
      <c r="I29" s="18">
        <f t="shared" si="1"/>
        <v>54.642857142857139</v>
      </c>
      <c r="J29" s="18">
        <f t="shared" si="2"/>
        <v>0</v>
      </c>
      <c r="K29" s="14">
        <f t="shared" si="3"/>
        <v>6065.3571428571431</v>
      </c>
      <c r="L29" s="16"/>
      <c r="M29" s="13"/>
      <c r="N29" s="13"/>
    </row>
    <row r="30" spans="1:14">
      <c r="A30" s="33">
        <v>43321</v>
      </c>
      <c r="B30" s="38">
        <v>224850</v>
      </c>
      <c r="C30" s="35" t="s">
        <v>26</v>
      </c>
      <c r="D30" s="36" t="s">
        <v>27</v>
      </c>
      <c r="E30" s="35" t="s">
        <v>28</v>
      </c>
      <c r="F30" s="43">
        <v>2941.04</v>
      </c>
      <c r="G30" s="43"/>
      <c r="H30" s="12">
        <f t="shared" si="0"/>
        <v>315.11142857142852</v>
      </c>
      <c r="I30" s="12">
        <f t="shared" si="1"/>
        <v>26.25928571428571</v>
      </c>
      <c r="J30" s="12">
        <f t="shared" si="2"/>
        <v>0</v>
      </c>
      <c r="K30" s="14">
        <f t="shared" si="3"/>
        <v>2914.7807142857141</v>
      </c>
      <c r="L30" s="16"/>
      <c r="M30" s="13"/>
      <c r="N30" s="13"/>
    </row>
    <row r="31" spans="1:14">
      <c r="A31" s="33">
        <v>43321</v>
      </c>
      <c r="B31" s="38">
        <v>4309</v>
      </c>
      <c r="C31" s="35" t="s">
        <v>67</v>
      </c>
      <c r="D31" s="36" t="s">
        <v>68</v>
      </c>
      <c r="E31" s="35" t="s">
        <v>69</v>
      </c>
      <c r="F31" s="43"/>
      <c r="G31" s="43">
        <v>1595</v>
      </c>
      <c r="H31" s="8">
        <f t="shared" si="0"/>
        <v>0</v>
      </c>
      <c r="I31" s="8">
        <f t="shared" si="1"/>
        <v>0</v>
      </c>
      <c r="J31" s="8">
        <f t="shared" si="2"/>
        <v>15.950000000000001</v>
      </c>
      <c r="K31" s="14">
        <f t="shared" si="3"/>
        <v>1579.05</v>
      </c>
    </row>
    <row r="32" spans="1:14">
      <c r="A32" s="33">
        <v>43323</v>
      </c>
      <c r="B32" s="38">
        <v>24139</v>
      </c>
      <c r="C32" s="35" t="s">
        <v>60</v>
      </c>
      <c r="D32" s="36" t="s">
        <v>16</v>
      </c>
      <c r="E32" s="35" t="s">
        <v>17</v>
      </c>
      <c r="F32" s="43">
        <v>5417</v>
      </c>
      <c r="G32" s="43"/>
      <c r="H32" s="12">
        <f t="shared" si="0"/>
        <v>580.392857142857</v>
      </c>
      <c r="I32" s="12">
        <f t="shared" si="1"/>
        <v>48.366071428571423</v>
      </c>
      <c r="J32" s="12">
        <f t="shared" si="2"/>
        <v>0</v>
      </c>
      <c r="K32" s="14">
        <f t="shared" si="3"/>
        <v>5368.6339285714284</v>
      </c>
    </row>
    <row r="33" spans="1:12">
      <c r="A33" s="33">
        <v>43323</v>
      </c>
      <c r="B33" s="38">
        <v>24140</v>
      </c>
      <c r="C33" s="35" t="s">
        <v>60</v>
      </c>
      <c r="D33" s="36" t="s">
        <v>16</v>
      </c>
      <c r="E33" s="35" t="s">
        <v>17</v>
      </c>
      <c r="F33" s="43">
        <v>4386</v>
      </c>
      <c r="G33" s="43"/>
      <c r="H33" s="12">
        <f t="shared" si="0"/>
        <v>469.92857142857133</v>
      </c>
      <c r="I33" s="12">
        <f t="shared" si="1"/>
        <v>39.160714285714278</v>
      </c>
      <c r="J33" s="12">
        <f t="shared" si="2"/>
        <v>0</v>
      </c>
      <c r="K33" s="14">
        <f t="shared" si="3"/>
        <v>4346.8392857142853</v>
      </c>
    </row>
    <row r="34" spans="1:12">
      <c r="A34" s="33">
        <v>43334</v>
      </c>
      <c r="B34" s="48">
        <v>24252</v>
      </c>
      <c r="C34" s="35" t="s">
        <v>60</v>
      </c>
      <c r="D34" s="36" t="s">
        <v>16</v>
      </c>
      <c r="E34" s="35" t="s">
        <v>17</v>
      </c>
      <c r="F34" s="43">
        <v>6778</v>
      </c>
      <c r="G34" s="43"/>
      <c r="H34" s="12">
        <f t="shared" si="0"/>
        <v>726.21428571428567</v>
      </c>
      <c r="I34" s="12">
        <f t="shared" si="1"/>
        <v>60.517857142857139</v>
      </c>
      <c r="J34" s="12">
        <f t="shared" si="2"/>
        <v>0</v>
      </c>
      <c r="K34" s="14">
        <f t="shared" si="3"/>
        <v>6717.4821428571431</v>
      </c>
    </row>
    <row r="35" spans="1:12">
      <c r="A35" s="33">
        <v>43334</v>
      </c>
      <c r="B35" s="38">
        <v>24253</v>
      </c>
      <c r="C35" s="35" t="s">
        <v>60</v>
      </c>
      <c r="D35" s="36" t="s">
        <v>16</v>
      </c>
      <c r="E35" s="35" t="s">
        <v>17</v>
      </c>
      <c r="F35" s="44">
        <v>6772</v>
      </c>
      <c r="G35" s="44"/>
      <c r="H35" s="8">
        <f t="shared" si="0"/>
        <v>725.57142857142844</v>
      </c>
      <c r="I35" s="8">
        <f t="shared" si="1"/>
        <v>60.464285714285708</v>
      </c>
      <c r="J35" s="8">
        <f t="shared" si="2"/>
        <v>0</v>
      </c>
      <c r="K35" s="14">
        <f t="shared" si="3"/>
        <v>6711.5357142857147</v>
      </c>
    </row>
    <row r="36" spans="1:12">
      <c r="A36" s="33">
        <v>43335</v>
      </c>
      <c r="B36" s="38">
        <v>1207</v>
      </c>
      <c r="C36" s="35" t="s">
        <v>61</v>
      </c>
      <c r="D36" s="36" t="s">
        <v>62</v>
      </c>
      <c r="E36" s="35" t="s">
        <v>63</v>
      </c>
      <c r="F36" s="43"/>
      <c r="G36" s="43">
        <v>788</v>
      </c>
      <c r="H36" s="12">
        <f t="shared" si="0"/>
        <v>0</v>
      </c>
      <c r="I36" s="12">
        <f t="shared" si="1"/>
        <v>0</v>
      </c>
      <c r="J36" s="12">
        <f t="shared" si="2"/>
        <v>7.88</v>
      </c>
      <c r="K36" s="14">
        <f t="shared" si="3"/>
        <v>780.12</v>
      </c>
    </row>
    <row r="37" spans="1:12">
      <c r="A37" s="33">
        <v>43334</v>
      </c>
      <c r="B37" s="38">
        <v>4990</v>
      </c>
      <c r="C37" s="35" t="s">
        <v>41</v>
      </c>
      <c r="D37" s="36" t="s">
        <v>42</v>
      </c>
      <c r="E37" s="35" t="s">
        <v>43</v>
      </c>
      <c r="F37" s="45">
        <v>5000</v>
      </c>
      <c r="G37" s="43"/>
      <c r="H37" s="12">
        <f t="shared" si="0"/>
        <v>535.71428571428567</v>
      </c>
      <c r="I37" s="12">
        <f t="shared" si="1"/>
        <v>44.642857142857139</v>
      </c>
      <c r="J37" s="12">
        <f t="shared" si="2"/>
        <v>0</v>
      </c>
      <c r="K37" s="14">
        <f t="shared" si="3"/>
        <v>4955.3571428571431</v>
      </c>
    </row>
    <row r="38" spans="1:12">
      <c r="A38" s="33">
        <v>43335</v>
      </c>
      <c r="B38" s="38">
        <v>226411</v>
      </c>
      <c r="C38" s="35" t="s">
        <v>26</v>
      </c>
      <c r="D38" s="36" t="s">
        <v>27</v>
      </c>
      <c r="E38" s="35" t="s">
        <v>28</v>
      </c>
      <c r="F38" s="43">
        <v>3954.01</v>
      </c>
      <c r="G38" s="43"/>
      <c r="H38" s="12">
        <f t="shared" si="0"/>
        <v>423.64392857142849</v>
      </c>
      <c r="I38" s="12">
        <f t="shared" si="1"/>
        <v>35.303660714285712</v>
      </c>
      <c r="J38" s="12">
        <f t="shared" si="2"/>
        <v>0</v>
      </c>
      <c r="K38" s="14">
        <f t="shared" si="3"/>
        <v>3918.7063392857144</v>
      </c>
      <c r="L38" s="1"/>
    </row>
    <row r="39" spans="1:12">
      <c r="A39" s="33">
        <v>43335</v>
      </c>
      <c r="B39" s="38">
        <v>137038</v>
      </c>
      <c r="C39" s="35" t="s">
        <v>21</v>
      </c>
      <c r="D39" s="36" t="s">
        <v>22</v>
      </c>
      <c r="E39" s="35" t="s">
        <v>25</v>
      </c>
      <c r="F39" s="43"/>
      <c r="G39" s="43">
        <v>2700</v>
      </c>
      <c r="H39" s="12">
        <f t="shared" si="0"/>
        <v>0</v>
      </c>
      <c r="I39" s="12">
        <f t="shared" si="1"/>
        <v>0</v>
      </c>
      <c r="J39" s="12">
        <f t="shared" si="2"/>
        <v>27</v>
      </c>
      <c r="K39" s="14">
        <f t="shared" si="3"/>
        <v>2673</v>
      </c>
    </row>
    <row r="40" spans="1:12">
      <c r="A40" s="33">
        <v>43334</v>
      </c>
      <c r="B40" s="38">
        <v>30357</v>
      </c>
      <c r="C40" s="35" t="s">
        <v>44</v>
      </c>
      <c r="D40" s="36" t="s">
        <v>45</v>
      </c>
      <c r="E40" s="35" t="s">
        <v>46</v>
      </c>
      <c r="F40" s="43">
        <v>3359.75</v>
      </c>
      <c r="G40" s="43"/>
      <c r="H40" s="12">
        <f t="shared" si="0"/>
        <v>359.97321428571422</v>
      </c>
      <c r="I40" s="12">
        <f t="shared" si="1"/>
        <v>29.997767857142854</v>
      </c>
      <c r="J40" s="12">
        <f t="shared" si="2"/>
        <v>0</v>
      </c>
      <c r="K40" s="14">
        <f t="shared" si="3"/>
        <v>3329.7522321428573</v>
      </c>
    </row>
    <row r="41" spans="1:12">
      <c r="A41" s="33">
        <v>43336</v>
      </c>
      <c r="B41" s="41">
        <v>1225</v>
      </c>
      <c r="C41" s="35" t="s">
        <v>61</v>
      </c>
      <c r="D41" s="36" t="s">
        <v>62</v>
      </c>
      <c r="E41" s="35" t="s">
        <v>63</v>
      </c>
      <c r="F41" s="43"/>
      <c r="G41" s="43">
        <v>500</v>
      </c>
      <c r="H41" s="12">
        <f t="shared" si="0"/>
        <v>0</v>
      </c>
      <c r="I41" s="12">
        <f t="shared" si="1"/>
        <v>0</v>
      </c>
      <c r="J41" s="12">
        <f t="shared" si="2"/>
        <v>5</v>
      </c>
      <c r="K41" s="14">
        <f t="shared" si="3"/>
        <v>495</v>
      </c>
    </row>
    <row r="42" spans="1:12">
      <c r="A42" s="33" t="s">
        <v>76</v>
      </c>
      <c r="B42" s="41">
        <v>152352</v>
      </c>
      <c r="C42" s="35" t="s">
        <v>51</v>
      </c>
      <c r="D42" s="36" t="s">
        <v>52</v>
      </c>
      <c r="E42" s="35" t="s">
        <v>53</v>
      </c>
      <c r="F42" s="43">
        <v>2220</v>
      </c>
      <c r="G42" s="43"/>
      <c r="H42" s="12">
        <f t="shared" ref="H42:H57" si="4">+F42/1.12*0.12</f>
        <v>237.8571428571428</v>
      </c>
      <c r="I42" s="12">
        <f t="shared" ref="I42:I57" si="5">+F42/1.12*0.01</f>
        <v>19.821428571428569</v>
      </c>
      <c r="J42" s="12">
        <f t="shared" ref="J42:J57" si="6">+G42*0.01</f>
        <v>0</v>
      </c>
      <c r="K42" s="14">
        <f t="shared" ref="K42:K57" si="7">+F42+G42-I42-J42</f>
        <v>2200.1785714285716</v>
      </c>
    </row>
    <row r="43" spans="1:12">
      <c r="A43" s="33">
        <v>43325</v>
      </c>
      <c r="B43" s="41">
        <v>68272</v>
      </c>
      <c r="C43" s="35" t="s">
        <v>18</v>
      </c>
      <c r="D43" s="36" t="s">
        <v>19</v>
      </c>
      <c r="E43" s="35" t="s">
        <v>20</v>
      </c>
      <c r="F43" s="43"/>
      <c r="G43" s="43">
        <v>2090.1</v>
      </c>
      <c r="H43" s="12">
        <f t="shared" si="4"/>
        <v>0</v>
      </c>
      <c r="I43" s="12">
        <f t="shared" si="5"/>
        <v>0</v>
      </c>
      <c r="J43" s="12">
        <f t="shared" si="6"/>
        <v>20.901</v>
      </c>
      <c r="K43" s="14">
        <f t="shared" si="7"/>
        <v>2069.1990000000001</v>
      </c>
    </row>
    <row r="44" spans="1:12">
      <c r="A44" s="33">
        <v>43325</v>
      </c>
      <c r="B44" s="41">
        <v>68271</v>
      </c>
      <c r="C44" s="35" t="s">
        <v>18</v>
      </c>
      <c r="D44" s="36" t="s">
        <v>19</v>
      </c>
      <c r="E44" s="35" t="s">
        <v>20</v>
      </c>
      <c r="F44" s="43"/>
      <c r="G44" s="43">
        <v>4296</v>
      </c>
      <c r="H44" s="12">
        <f t="shared" si="4"/>
        <v>0</v>
      </c>
      <c r="I44" s="12">
        <f t="shared" si="5"/>
        <v>0</v>
      </c>
      <c r="J44" s="12">
        <f t="shared" si="6"/>
        <v>42.96</v>
      </c>
      <c r="K44" s="14">
        <f t="shared" si="7"/>
        <v>4253.04</v>
      </c>
    </row>
    <row r="45" spans="1:12">
      <c r="A45" s="33">
        <v>43325</v>
      </c>
      <c r="B45" s="41">
        <v>151427</v>
      </c>
      <c r="C45" s="35" t="s">
        <v>21</v>
      </c>
      <c r="D45" s="36" t="s">
        <v>22</v>
      </c>
      <c r="E45" s="35" t="s">
        <v>25</v>
      </c>
      <c r="F45" s="43"/>
      <c r="G45" s="43">
        <v>1050</v>
      </c>
      <c r="H45" s="12">
        <f t="shared" si="4"/>
        <v>0</v>
      </c>
      <c r="I45" s="12">
        <f t="shared" si="5"/>
        <v>0</v>
      </c>
      <c r="J45" s="12">
        <f t="shared" si="6"/>
        <v>10.5</v>
      </c>
      <c r="K45" s="14">
        <f t="shared" si="7"/>
        <v>1039.5</v>
      </c>
    </row>
    <row r="46" spans="1:12">
      <c r="A46" s="33">
        <v>43325</v>
      </c>
      <c r="B46" s="41">
        <v>12433</v>
      </c>
      <c r="C46" s="35" t="s">
        <v>48</v>
      </c>
      <c r="D46" s="36" t="s">
        <v>49</v>
      </c>
      <c r="E46" s="35" t="s">
        <v>50</v>
      </c>
      <c r="F46" s="43"/>
      <c r="G46" s="43">
        <f>4157+501.9</f>
        <v>4658.8999999999996</v>
      </c>
      <c r="H46" s="12">
        <f t="shared" si="4"/>
        <v>0</v>
      </c>
      <c r="I46" s="12">
        <f t="shared" si="5"/>
        <v>0</v>
      </c>
      <c r="J46" s="12">
        <f t="shared" si="6"/>
        <v>46.588999999999999</v>
      </c>
      <c r="K46" s="14">
        <f t="shared" si="7"/>
        <v>4612.3109999999997</v>
      </c>
    </row>
    <row r="47" spans="1:12">
      <c r="A47" s="33">
        <v>43325</v>
      </c>
      <c r="B47" s="41">
        <v>847103</v>
      </c>
      <c r="C47" s="35" t="s">
        <v>38</v>
      </c>
      <c r="D47" s="36" t="s">
        <v>39</v>
      </c>
      <c r="E47" s="35" t="s">
        <v>40</v>
      </c>
      <c r="F47" s="43">
        <v>4560</v>
      </c>
      <c r="G47" s="43"/>
      <c r="H47" s="12">
        <f t="shared" si="4"/>
        <v>488.5714285714285</v>
      </c>
      <c r="I47" s="12">
        <f t="shared" si="5"/>
        <v>40.714285714285715</v>
      </c>
      <c r="J47" s="12">
        <f t="shared" si="6"/>
        <v>0</v>
      </c>
      <c r="K47" s="14">
        <f t="shared" si="7"/>
        <v>4519.2857142857147</v>
      </c>
    </row>
    <row r="48" spans="1:12">
      <c r="A48" s="33">
        <v>43334</v>
      </c>
      <c r="B48" s="41">
        <v>68285</v>
      </c>
      <c r="C48" s="35" t="s">
        <v>18</v>
      </c>
      <c r="D48" s="36" t="s">
        <v>19</v>
      </c>
      <c r="E48" s="35" t="s">
        <v>20</v>
      </c>
      <c r="F48" s="43"/>
      <c r="G48" s="43">
        <v>1406</v>
      </c>
      <c r="H48" s="12">
        <f t="shared" si="4"/>
        <v>0</v>
      </c>
      <c r="I48" s="12">
        <f t="shared" si="5"/>
        <v>0</v>
      </c>
      <c r="J48" s="12">
        <f t="shared" si="6"/>
        <v>14.06</v>
      </c>
      <c r="K48" s="14">
        <f t="shared" si="7"/>
        <v>1391.94</v>
      </c>
    </row>
    <row r="49" spans="1:11">
      <c r="A49" s="33">
        <v>43332</v>
      </c>
      <c r="B49" s="41">
        <v>8642</v>
      </c>
      <c r="C49" s="35" t="s">
        <v>48</v>
      </c>
      <c r="D49" s="36" t="s">
        <v>49</v>
      </c>
      <c r="E49" s="35" t="s">
        <v>50</v>
      </c>
      <c r="F49" s="43"/>
      <c r="G49" s="43">
        <f>2856.25+367.5</f>
        <v>3223.75</v>
      </c>
      <c r="H49" s="12">
        <f t="shared" si="4"/>
        <v>0</v>
      </c>
      <c r="I49" s="12">
        <f t="shared" si="5"/>
        <v>0</v>
      </c>
      <c r="J49" s="12">
        <f t="shared" si="6"/>
        <v>32.237499999999997</v>
      </c>
      <c r="K49" s="14">
        <f t="shared" si="7"/>
        <v>3191.5124999999998</v>
      </c>
    </row>
    <row r="50" spans="1:11">
      <c r="A50" s="33">
        <v>43332</v>
      </c>
      <c r="B50" s="41">
        <v>68282</v>
      </c>
      <c r="C50" s="35" t="s">
        <v>18</v>
      </c>
      <c r="D50" s="36" t="s">
        <v>19</v>
      </c>
      <c r="E50" s="35" t="s">
        <v>20</v>
      </c>
      <c r="F50" s="43"/>
      <c r="G50" s="43">
        <v>1537.5</v>
      </c>
      <c r="H50" s="12">
        <f t="shared" si="4"/>
        <v>0</v>
      </c>
      <c r="I50" s="12">
        <f t="shared" si="5"/>
        <v>0</v>
      </c>
      <c r="J50" s="12">
        <f t="shared" si="6"/>
        <v>15.375</v>
      </c>
      <c r="K50" s="14">
        <f t="shared" si="7"/>
        <v>1522.125</v>
      </c>
    </row>
    <row r="51" spans="1:11">
      <c r="A51" s="33">
        <v>43332</v>
      </c>
      <c r="B51" s="41">
        <v>68281</v>
      </c>
      <c r="C51" s="35" t="s">
        <v>18</v>
      </c>
      <c r="D51" s="36" t="s">
        <v>19</v>
      </c>
      <c r="E51" s="35" t="s">
        <v>20</v>
      </c>
      <c r="F51" s="43"/>
      <c r="G51" s="43">
        <v>3196</v>
      </c>
      <c r="H51" s="12">
        <f t="shared" ref="H51:H55" si="8">+F51/1.12*0.12</f>
        <v>0</v>
      </c>
      <c r="I51" s="12">
        <f t="shared" ref="I51:I55" si="9">+F51/1.12*0.01</f>
        <v>0</v>
      </c>
      <c r="J51" s="12">
        <f t="shared" ref="J51:J55" si="10">+G51*0.01</f>
        <v>31.96</v>
      </c>
      <c r="K51" s="14">
        <f t="shared" ref="K51:K55" si="11">+F51+G51-I51-J51</f>
        <v>3164.04</v>
      </c>
    </row>
    <row r="52" spans="1:11">
      <c r="A52" s="33">
        <v>43329</v>
      </c>
      <c r="B52" s="41">
        <v>68276</v>
      </c>
      <c r="C52" s="35" t="s">
        <v>18</v>
      </c>
      <c r="D52" s="36" t="s">
        <v>19</v>
      </c>
      <c r="E52" s="35" t="s">
        <v>20</v>
      </c>
      <c r="F52" s="43"/>
      <c r="G52" s="43">
        <v>4070</v>
      </c>
      <c r="H52" s="12">
        <f t="shared" si="8"/>
        <v>0</v>
      </c>
      <c r="I52" s="12">
        <f t="shared" si="9"/>
        <v>0</v>
      </c>
      <c r="J52" s="12">
        <f t="shared" si="10"/>
        <v>40.700000000000003</v>
      </c>
      <c r="K52" s="14">
        <f t="shared" si="11"/>
        <v>4029.3</v>
      </c>
    </row>
    <row r="53" spans="1:11">
      <c r="A53" s="33">
        <v>43328</v>
      </c>
      <c r="B53" s="41">
        <v>136657</v>
      </c>
      <c r="C53" s="35" t="s">
        <v>21</v>
      </c>
      <c r="D53" s="36" t="s">
        <v>22</v>
      </c>
      <c r="E53" s="35" t="s">
        <v>25</v>
      </c>
      <c r="F53" s="43"/>
      <c r="G53" s="43">
        <v>3200</v>
      </c>
      <c r="H53" s="12">
        <f t="shared" si="8"/>
        <v>0</v>
      </c>
      <c r="I53" s="12">
        <f t="shared" si="9"/>
        <v>0</v>
      </c>
      <c r="J53" s="12">
        <f t="shared" si="10"/>
        <v>32</v>
      </c>
      <c r="K53" s="14">
        <f t="shared" si="11"/>
        <v>3168</v>
      </c>
    </row>
    <row r="54" spans="1:11">
      <c r="A54" s="33">
        <v>43328</v>
      </c>
      <c r="B54" s="41">
        <v>8525</v>
      </c>
      <c r="C54" s="35" t="s">
        <v>48</v>
      </c>
      <c r="D54" s="36" t="s">
        <v>49</v>
      </c>
      <c r="E54" s="35" t="s">
        <v>50</v>
      </c>
      <c r="F54" s="43"/>
      <c r="G54" s="43">
        <v>1192</v>
      </c>
      <c r="H54" s="12">
        <f t="shared" si="8"/>
        <v>0</v>
      </c>
      <c r="I54" s="12">
        <f t="shared" si="9"/>
        <v>0</v>
      </c>
      <c r="J54" s="12">
        <f t="shared" si="10"/>
        <v>11.92</v>
      </c>
      <c r="K54" s="14">
        <f t="shared" si="11"/>
        <v>1180.08</v>
      </c>
    </row>
    <row r="55" spans="1:11">
      <c r="A55" s="33">
        <v>43326</v>
      </c>
      <c r="B55" s="41">
        <v>151198</v>
      </c>
      <c r="C55" s="35" t="s">
        <v>21</v>
      </c>
      <c r="D55" s="36" t="s">
        <v>22</v>
      </c>
      <c r="E55" s="35" t="s">
        <v>25</v>
      </c>
      <c r="F55" s="43"/>
      <c r="G55" s="43">
        <v>1950</v>
      </c>
      <c r="H55" s="12">
        <f t="shared" si="8"/>
        <v>0</v>
      </c>
      <c r="I55" s="12">
        <f t="shared" si="9"/>
        <v>0</v>
      </c>
      <c r="J55" s="12">
        <f t="shared" si="10"/>
        <v>19.5</v>
      </c>
      <c r="K55" s="14">
        <f t="shared" si="11"/>
        <v>1930.5</v>
      </c>
    </row>
    <row r="56" spans="1:11">
      <c r="A56" s="33">
        <v>43330</v>
      </c>
      <c r="B56" s="41">
        <v>24201</v>
      </c>
      <c r="C56" s="35" t="s">
        <v>60</v>
      </c>
      <c r="D56" s="36" t="s">
        <v>16</v>
      </c>
      <c r="E56" s="35" t="s">
        <v>17</v>
      </c>
      <c r="F56" s="43">
        <v>12496</v>
      </c>
      <c r="G56" s="43"/>
      <c r="H56" s="12">
        <f t="shared" si="4"/>
        <v>1338.8571428571429</v>
      </c>
      <c r="I56" s="12">
        <f t="shared" si="5"/>
        <v>111.57142857142857</v>
      </c>
      <c r="J56" s="12">
        <f t="shared" si="6"/>
        <v>0</v>
      </c>
      <c r="K56" s="14">
        <f t="shared" si="7"/>
        <v>12384.428571428571</v>
      </c>
    </row>
    <row r="57" spans="1:11">
      <c r="A57" s="33">
        <v>43330</v>
      </c>
      <c r="B57" s="41">
        <v>24202</v>
      </c>
      <c r="C57" s="35" t="s">
        <v>60</v>
      </c>
      <c r="D57" s="36" t="s">
        <v>16</v>
      </c>
      <c r="E57" s="35" t="s">
        <v>17</v>
      </c>
      <c r="F57" s="43">
        <v>7461</v>
      </c>
      <c r="G57" s="43"/>
      <c r="H57" s="12">
        <f t="shared" si="4"/>
        <v>799.392857142857</v>
      </c>
      <c r="I57" s="12">
        <f t="shared" si="5"/>
        <v>66.616071428571416</v>
      </c>
      <c r="J57" s="12">
        <f t="shared" si="6"/>
        <v>0</v>
      </c>
      <c r="K57" s="14">
        <f t="shared" si="7"/>
        <v>7394.3839285714284</v>
      </c>
    </row>
    <row r="58" spans="1:11">
      <c r="A58" s="33">
        <v>43343</v>
      </c>
      <c r="B58" s="41">
        <v>26963</v>
      </c>
      <c r="C58" s="35" t="s">
        <v>77</v>
      </c>
      <c r="D58" s="36" t="s">
        <v>78</v>
      </c>
      <c r="E58" s="35" t="s">
        <v>79</v>
      </c>
      <c r="F58" s="43">
        <v>1785.68</v>
      </c>
      <c r="G58" s="43"/>
      <c r="H58" s="12">
        <f t="shared" ref="H58:H72" si="12">+F58/1.12*0.12</f>
        <v>191.32285714285712</v>
      </c>
      <c r="I58" s="12">
        <f t="shared" ref="I58:I72" si="13">+F58/1.12*0.01</f>
        <v>15.943571428571428</v>
      </c>
      <c r="J58" s="12">
        <f t="shared" ref="J58:J72" si="14">+G58*0.01</f>
        <v>0</v>
      </c>
      <c r="K58" s="14">
        <f t="shared" ref="K58:K72" si="15">+F58+G58-I58-J58</f>
        <v>1769.7364285714286</v>
      </c>
    </row>
    <row r="59" spans="1:11">
      <c r="A59" s="33">
        <v>43343</v>
      </c>
      <c r="B59" s="41">
        <v>30397</v>
      </c>
      <c r="C59" s="35" t="s">
        <v>44</v>
      </c>
      <c r="D59" s="36" t="s">
        <v>45</v>
      </c>
      <c r="E59" s="35" t="s">
        <v>46</v>
      </c>
      <c r="F59" s="43">
        <v>2450</v>
      </c>
      <c r="G59" s="43"/>
      <c r="H59" s="12">
        <f t="shared" si="12"/>
        <v>262.5</v>
      </c>
      <c r="I59" s="12">
        <f t="shared" si="13"/>
        <v>21.875</v>
      </c>
      <c r="J59" s="12">
        <f t="shared" si="14"/>
        <v>0</v>
      </c>
      <c r="K59" s="14">
        <f t="shared" si="15"/>
        <v>2428.125</v>
      </c>
    </row>
    <row r="60" spans="1:11">
      <c r="A60" s="33">
        <v>43340</v>
      </c>
      <c r="B60" s="41">
        <v>87430</v>
      </c>
      <c r="C60" s="35" t="s">
        <v>80</v>
      </c>
      <c r="D60" s="36" t="s">
        <v>81</v>
      </c>
      <c r="E60" s="35" t="s">
        <v>82</v>
      </c>
      <c r="F60" s="43">
        <v>5029</v>
      </c>
      <c r="G60" s="43"/>
      <c r="H60" s="12">
        <f t="shared" ref="H60:H64" si="16">+F60/1.12*0.12</f>
        <v>538.82142857142844</v>
      </c>
      <c r="I60" s="12">
        <f t="shared" ref="I60:I64" si="17">+F60/1.12*0.01</f>
        <v>44.901785714285708</v>
      </c>
      <c r="J60" s="12">
        <f t="shared" ref="J60:J64" si="18">+G60*0.01</f>
        <v>0</v>
      </c>
      <c r="K60" s="14">
        <f t="shared" ref="K60:K64" si="19">+F60+G60-I60-J60</f>
        <v>4984.0982142857147</v>
      </c>
    </row>
    <row r="61" spans="1:11">
      <c r="A61" s="33">
        <v>43341</v>
      </c>
      <c r="B61" s="41">
        <v>13639</v>
      </c>
      <c r="C61" s="35" t="s">
        <v>35</v>
      </c>
      <c r="D61" s="36" t="s">
        <v>36</v>
      </c>
      <c r="E61" s="35" t="s">
        <v>37</v>
      </c>
      <c r="F61" s="43">
        <v>1230</v>
      </c>
      <c r="G61" s="43"/>
      <c r="H61" s="12">
        <f t="shared" si="16"/>
        <v>131.78571428571425</v>
      </c>
      <c r="I61" s="12">
        <f t="shared" si="17"/>
        <v>10.982142857142856</v>
      </c>
      <c r="J61" s="12">
        <f t="shared" si="18"/>
        <v>0</v>
      </c>
      <c r="K61" s="14">
        <f t="shared" si="19"/>
        <v>1219.0178571428571</v>
      </c>
    </row>
    <row r="62" spans="1:11">
      <c r="A62" s="33">
        <v>43342</v>
      </c>
      <c r="B62" s="41">
        <v>1261</v>
      </c>
      <c r="C62" s="35" t="s">
        <v>61</v>
      </c>
      <c r="D62" s="36" t="s">
        <v>62</v>
      </c>
      <c r="E62" s="35" t="s">
        <v>63</v>
      </c>
      <c r="F62" s="43">
        <v>1690</v>
      </c>
      <c r="G62" s="43"/>
      <c r="H62" s="12">
        <f t="shared" si="16"/>
        <v>181.07142857142856</v>
      </c>
      <c r="I62" s="12">
        <f t="shared" si="17"/>
        <v>15.089285714285714</v>
      </c>
      <c r="J62" s="12">
        <f t="shared" si="18"/>
        <v>0</v>
      </c>
      <c r="K62" s="14">
        <f t="shared" si="19"/>
        <v>1674.9107142857142</v>
      </c>
    </row>
    <row r="63" spans="1:11">
      <c r="A63" s="33">
        <v>43343</v>
      </c>
      <c r="B63" s="41">
        <v>138049</v>
      </c>
      <c r="C63" s="35" t="s">
        <v>21</v>
      </c>
      <c r="D63" s="36" t="s">
        <v>22</v>
      </c>
      <c r="E63" s="35" t="s">
        <v>25</v>
      </c>
      <c r="F63" s="43"/>
      <c r="G63" s="43">
        <v>1450</v>
      </c>
      <c r="H63" s="12">
        <f t="shared" si="16"/>
        <v>0</v>
      </c>
      <c r="I63" s="12">
        <f t="shared" si="17"/>
        <v>0</v>
      </c>
      <c r="J63" s="12">
        <f t="shared" si="18"/>
        <v>14.5</v>
      </c>
      <c r="K63" s="14">
        <f t="shared" si="19"/>
        <v>1435.5</v>
      </c>
    </row>
    <row r="64" spans="1:11">
      <c r="A64" s="33">
        <v>43341</v>
      </c>
      <c r="B64" s="41">
        <v>137812</v>
      </c>
      <c r="C64" s="35" t="s">
        <v>21</v>
      </c>
      <c r="D64" s="36" t="s">
        <v>22</v>
      </c>
      <c r="E64" s="35" t="s">
        <v>25</v>
      </c>
      <c r="F64" s="43"/>
      <c r="G64" s="43">
        <v>2100</v>
      </c>
      <c r="H64" s="12">
        <f t="shared" si="16"/>
        <v>0</v>
      </c>
      <c r="I64" s="12">
        <f t="shared" si="17"/>
        <v>0</v>
      </c>
      <c r="J64" s="12">
        <f t="shared" si="18"/>
        <v>21</v>
      </c>
      <c r="K64" s="14">
        <f t="shared" si="19"/>
        <v>2079</v>
      </c>
    </row>
    <row r="65" spans="1:13">
      <c r="A65" s="33">
        <v>43340</v>
      </c>
      <c r="B65" s="41">
        <v>8880</v>
      </c>
      <c r="C65" s="35" t="s">
        <v>48</v>
      </c>
      <c r="D65" s="36" t="s">
        <v>49</v>
      </c>
      <c r="E65" s="35" t="s">
        <v>50</v>
      </c>
      <c r="F65" s="43"/>
      <c r="G65" s="43">
        <v>3296.75</v>
      </c>
      <c r="H65" s="12">
        <f t="shared" si="12"/>
        <v>0</v>
      </c>
      <c r="I65" s="12">
        <f t="shared" si="13"/>
        <v>0</v>
      </c>
      <c r="J65" s="12">
        <f t="shared" si="14"/>
        <v>32.967500000000001</v>
      </c>
      <c r="K65" s="14">
        <f t="shared" si="15"/>
        <v>3263.7824999999998</v>
      </c>
    </row>
    <row r="66" spans="1:13">
      <c r="A66" s="33">
        <v>43340</v>
      </c>
      <c r="B66" s="41">
        <v>137712</v>
      </c>
      <c r="C66" s="35" t="s">
        <v>21</v>
      </c>
      <c r="D66" s="36" t="s">
        <v>22</v>
      </c>
      <c r="E66" s="35" t="s">
        <v>25</v>
      </c>
      <c r="F66" s="43"/>
      <c r="G66" s="43">
        <v>476</v>
      </c>
      <c r="H66" s="12">
        <f t="shared" si="12"/>
        <v>0</v>
      </c>
      <c r="I66" s="12">
        <f t="shared" si="13"/>
        <v>0</v>
      </c>
      <c r="J66" s="12">
        <f t="shared" si="14"/>
        <v>4.76</v>
      </c>
      <c r="K66" s="14">
        <f t="shared" si="15"/>
        <v>471.24</v>
      </c>
    </row>
    <row r="67" spans="1:13">
      <c r="A67" s="33">
        <v>43340</v>
      </c>
      <c r="B67" s="41">
        <v>68291</v>
      </c>
      <c r="C67" s="35" t="s">
        <v>18</v>
      </c>
      <c r="D67" s="36" t="s">
        <v>19</v>
      </c>
      <c r="E67" s="35" t="s">
        <v>20</v>
      </c>
      <c r="F67" s="43"/>
      <c r="G67" s="43">
        <v>3520</v>
      </c>
      <c r="H67" s="12">
        <f t="shared" si="12"/>
        <v>0</v>
      </c>
      <c r="I67" s="12">
        <f t="shared" si="13"/>
        <v>0</v>
      </c>
      <c r="J67" s="12">
        <f t="shared" si="14"/>
        <v>35.200000000000003</v>
      </c>
      <c r="K67" s="14">
        <f t="shared" si="15"/>
        <v>3484.8</v>
      </c>
    </row>
    <row r="68" spans="1:13">
      <c r="A68" s="33">
        <v>43340</v>
      </c>
      <c r="B68" s="41">
        <v>68292</v>
      </c>
      <c r="C68" s="35" t="s">
        <v>18</v>
      </c>
      <c r="D68" s="36" t="s">
        <v>19</v>
      </c>
      <c r="E68" s="35" t="s">
        <v>20</v>
      </c>
      <c r="F68" s="43"/>
      <c r="G68" s="43">
        <v>1375</v>
      </c>
      <c r="H68" s="12">
        <f t="shared" si="12"/>
        <v>0</v>
      </c>
      <c r="I68" s="12">
        <f t="shared" si="13"/>
        <v>0</v>
      </c>
      <c r="J68" s="12">
        <f t="shared" si="14"/>
        <v>13.75</v>
      </c>
      <c r="K68" s="14">
        <f t="shared" si="15"/>
        <v>1361.25</v>
      </c>
    </row>
    <row r="69" spans="1:13">
      <c r="A69" s="33"/>
      <c r="B69" s="41"/>
      <c r="C69" s="35"/>
      <c r="D69" s="36"/>
      <c r="E69" s="35"/>
      <c r="F69" s="43"/>
      <c r="G69" s="43"/>
      <c r="H69" s="12">
        <f t="shared" si="12"/>
        <v>0</v>
      </c>
      <c r="I69" s="12">
        <f t="shared" si="13"/>
        <v>0</v>
      </c>
      <c r="J69" s="12">
        <f t="shared" si="14"/>
        <v>0</v>
      </c>
      <c r="K69" s="14">
        <f t="shared" si="15"/>
        <v>0</v>
      </c>
    </row>
    <row r="70" spans="1:13">
      <c r="A70" s="33"/>
      <c r="B70" s="41"/>
      <c r="C70" s="35"/>
      <c r="D70" s="36"/>
      <c r="E70" s="35"/>
      <c r="F70" s="43"/>
      <c r="G70" s="43"/>
      <c r="H70" s="12">
        <f t="shared" si="12"/>
        <v>0</v>
      </c>
      <c r="I70" s="12">
        <f t="shared" si="13"/>
        <v>0</v>
      </c>
      <c r="J70" s="12">
        <f t="shared" si="14"/>
        <v>0</v>
      </c>
      <c r="K70" s="14">
        <f t="shared" si="15"/>
        <v>0</v>
      </c>
    </row>
    <row r="71" spans="1:13">
      <c r="A71" s="33"/>
      <c r="B71" s="41"/>
      <c r="C71" s="35"/>
      <c r="D71" s="36"/>
      <c r="E71" s="35"/>
      <c r="F71" s="43"/>
      <c r="G71" s="43"/>
      <c r="H71" s="12">
        <f t="shared" si="12"/>
        <v>0</v>
      </c>
      <c r="I71" s="12">
        <f t="shared" si="13"/>
        <v>0</v>
      </c>
      <c r="J71" s="12">
        <f t="shared" si="14"/>
        <v>0</v>
      </c>
      <c r="K71" s="14">
        <f t="shared" si="15"/>
        <v>0</v>
      </c>
    </row>
    <row r="72" spans="1:13">
      <c r="A72" s="33"/>
      <c r="B72" s="38"/>
      <c r="C72" s="35"/>
      <c r="D72" s="36"/>
      <c r="E72" s="35"/>
      <c r="F72" s="43"/>
      <c r="G72" s="43"/>
      <c r="H72" s="12">
        <f t="shared" si="12"/>
        <v>0</v>
      </c>
      <c r="I72" s="12">
        <f t="shared" si="13"/>
        <v>0</v>
      </c>
      <c r="J72" s="12">
        <f t="shared" si="14"/>
        <v>0</v>
      </c>
      <c r="K72" s="14">
        <f t="shared" si="15"/>
        <v>0</v>
      </c>
    </row>
    <row r="73" spans="1:13">
      <c r="A73" s="37"/>
      <c r="B73" s="41"/>
      <c r="C73" s="35"/>
      <c r="D73" s="36"/>
      <c r="E73" s="35"/>
      <c r="F73" s="43"/>
      <c r="G73" s="43"/>
      <c r="H73" s="12">
        <f t="shared" ref="H73" si="20">+F73/1.12*0.12</f>
        <v>0</v>
      </c>
      <c r="I73" s="12">
        <f t="shared" ref="I73" si="21">+F73/1.12*0.01</f>
        <v>0</v>
      </c>
      <c r="J73" s="12">
        <f t="shared" ref="J73" si="22">+G73*0.01</f>
        <v>0</v>
      </c>
      <c r="K73" s="14">
        <f t="shared" ref="K73" si="23">+F73+G73-I73-J73</f>
        <v>0</v>
      </c>
    </row>
    <row r="74" spans="1:13">
      <c r="A74" s="37"/>
      <c r="B74" s="34"/>
      <c r="C74" s="35"/>
      <c r="D74" s="36"/>
      <c r="E74" s="35"/>
      <c r="F74" s="46"/>
      <c r="G74" s="47"/>
      <c r="H74" s="12">
        <f t="shared" ref="H74" si="24">+F74/1.12*0.12</f>
        <v>0</v>
      </c>
      <c r="I74" s="12">
        <f t="shared" ref="I74" si="25">+F74/1.12*0.01</f>
        <v>0</v>
      </c>
      <c r="J74" s="12">
        <f t="shared" ref="J74" si="26">+G74*0.01</f>
        <v>0</v>
      </c>
      <c r="K74" s="14">
        <f t="shared" ref="K74" si="27">+F74+G74-I74-J74</f>
        <v>0</v>
      </c>
      <c r="L74" s="16"/>
    </row>
    <row r="75" spans="1:13" ht="16.5" thickBot="1">
      <c r="A75" s="24" t="s">
        <v>15</v>
      </c>
      <c r="B75" s="26"/>
      <c r="C75" s="26"/>
      <c r="D75" s="26"/>
      <c r="E75" s="26"/>
      <c r="F75" s="29">
        <f t="shared" ref="F75:K75" si="28">+SUM(F6:F73)</f>
        <v>151649.97999999998</v>
      </c>
      <c r="G75" s="29">
        <f t="shared" si="28"/>
        <v>74671</v>
      </c>
      <c r="H75" s="29">
        <f t="shared" si="28"/>
        <v>16248.212142857143</v>
      </c>
      <c r="I75" s="29">
        <f t="shared" si="28"/>
        <v>1354.0176785714286</v>
      </c>
      <c r="J75" s="29">
        <f t="shared" si="28"/>
        <v>746.71</v>
      </c>
      <c r="K75" s="29">
        <f t="shared" si="28"/>
        <v>224220.25232142856</v>
      </c>
    </row>
    <row r="76" spans="1:13" s="10" customFormat="1" ht="16.5" thickBot="1">
      <c r="A76" s="23"/>
      <c r="B76" s="25"/>
      <c r="C76" s="25"/>
      <c r="D76" s="25"/>
      <c r="E76" s="27"/>
      <c r="F76" s="28"/>
      <c r="G76" s="28"/>
      <c r="H76" s="31"/>
      <c r="I76" s="31"/>
      <c r="J76" s="31"/>
      <c r="K76" s="32"/>
      <c r="M76" s="11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>
        <f>H82*0.01</f>
        <v>0</v>
      </c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August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2018-09-01T06:25:24Z</dcterms:modified>
</cp:coreProperties>
</file>