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2 Files\monthlyreport\"/>
    </mc:Choice>
  </mc:AlternateContent>
  <xr:revisionPtr revIDLastSave="0" documentId="8_{FEF6A67A-F3C8-44BF-9801-95BB2D202170}" xr6:coauthVersionLast="45" xr6:coauthVersionMax="45" xr10:uidLastSave="{00000000-0000-0000-0000-000000000000}"/>
  <bookViews>
    <workbookView xWindow="45" yWindow="0" windowWidth="23955" windowHeight="12840" tabRatio="500" activeTab="2"/>
  </bookViews>
  <sheets>
    <sheet name="Dec2018" sheetId="1" r:id="rId1"/>
    <sheet name="Jan2019" sheetId="2" r:id="rId2"/>
    <sheet name="Feb2019" sheetId="3" r:id="rId3"/>
  </sheets>
  <externalReferences>
    <externalReference r:id="rId4"/>
    <externalReference r:id="rId5"/>
    <externalReference r:id="rId6"/>
  </externalReferences>
  <definedNames>
    <definedName name="_OC1">[3]MAIN!$D$25</definedName>
    <definedName name="_OC10">[3]MAIN!$D$34</definedName>
    <definedName name="_OC11">[3]MAIN!$D$35</definedName>
    <definedName name="_OC12">[3]MAIN!$D$36</definedName>
    <definedName name="_OC13">[3]MAIN!$D$37</definedName>
    <definedName name="_OC14">[3]MAIN!$D$38</definedName>
    <definedName name="_OC15">[3]MAIN!$D$39</definedName>
    <definedName name="_OC2">[3]MAIN!$D$26</definedName>
    <definedName name="_OC3">[3]MAIN!$D$27</definedName>
    <definedName name="_OC4">[3]MAIN!$D$28</definedName>
    <definedName name="_OC5">[3]MAIN!$D$29</definedName>
    <definedName name="_OC6">[3]MAIN!$D$30</definedName>
    <definedName name="_OC7">[3]MAIN!$D$31</definedName>
    <definedName name="_OC8">[3]MAIN!$D$32</definedName>
    <definedName name="_OC9">[3]MAIN!$D$33</definedName>
    <definedName name="celMonth">'[1]Company Setup'!$K$5</definedName>
    <definedName name="celYear">'[1]Company Setup'!$K$3</definedName>
    <definedName name="LIMIT1">[2]MAIN!$F$25</definedName>
    <definedName name="LIMIT10">[2]MAIN!$F$34</definedName>
    <definedName name="LIMIT11">[2]MAIN!$F$35</definedName>
    <definedName name="LIMIT12">[2]MAIN!$F$36</definedName>
    <definedName name="LIMIT13">[2]MAIN!$F$37</definedName>
    <definedName name="LIMIT14">[2]MAIN!$F$38</definedName>
    <definedName name="LIMIT15">[2]MAIN!$F$39</definedName>
    <definedName name="LIMIT2">[2]MAIN!$F$26</definedName>
    <definedName name="LIMIT3">[2]MAIN!$F$27</definedName>
    <definedName name="LIMIT4">[2]MAIN!$F$28</definedName>
    <definedName name="LIMIT5">[2]MAIN!$F$29</definedName>
    <definedName name="LIMIT6">[2]MAIN!$F$30</definedName>
    <definedName name="LIMIT7">[2]MAIN!$F$31</definedName>
    <definedName name="LIMIT8">[2]MAIN!$F$32</definedName>
    <definedName name="LIMIT9">[2]MAIN!$F$33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M6" i="1"/>
  <c r="P6" i="1" s="1"/>
  <c r="N6" i="1"/>
  <c r="AI6" i="1" s="1"/>
  <c r="O6" i="1"/>
  <c r="AJ6" i="1"/>
  <c r="M7" i="1"/>
  <c r="N7" i="1"/>
  <c r="O7" i="1"/>
  <c r="P7" i="1"/>
  <c r="M8" i="1"/>
  <c r="N8" i="1"/>
  <c r="AI8" i="1" s="1"/>
  <c r="AJ8" i="1" s="1"/>
  <c r="O8" i="1"/>
  <c r="Z8" i="1"/>
  <c r="M9" i="1"/>
  <c r="N9" i="1"/>
  <c r="AI9" i="1" s="1"/>
  <c r="AJ9" i="1" s="1"/>
  <c r="O9" i="1"/>
  <c r="Z9" i="1"/>
  <c r="M10" i="1"/>
  <c r="P10" i="1" s="1"/>
  <c r="AI10" i="1" s="1"/>
  <c r="AJ10" i="1" s="1"/>
  <c r="N10" i="1"/>
  <c r="O10" i="1"/>
  <c r="M11" i="1"/>
  <c r="N11" i="1"/>
  <c r="O11" i="1"/>
  <c r="P11" i="1"/>
  <c r="M12" i="1"/>
  <c r="Q12" i="1" s="1"/>
  <c r="Q98" i="1" s="1"/>
  <c r="N12" i="1"/>
  <c r="O12" i="1"/>
  <c r="M13" i="1"/>
  <c r="N13" i="1"/>
  <c r="O13" i="1"/>
  <c r="P13" i="1"/>
  <c r="M14" i="1"/>
  <c r="P14" i="1" s="1"/>
  <c r="N14" i="1"/>
  <c r="AI14" i="1" s="1"/>
  <c r="O14" i="1"/>
  <c r="AJ14" i="1"/>
  <c r="M15" i="1"/>
  <c r="N15" i="1"/>
  <c r="O15" i="1"/>
  <c r="W15" i="1"/>
  <c r="M16" i="1"/>
  <c r="N16" i="1"/>
  <c r="AI16" i="1" s="1"/>
  <c r="AJ16" i="1" s="1"/>
  <c r="O16" i="1"/>
  <c r="W16" i="1"/>
  <c r="M17" i="1"/>
  <c r="N17" i="1"/>
  <c r="AI17" i="1" s="1"/>
  <c r="AJ17" i="1" s="1"/>
  <c r="O17" i="1"/>
  <c r="W17" i="1"/>
  <c r="M18" i="1"/>
  <c r="P18" i="1" s="1"/>
  <c r="AI18" i="1" s="1"/>
  <c r="AJ18" i="1" s="1"/>
  <c r="N18" i="1"/>
  <c r="O18" i="1"/>
  <c r="M19" i="1"/>
  <c r="N19" i="1"/>
  <c r="O19" i="1"/>
  <c r="AH19" i="1"/>
  <c r="M20" i="1"/>
  <c r="N20" i="1"/>
  <c r="AI20" i="1" s="1"/>
  <c r="AJ20" i="1" s="1"/>
  <c r="O20" i="1"/>
  <c r="P20" i="1"/>
  <c r="M21" i="1"/>
  <c r="N21" i="1"/>
  <c r="AI21" i="1" s="1"/>
  <c r="AJ21" i="1" s="1"/>
  <c r="O21" i="1"/>
  <c r="Z21" i="1"/>
  <c r="Z98" i="1" s="1"/>
  <c r="M22" i="1"/>
  <c r="P22" i="1" s="1"/>
  <c r="N22" i="1"/>
  <c r="AI22" i="1" s="1"/>
  <c r="AJ22" i="1" s="1"/>
  <c r="O22" i="1"/>
  <c r="M23" i="1"/>
  <c r="N23" i="1"/>
  <c r="O23" i="1"/>
  <c r="Z23" i="1"/>
  <c r="M24" i="1"/>
  <c r="N24" i="1"/>
  <c r="O24" i="1"/>
  <c r="P24" i="1"/>
  <c r="M25" i="1"/>
  <c r="N25" i="1"/>
  <c r="AI25" i="1" s="1"/>
  <c r="AJ25" i="1" s="1"/>
  <c r="O25" i="1"/>
  <c r="P25" i="1"/>
  <c r="M26" i="1"/>
  <c r="P26" i="1" s="1"/>
  <c r="AI26" i="1" s="1"/>
  <c r="AJ26" i="1" s="1"/>
  <c r="N26" i="1"/>
  <c r="O26" i="1"/>
  <c r="M27" i="1"/>
  <c r="N27" i="1"/>
  <c r="O27" i="1"/>
  <c r="P27" i="1"/>
  <c r="M28" i="1"/>
  <c r="N28" i="1"/>
  <c r="AI28" i="1" s="1"/>
  <c r="AJ28" i="1" s="1"/>
  <c r="O28" i="1"/>
  <c r="P28" i="1"/>
  <c r="M29" i="1"/>
  <c r="N29" i="1"/>
  <c r="AI29" i="1" s="1"/>
  <c r="AJ29" i="1" s="1"/>
  <c r="O29" i="1"/>
  <c r="Q29" i="1"/>
  <c r="M30" i="1"/>
  <c r="P30" i="1" s="1"/>
  <c r="N30" i="1"/>
  <c r="AI30" i="1" s="1"/>
  <c r="AJ30" i="1" s="1"/>
  <c r="O30" i="1"/>
  <c r="M31" i="1"/>
  <c r="N31" i="1"/>
  <c r="O31" i="1"/>
  <c r="P31" i="1"/>
  <c r="M32" i="1"/>
  <c r="N32" i="1"/>
  <c r="O32" i="1"/>
  <c r="W32" i="1"/>
  <c r="M33" i="1"/>
  <c r="N33" i="1"/>
  <c r="AI33" i="1" s="1"/>
  <c r="AJ33" i="1" s="1"/>
  <c r="O33" i="1"/>
  <c r="P33" i="1"/>
  <c r="M34" i="1"/>
  <c r="W34" i="1" s="1"/>
  <c r="AI34" i="1" s="1"/>
  <c r="AJ34" i="1" s="1"/>
  <c r="N34" i="1"/>
  <c r="O34" i="1"/>
  <c r="M35" i="1"/>
  <c r="N35" i="1"/>
  <c r="O35" i="1"/>
  <c r="Q35" i="1"/>
  <c r="M36" i="1"/>
  <c r="N36" i="1"/>
  <c r="AI36" i="1" s="1"/>
  <c r="AJ36" i="1" s="1"/>
  <c r="O36" i="1"/>
  <c r="P36" i="1"/>
  <c r="M37" i="1"/>
  <c r="N37" i="1"/>
  <c r="AI37" i="1" s="1"/>
  <c r="AJ37" i="1" s="1"/>
  <c r="O37" i="1"/>
  <c r="W37" i="1"/>
  <c r="M38" i="1"/>
  <c r="AH38" i="1" s="1"/>
  <c r="AH98" i="1" s="1"/>
  <c r="N38" i="1"/>
  <c r="AI38" i="1" s="1"/>
  <c r="AJ38" i="1" s="1"/>
  <c r="O38" i="1"/>
  <c r="M39" i="1"/>
  <c r="N39" i="1"/>
  <c r="O39" i="1"/>
  <c r="P39" i="1"/>
  <c r="M40" i="1"/>
  <c r="N40" i="1"/>
  <c r="O40" i="1"/>
  <c r="Z40" i="1"/>
  <c r="M41" i="1"/>
  <c r="N41" i="1"/>
  <c r="AI41" i="1" s="1"/>
  <c r="AJ41" i="1" s="1"/>
  <c r="O41" i="1"/>
  <c r="Z41" i="1"/>
  <c r="M42" i="1"/>
  <c r="P42" i="1" s="1"/>
  <c r="AI42" i="1" s="1"/>
  <c r="AJ42" i="1" s="1"/>
  <c r="N42" i="1"/>
  <c r="O42" i="1"/>
  <c r="M43" i="1"/>
  <c r="N43" i="1"/>
  <c r="O43" i="1"/>
  <c r="P43" i="1"/>
  <c r="M44" i="1"/>
  <c r="N44" i="1"/>
  <c r="AI44" i="1" s="1"/>
  <c r="AJ44" i="1" s="1"/>
  <c r="O44" i="1"/>
  <c r="P44" i="1"/>
  <c r="M45" i="1"/>
  <c r="N45" i="1"/>
  <c r="AI45" i="1" s="1"/>
  <c r="AJ45" i="1" s="1"/>
  <c r="O45" i="1"/>
  <c r="P45" i="1"/>
  <c r="M46" i="1"/>
  <c r="W46" i="1" s="1"/>
  <c r="N46" i="1"/>
  <c r="AI46" i="1" s="1"/>
  <c r="AJ46" i="1" s="1"/>
  <c r="O46" i="1"/>
  <c r="M47" i="1"/>
  <c r="N47" i="1"/>
  <c r="O47" i="1"/>
  <c r="Q47" i="1"/>
  <c r="M48" i="1"/>
  <c r="N48" i="1"/>
  <c r="O48" i="1"/>
  <c r="P48" i="1"/>
  <c r="M49" i="1"/>
  <c r="N49" i="1"/>
  <c r="AI49" i="1" s="1"/>
  <c r="AJ49" i="1" s="1"/>
  <c r="O49" i="1"/>
  <c r="P49" i="1"/>
  <c r="M50" i="1"/>
  <c r="P50" i="1" s="1"/>
  <c r="AI50" i="1" s="1"/>
  <c r="AJ50" i="1" s="1"/>
  <c r="N50" i="1"/>
  <c r="O50" i="1"/>
  <c r="M51" i="1"/>
  <c r="N51" i="1"/>
  <c r="O51" i="1"/>
  <c r="P51" i="1"/>
  <c r="M52" i="1"/>
  <c r="N52" i="1"/>
  <c r="AI52" i="1" s="1"/>
  <c r="AJ52" i="1" s="1"/>
  <c r="O52" i="1"/>
  <c r="Z52" i="1"/>
  <c r="M53" i="1"/>
  <c r="N53" i="1"/>
  <c r="AI53" i="1" s="1"/>
  <c r="AJ53" i="1" s="1"/>
  <c r="O53" i="1"/>
  <c r="Z53" i="1"/>
  <c r="M54" i="1"/>
  <c r="P54" i="1" s="1"/>
  <c r="N54" i="1"/>
  <c r="AI54" i="1" s="1"/>
  <c r="AJ54" i="1" s="1"/>
  <c r="O54" i="1"/>
  <c r="M55" i="1"/>
  <c r="N55" i="1"/>
  <c r="O55" i="1"/>
  <c r="P55" i="1"/>
  <c r="M56" i="1"/>
  <c r="N56" i="1"/>
  <c r="O56" i="1"/>
  <c r="P56" i="1"/>
  <c r="M57" i="1"/>
  <c r="N57" i="1"/>
  <c r="AI57" i="1" s="1"/>
  <c r="AJ57" i="1" s="1"/>
  <c r="O57" i="1"/>
  <c r="P57" i="1"/>
  <c r="M58" i="1"/>
  <c r="N58" i="1"/>
  <c r="O58" i="1"/>
  <c r="AI58" i="1"/>
  <c r="AJ58" i="1"/>
  <c r="M59" i="1"/>
  <c r="N59" i="1"/>
  <c r="O59" i="1"/>
  <c r="AI59" i="1"/>
  <c r="AJ59" i="1" s="1"/>
  <c r="M60" i="1"/>
  <c r="N60" i="1"/>
  <c r="O60" i="1"/>
  <c r="M61" i="1"/>
  <c r="N61" i="1"/>
  <c r="AI61" i="1" s="1"/>
  <c r="AJ61" i="1" s="1"/>
  <c r="O61" i="1"/>
  <c r="M62" i="1"/>
  <c r="N62" i="1"/>
  <c r="AI62" i="1" s="1"/>
  <c r="AJ62" i="1" s="1"/>
  <c r="O62" i="1"/>
  <c r="M63" i="1"/>
  <c r="N63" i="1"/>
  <c r="O63" i="1"/>
  <c r="AI63" i="1"/>
  <c r="AJ63" i="1"/>
  <c r="M64" i="1"/>
  <c r="N64" i="1"/>
  <c r="O64" i="1"/>
  <c r="AI64" i="1"/>
  <c r="AJ64" i="1" s="1"/>
  <c r="M65" i="1"/>
  <c r="N65" i="1"/>
  <c r="O65" i="1"/>
  <c r="M66" i="1"/>
  <c r="N66" i="1"/>
  <c r="O66" i="1"/>
  <c r="AI66" i="1"/>
  <c r="AJ66" i="1"/>
  <c r="M67" i="1"/>
  <c r="N67" i="1"/>
  <c r="O67" i="1"/>
  <c r="AI67" i="1"/>
  <c r="AJ67" i="1" s="1"/>
  <c r="M68" i="1"/>
  <c r="N68" i="1"/>
  <c r="O68" i="1"/>
  <c r="M69" i="1"/>
  <c r="N69" i="1"/>
  <c r="AI69" i="1" s="1"/>
  <c r="AJ69" i="1" s="1"/>
  <c r="O69" i="1"/>
  <c r="M70" i="1"/>
  <c r="N70" i="1"/>
  <c r="AI70" i="1" s="1"/>
  <c r="AJ70" i="1" s="1"/>
  <c r="O70" i="1"/>
  <c r="M71" i="1"/>
  <c r="N71" i="1"/>
  <c r="O71" i="1"/>
  <c r="AI71" i="1"/>
  <c r="AJ71" i="1"/>
  <c r="M72" i="1"/>
  <c r="N72" i="1"/>
  <c r="O72" i="1"/>
  <c r="AI72" i="1"/>
  <c r="AJ72" i="1" s="1"/>
  <c r="M73" i="1"/>
  <c r="N73" i="1"/>
  <c r="O73" i="1"/>
  <c r="M74" i="1"/>
  <c r="N74" i="1"/>
  <c r="O74" i="1"/>
  <c r="AI74" i="1"/>
  <c r="AJ74" i="1"/>
  <c r="M75" i="1"/>
  <c r="N75" i="1"/>
  <c r="O75" i="1"/>
  <c r="AI75" i="1"/>
  <c r="AJ75" i="1" s="1"/>
  <c r="M76" i="1"/>
  <c r="N76" i="1"/>
  <c r="O76" i="1"/>
  <c r="M77" i="1"/>
  <c r="N77" i="1"/>
  <c r="AI77" i="1" s="1"/>
  <c r="AJ77" i="1" s="1"/>
  <c r="O77" i="1"/>
  <c r="M78" i="1"/>
  <c r="N78" i="1"/>
  <c r="AI78" i="1" s="1"/>
  <c r="AJ78" i="1" s="1"/>
  <c r="O78" i="1"/>
  <c r="M79" i="1"/>
  <c r="N79" i="1"/>
  <c r="O79" i="1"/>
  <c r="AI79" i="1"/>
  <c r="AJ79" i="1"/>
  <c r="M80" i="1"/>
  <c r="N80" i="1"/>
  <c r="O80" i="1"/>
  <c r="AI80" i="1"/>
  <c r="AJ80" i="1" s="1"/>
  <c r="M81" i="1"/>
  <c r="N81" i="1"/>
  <c r="O81" i="1"/>
  <c r="M82" i="1"/>
  <c r="N82" i="1"/>
  <c r="O82" i="1"/>
  <c r="AI82" i="1"/>
  <c r="AJ82" i="1"/>
  <c r="M83" i="1"/>
  <c r="N83" i="1"/>
  <c r="O83" i="1"/>
  <c r="AI83" i="1"/>
  <c r="AJ83" i="1" s="1"/>
  <c r="M84" i="1"/>
  <c r="N84" i="1"/>
  <c r="O84" i="1"/>
  <c r="M85" i="1"/>
  <c r="N85" i="1"/>
  <c r="AI85" i="1" s="1"/>
  <c r="AJ85" i="1" s="1"/>
  <c r="O85" i="1"/>
  <c r="M86" i="1"/>
  <c r="N86" i="1"/>
  <c r="AI86" i="1" s="1"/>
  <c r="AJ86" i="1" s="1"/>
  <c r="O86" i="1"/>
  <c r="M87" i="1"/>
  <c r="N87" i="1"/>
  <c r="O87" i="1"/>
  <c r="AI87" i="1"/>
  <c r="AJ87" i="1"/>
  <c r="M88" i="1"/>
  <c r="N88" i="1"/>
  <c r="O88" i="1"/>
  <c r="AI88" i="1"/>
  <c r="AJ88" i="1" s="1"/>
  <c r="M89" i="1"/>
  <c r="N89" i="1"/>
  <c r="O89" i="1"/>
  <c r="M90" i="1"/>
  <c r="N90" i="1"/>
  <c r="O90" i="1"/>
  <c r="AI90" i="1"/>
  <c r="AJ90" i="1"/>
  <c r="M91" i="1"/>
  <c r="N91" i="1"/>
  <c r="O91" i="1"/>
  <c r="AI91" i="1"/>
  <c r="AJ91" i="1" s="1"/>
  <c r="M92" i="1"/>
  <c r="N92" i="1"/>
  <c r="O92" i="1"/>
  <c r="M93" i="1"/>
  <c r="N93" i="1"/>
  <c r="AI93" i="1" s="1"/>
  <c r="AJ93" i="1" s="1"/>
  <c r="O93" i="1"/>
  <c r="M94" i="1"/>
  <c r="N94" i="1"/>
  <c r="AI94" i="1" s="1"/>
  <c r="AJ94" i="1" s="1"/>
  <c r="O94" i="1"/>
  <c r="M95" i="1"/>
  <c r="N95" i="1"/>
  <c r="O95" i="1"/>
  <c r="AI95" i="1"/>
  <c r="AJ95" i="1"/>
  <c r="M96" i="1"/>
  <c r="N96" i="1"/>
  <c r="O96" i="1"/>
  <c r="AI96" i="1"/>
  <c r="AJ96" i="1" s="1"/>
  <c r="H98" i="1"/>
  <c r="I98" i="1"/>
  <c r="J98" i="1"/>
  <c r="K98" i="1"/>
  <c r="O98" i="1"/>
  <c r="R98" i="1"/>
  <c r="S98" i="1"/>
  <c r="T98" i="1"/>
  <c r="U98" i="1"/>
  <c r="V98" i="1"/>
  <c r="X98" i="1"/>
  <c r="Y98" i="1"/>
  <c r="AA98" i="1"/>
  <c r="AB98" i="1"/>
  <c r="AC98" i="1"/>
  <c r="AD98" i="1"/>
  <c r="AE98" i="1"/>
  <c r="AF98" i="1"/>
  <c r="AG98" i="1"/>
  <c r="K100" i="1"/>
  <c r="M5" i="3"/>
  <c r="P5" i="3" s="1"/>
  <c r="N5" i="3"/>
  <c r="N98" i="3" s="1"/>
  <c r="N100" i="3" s="1"/>
  <c r="O5" i="3"/>
  <c r="AI5" i="3"/>
  <c r="M6" i="3"/>
  <c r="P6" i="3" s="1"/>
  <c r="N6" i="3"/>
  <c r="O6" i="3"/>
  <c r="AI6" i="3"/>
  <c r="AJ6" i="3" s="1"/>
  <c r="M7" i="3"/>
  <c r="Z7" i="3" s="1"/>
  <c r="N7" i="3"/>
  <c r="O7" i="3"/>
  <c r="AI7" i="3"/>
  <c r="AJ7" i="3" s="1"/>
  <c r="M8" i="3"/>
  <c r="P8" i="3" s="1"/>
  <c r="N8" i="3"/>
  <c r="O8" i="3"/>
  <c r="M9" i="3"/>
  <c r="Z9" i="3" s="1"/>
  <c r="N9" i="3"/>
  <c r="AI9" i="3" s="1"/>
  <c r="AJ9" i="3" s="1"/>
  <c r="O9" i="3"/>
  <c r="M10" i="3"/>
  <c r="P10" i="3" s="1"/>
  <c r="AI10" i="3" s="1"/>
  <c r="AJ10" i="3" s="1"/>
  <c r="N10" i="3"/>
  <c r="O10" i="3"/>
  <c r="M11" i="3"/>
  <c r="P11" i="3" s="1"/>
  <c r="N11" i="3"/>
  <c r="AI11" i="3" s="1"/>
  <c r="AJ11" i="3" s="1"/>
  <c r="O11" i="3"/>
  <c r="M12" i="3"/>
  <c r="P12" i="3" s="1"/>
  <c r="AI12" i="3" s="1"/>
  <c r="AJ12" i="3" s="1"/>
  <c r="N12" i="3"/>
  <c r="O12" i="3"/>
  <c r="M13" i="3"/>
  <c r="P13" i="3" s="1"/>
  <c r="N13" i="3"/>
  <c r="O13" i="3"/>
  <c r="AI13" i="3"/>
  <c r="AJ13" i="3" s="1"/>
  <c r="M14" i="3"/>
  <c r="P14" i="3" s="1"/>
  <c r="N14" i="3"/>
  <c r="O14" i="3"/>
  <c r="AI14" i="3"/>
  <c r="AJ14" i="3" s="1"/>
  <c r="M15" i="3"/>
  <c r="Q15" i="3" s="1"/>
  <c r="N15" i="3"/>
  <c r="O15" i="3"/>
  <c r="AI15" i="3"/>
  <c r="AJ15" i="3" s="1"/>
  <c r="M16" i="3"/>
  <c r="AH16" i="3" s="1"/>
  <c r="N16" i="3"/>
  <c r="O16" i="3"/>
  <c r="M17" i="3"/>
  <c r="P17" i="3" s="1"/>
  <c r="N17" i="3"/>
  <c r="AI17" i="3" s="1"/>
  <c r="AJ17" i="3" s="1"/>
  <c r="O17" i="3"/>
  <c r="M18" i="3"/>
  <c r="P18" i="3" s="1"/>
  <c r="AI18" i="3" s="1"/>
  <c r="AJ18" i="3" s="1"/>
  <c r="N18" i="3"/>
  <c r="O18" i="3"/>
  <c r="M19" i="3"/>
  <c r="P19" i="3" s="1"/>
  <c r="N19" i="3"/>
  <c r="AI19" i="3" s="1"/>
  <c r="AJ19" i="3" s="1"/>
  <c r="O19" i="3"/>
  <c r="M20" i="3"/>
  <c r="Z20" i="3" s="1"/>
  <c r="N20" i="3"/>
  <c r="O20" i="3"/>
  <c r="M21" i="3"/>
  <c r="P21" i="3" s="1"/>
  <c r="N21" i="3"/>
  <c r="O21" i="3"/>
  <c r="AI21" i="3"/>
  <c r="AJ21" i="3" s="1"/>
  <c r="M22" i="3"/>
  <c r="P22" i="3" s="1"/>
  <c r="N22" i="3"/>
  <c r="O22" i="3"/>
  <c r="AI22" i="3"/>
  <c r="AJ22" i="3" s="1"/>
  <c r="M23" i="3"/>
  <c r="P23" i="3" s="1"/>
  <c r="N23" i="3"/>
  <c r="O23" i="3"/>
  <c r="AI23" i="3"/>
  <c r="AJ23" i="3" s="1"/>
  <c r="M24" i="3"/>
  <c r="P24" i="3" s="1"/>
  <c r="N24" i="3"/>
  <c r="O24" i="3"/>
  <c r="AI24" i="3" s="1"/>
  <c r="AJ24" i="3" s="1"/>
  <c r="M25" i="3"/>
  <c r="P25" i="3" s="1"/>
  <c r="N25" i="3"/>
  <c r="AI25" i="3" s="1"/>
  <c r="AJ25" i="3" s="1"/>
  <c r="O25" i="3"/>
  <c r="M26" i="3"/>
  <c r="T26" i="3" s="1"/>
  <c r="T98" i="3" s="1"/>
  <c r="N26" i="3"/>
  <c r="O26" i="3"/>
  <c r="M27" i="3"/>
  <c r="S27" i="3" s="1"/>
  <c r="S98" i="3" s="1"/>
  <c r="N27" i="3"/>
  <c r="AI27" i="3" s="1"/>
  <c r="AJ27" i="3" s="1"/>
  <c r="O27" i="3"/>
  <c r="M28" i="3"/>
  <c r="W28" i="3" s="1"/>
  <c r="N28" i="3"/>
  <c r="O28" i="3"/>
  <c r="M29" i="3"/>
  <c r="P29" i="3" s="1"/>
  <c r="N29" i="3"/>
  <c r="O29" i="3"/>
  <c r="AI29" i="3"/>
  <c r="AJ29" i="3" s="1"/>
  <c r="M30" i="3"/>
  <c r="W30" i="3" s="1"/>
  <c r="N30" i="3"/>
  <c r="O30" i="3"/>
  <c r="AI30" i="3"/>
  <c r="AJ30" i="3" s="1"/>
  <c r="M31" i="3"/>
  <c r="P31" i="3" s="1"/>
  <c r="N31" i="3"/>
  <c r="O31" i="3"/>
  <c r="AI31" i="3"/>
  <c r="AJ31" i="3" s="1"/>
  <c r="M32" i="3"/>
  <c r="P32" i="3" s="1"/>
  <c r="N32" i="3"/>
  <c r="O32" i="3"/>
  <c r="AI32" i="3" s="1"/>
  <c r="AJ32" i="3" s="1"/>
  <c r="M33" i="3"/>
  <c r="Q33" i="3" s="1"/>
  <c r="N33" i="3"/>
  <c r="AI33" i="3" s="1"/>
  <c r="AJ33" i="3" s="1"/>
  <c r="O33" i="3"/>
  <c r="M34" i="3"/>
  <c r="P34" i="3" s="1"/>
  <c r="AI34" i="3" s="1"/>
  <c r="AJ34" i="3" s="1"/>
  <c r="N34" i="3"/>
  <c r="O34" i="3"/>
  <c r="M35" i="3"/>
  <c r="P35" i="3" s="1"/>
  <c r="N35" i="3"/>
  <c r="AI35" i="3" s="1"/>
  <c r="AJ35" i="3" s="1"/>
  <c r="O35" i="3"/>
  <c r="M36" i="3"/>
  <c r="Z36" i="3" s="1"/>
  <c r="AI36" i="3" s="1"/>
  <c r="AJ36" i="3" s="1"/>
  <c r="N36" i="3"/>
  <c r="O36" i="3"/>
  <c r="M37" i="3"/>
  <c r="Z37" i="3" s="1"/>
  <c r="N37" i="3"/>
  <c r="O37" i="3"/>
  <c r="AI37" i="3"/>
  <c r="AJ37" i="3" s="1"/>
  <c r="M38" i="3"/>
  <c r="P38" i="3" s="1"/>
  <c r="N38" i="3"/>
  <c r="O38" i="3"/>
  <c r="AI38" i="3"/>
  <c r="AJ38" i="3" s="1"/>
  <c r="M39" i="3"/>
  <c r="P39" i="3" s="1"/>
  <c r="N39" i="3"/>
  <c r="O39" i="3"/>
  <c r="AI39" i="3"/>
  <c r="AJ39" i="3" s="1"/>
  <c r="M40" i="3"/>
  <c r="AH40" i="3" s="1"/>
  <c r="N40" i="3"/>
  <c r="O40" i="3"/>
  <c r="M41" i="3"/>
  <c r="N41" i="3"/>
  <c r="AI41" i="3" s="1"/>
  <c r="AJ41" i="3" s="1"/>
  <c r="O41" i="3"/>
  <c r="P41" i="3"/>
  <c r="M42" i="3"/>
  <c r="P42" i="3" s="1"/>
  <c r="AI42" i="3" s="1"/>
  <c r="AJ42" i="3" s="1"/>
  <c r="N42" i="3"/>
  <c r="O42" i="3"/>
  <c r="M43" i="3"/>
  <c r="N43" i="3"/>
  <c r="O43" i="3"/>
  <c r="V43" i="3"/>
  <c r="M44" i="3"/>
  <c r="V44" i="3" s="1"/>
  <c r="V98" i="3" s="1"/>
  <c r="N44" i="3"/>
  <c r="AI44" i="3" s="1"/>
  <c r="AJ44" i="3" s="1"/>
  <c r="O44" i="3"/>
  <c r="M45" i="3"/>
  <c r="N45" i="3"/>
  <c r="O45" i="3"/>
  <c r="P45" i="3"/>
  <c r="M46" i="3"/>
  <c r="P46" i="3" s="1"/>
  <c r="N46" i="3"/>
  <c r="O46" i="3"/>
  <c r="M47" i="3"/>
  <c r="N47" i="3"/>
  <c r="O47" i="3"/>
  <c r="P47" i="3"/>
  <c r="M48" i="3"/>
  <c r="N48" i="3"/>
  <c r="AI48" i="3" s="1"/>
  <c r="AJ48" i="3" s="1"/>
  <c r="O48" i="3"/>
  <c r="P48" i="3"/>
  <c r="M49" i="3"/>
  <c r="N49" i="3"/>
  <c r="AI49" i="3" s="1"/>
  <c r="AJ49" i="3" s="1"/>
  <c r="O49" i="3"/>
  <c r="T49" i="3"/>
  <c r="M50" i="3"/>
  <c r="U50" i="3" s="1"/>
  <c r="N50" i="3"/>
  <c r="O50" i="3"/>
  <c r="M51" i="3"/>
  <c r="N51" i="3"/>
  <c r="O51" i="3"/>
  <c r="W51" i="3"/>
  <c r="M52" i="3"/>
  <c r="W52" i="3" s="1"/>
  <c r="N52" i="3"/>
  <c r="AI52" i="3" s="1"/>
  <c r="AJ52" i="3" s="1"/>
  <c r="O52" i="3"/>
  <c r="M53" i="3"/>
  <c r="N53" i="3"/>
  <c r="O53" i="3"/>
  <c r="P53" i="3"/>
  <c r="M54" i="3"/>
  <c r="P54" i="3" s="1"/>
  <c r="N54" i="3"/>
  <c r="AI54" i="3" s="1"/>
  <c r="AJ54" i="3" s="1"/>
  <c r="O54" i="3"/>
  <c r="M55" i="3"/>
  <c r="N55" i="3"/>
  <c r="O55" i="3"/>
  <c r="Z55" i="3"/>
  <c r="M56" i="3"/>
  <c r="N56" i="3"/>
  <c r="AI56" i="3" s="1"/>
  <c r="AJ56" i="3" s="1"/>
  <c r="O56" i="3"/>
  <c r="Z56" i="3"/>
  <c r="M57" i="3"/>
  <c r="N57" i="3"/>
  <c r="AI57" i="3" s="1"/>
  <c r="AJ57" i="3" s="1"/>
  <c r="O57" i="3"/>
  <c r="P57" i="3"/>
  <c r="M58" i="3"/>
  <c r="P58" i="3" s="1"/>
  <c r="AI58" i="3" s="1"/>
  <c r="AJ58" i="3" s="1"/>
  <c r="N58" i="3"/>
  <c r="O58" i="3"/>
  <c r="M59" i="3"/>
  <c r="N59" i="3"/>
  <c r="AI59" i="3" s="1"/>
  <c r="AJ59" i="3" s="1"/>
  <c r="O59" i="3"/>
  <c r="M60" i="3"/>
  <c r="N60" i="3"/>
  <c r="O60" i="3"/>
  <c r="M61" i="3"/>
  <c r="N61" i="3"/>
  <c r="AI61" i="3" s="1"/>
  <c r="AJ61" i="3" s="1"/>
  <c r="O61" i="3"/>
  <c r="M62" i="3"/>
  <c r="N62" i="3"/>
  <c r="O62" i="3"/>
  <c r="AI62" i="3"/>
  <c r="AJ62" i="3"/>
  <c r="M63" i="3"/>
  <c r="N63" i="3"/>
  <c r="O63" i="3"/>
  <c r="AI63" i="3"/>
  <c r="AJ63" i="3" s="1"/>
  <c r="M64" i="3"/>
  <c r="N64" i="3"/>
  <c r="O64" i="3"/>
  <c r="M65" i="3"/>
  <c r="N65" i="3"/>
  <c r="O65" i="3"/>
  <c r="AI65" i="3"/>
  <c r="AJ65" i="3"/>
  <c r="M66" i="3"/>
  <c r="N66" i="3"/>
  <c r="O66" i="3"/>
  <c r="AI66" i="3"/>
  <c r="AJ66" i="3" s="1"/>
  <c r="M67" i="3"/>
  <c r="N67" i="3"/>
  <c r="AI67" i="3" s="1"/>
  <c r="AJ67" i="3" s="1"/>
  <c r="O67" i="3"/>
  <c r="M68" i="3"/>
  <c r="N68" i="3"/>
  <c r="O68" i="3"/>
  <c r="M69" i="3"/>
  <c r="N69" i="3"/>
  <c r="AI69" i="3" s="1"/>
  <c r="AJ69" i="3" s="1"/>
  <c r="O69" i="3"/>
  <c r="M70" i="3"/>
  <c r="N70" i="3"/>
  <c r="O70" i="3"/>
  <c r="AI70" i="3"/>
  <c r="AJ70" i="3"/>
  <c r="M71" i="3"/>
  <c r="N71" i="3"/>
  <c r="O71" i="3"/>
  <c r="AI71" i="3"/>
  <c r="AJ71" i="3" s="1"/>
  <c r="M72" i="3"/>
  <c r="N72" i="3"/>
  <c r="O72" i="3"/>
  <c r="M73" i="3"/>
  <c r="N73" i="3"/>
  <c r="O73" i="3"/>
  <c r="AI73" i="3"/>
  <c r="AJ73" i="3"/>
  <c r="M74" i="3"/>
  <c r="N74" i="3"/>
  <c r="O74" i="3"/>
  <c r="AI74" i="3"/>
  <c r="AJ74" i="3" s="1"/>
  <c r="M75" i="3"/>
  <c r="N75" i="3"/>
  <c r="AI75" i="3" s="1"/>
  <c r="AJ75" i="3" s="1"/>
  <c r="O75" i="3"/>
  <c r="M76" i="3"/>
  <c r="N76" i="3"/>
  <c r="O76" i="3"/>
  <c r="M77" i="3"/>
  <c r="N77" i="3"/>
  <c r="AI77" i="3" s="1"/>
  <c r="AJ77" i="3" s="1"/>
  <c r="O77" i="3"/>
  <c r="M78" i="3"/>
  <c r="N78" i="3"/>
  <c r="O78" i="3"/>
  <c r="AI78" i="3"/>
  <c r="AJ78" i="3"/>
  <c r="M79" i="3"/>
  <c r="N79" i="3"/>
  <c r="O79" i="3"/>
  <c r="AI79" i="3"/>
  <c r="AJ79" i="3" s="1"/>
  <c r="M80" i="3"/>
  <c r="N80" i="3"/>
  <c r="O80" i="3"/>
  <c r="M81" i="3"/>
  <c r="N81" i="3"/>
  <c r="O81" i="3"/>
  <c r="AI81" i="3"/>
  <c r="AJ81" i="3"/>
  <c r="M82" i="3"/>
  <c r="N82" i="3"/>
  <c r="O82" i="3"/>
  <c r="AI82" i="3"/>
  <c r="AJ82" i="3" s="1"/>
  <c r="M83" i="3"/>
  <c r="N83" i="3"/>
  <c r="AI83" i="3" s="1"/>
  <c r="AJ83" i="3" s="1"/>
  <c r="O83" i="3"/>
  <c r="M84" i="3"/>
  <c r="N84" i="3"/>
  <c r="O84" i="3"/>
  <c r="M85" i="3"/>
  <c r="N85" i="3"/>
  <c r="AI85" i="3" s="1"/>
  <c r="AJ85" i="3" s="1"/>
  <c r="O85" i="3"/>
  <c r="M86" i="3"/>
  <c r="N86" i="3"/>
  <c r="O86" i="3"/>
  <c r="AI86" i="3"/>
  <c r="AJ86" i="3"/>
  <c r="M87" i="3"/>
  <c r="N87" i="3"/>
  <c r="O87" i="3"/>
  <c r="AI87" i="3"/>
  <c r="AJ87" i="3" s="1"/>
  <c r="M88" i="3"/>
  <c r="N88" i="3"/>
  <c r="O88" i="3"/>
  <c r="M89" i="3"/>
  <c r="N89" i="3"/>
  <c r="O89" i="3"/>
  <c r="AI89" i="3"/>
  <c r="AJ89" i="3"/>
  <c r="M90" i="3"/>
  <c r="N90" i="3"/>
  <c r="O90" i="3"/>
  <c r="AI90" i="3"/>
  <c r="AJ90" i="3" s="1"/>
  <c r="M91" i="3"/>
  <c r="N91" i="3"/>
  <c r="AI91" i="3" s="1"/>
  <c r="AJ91" i="3" s="1"/>
  <c r="O91" i="3"/>
  <c r="M92" i="3"/>
  <c r="N92" i="3"/>
  <c r="O92" i="3"/>
  <c r="M93" i="3"/>
  <c r="N93" i="3"/>
  <c r="AI93" i="3" s="1"/>
  <c r="AJ93" i="3" s="1"/>
  <c r="O93" i="3"/>
  <c r="M94" i="3"/>
  <c r="N94" i="3"/>
  <c r="O94" i="3"/>
  <c r="AI94" i="3"/>
  <c r="AJ94" i="3"/>
  <c r="M95" i="3"/>
  <c r="N95" i="3"/>
  <c r="O95" i="3"/>
  <c r="AI95" i="3"/>
  <c r="AJ95" i="3" s="1"/>
  <c r="M96" i="3"/>
  <c r="N96" i="3"/>
  <c r="O96" i="3"/>
  <c r="H98" i="3"/>
  <c r="I98" i="3"/>
  <c r="J98" i="3"/>
  <c r="K98" i="3"/>
  <c r="M98" i="3"/>
  <c r="Q98" i="3"/>
  <c r="R98" i="3"/>
  <c r="X98" i="3"/>
  <c r="Y98" i="3"/>
  <c r="AA98" i="3"/>
  <c r="AB98" i="3"/>
  <c r="AC98" i="3"/>
  <c r="AD98" i="3"/>
  <c r="AE98" i="3"/>
  <c r="AF98" i="3"/>
  <c r="AG98" i="3"/>
  <c r="K100" i="3"/>
  <c r="M5" i="2"/>
  <c r="V5" i="2" s="1"/>
  <c r="N5" i="2"/>
  <c r="O5" i="2"/>
  <c r="M6" i="2"/>
  <c r="N6" i="2"/>
  <c r="O6" i="2"/>
  <c r="V6" i="2"/>
  <c r="M7" i="2"/>
  <c r="Z7" i="2" s="1"/>
  <c r="N7" i="2"/>
  <c r="O7" i="2"/>
  <c r="M8" i="2"/>
  <c r="N8" i="2"/>
  <c r="O8" i="2"/>
  <c r="P8" i="2"/>
  <c r="M9" i="2"/>
  <c r="N9" i="2"/>
  <c r="AI9" i="2" s="1"/>
  <c r="AJ9" i="2" s="1"/>
  <c r="O9" i="2"/>
  <c r="Q9" i="2"/>
  <c r="Q98" i="2" s="1"/>
  <c r="M10" i="2"/>
  <c r="N10" i="2"/>
  <c r="AI10" i="2" s="1"/>
  <c r="AJ10" i="2" s="1"/>
  <c r="O10" i="2"/>
  <c r="P10" i="2"/>
  <c r="M11" i="2"/>
  <c r="Z11" i="2" s="1"/>
  <c r="AI11" i="2" s="1"/>
  <c r="AJ11" i="2" s="1"/>
  <c r="N11" i="2"/>
  <c r="O11" i="2"/>
  <c r="M12" i="2"/>
  <c r="N12" i="2"/>
  <c r="O12" i="2"/>
  <c r="S12" i="2"/>
  <c r="M13" i="2"/>
  <c r="P13" i="2" s="1"/>
  <c r="N13" i="2"/>
  <c r="AI13" i="2" s="1"/>
  <c r="AJ13" i="2" s="1"/>
  <c r="O13" i="2"/>
  <c r="M14" i="2"/>
  <c r="N14" i="2"/>
  <c r="O14" i="2"/>
  <c r="U14" i="2"/>
  <c r="U98" i="2" s="1"/>
  <c r="M15" i="2"/>
  <c r="P15" i="2" s="1"/>
  <c r="N15" i="2"/>
  <c r="AI15" i="2" s="1"/>
  <c r="AJ15" i="2" s="1"/>
  <c r="O15" i="2"/>
  <c r="M16" i="2"/>
  <c r="N16" i="2"/>
  <c r="O16" i="2"/>
  <c r="P16" i="2"/>
  <c r="M17" i="2"/>
  <c r="N17" i="2"/>
  <c r="AI17" i="2" s="1"/>
  <c r="AJ17" i="2" s="1"/>
  <c r="O17" i="2"/>
  <c r="AH17" i="2"/>
  <c r="M18" i="2"/>
  <c r="N18" i="2"/>
  <c r="AI18" i="2" s="1"/>
  <c r="AJ18" i="2" s="1"/>
  <c r="O18" i="2"/>
  <c r="P18" i="2"/>
  <c r="M19" i="2"/>
  <c r="P19" i="2" s="1"/>
  <c r="AI19" i="2" s="1"/>
  <c r="AJ19" i="2" s="1"/>
  <c r="N19" i="2"/>
  <c r="O19" i="2"/>
  <c r="M20" i="2"/>
  <c r="N20" i="2"/>
  <c r="O20" i="2"/>
  <c r="Q20" i="2"/>
  <c r="M21" i="2"/>
  <c r="P21" i="2" s="1"/>
  <c r="N21" i="2"/>
  <c r="O21" i="2"/>
  <c r="M22" i="2"/>
  <c r="N22" i="2"/>
  <c r="O22" i="2"/>
  <c r="P22" i="2"/>
  <c r="M23" i="2"/>
  <c r="Z23" i="2" s="1"/>
  <c r="N23" i="2"/>
  <c r="AI23" i="2" s="1"/>
  <c r="AJ23" i="2" s="1"/>
  <c r="O23" i="2"/>
  <c r="M24" i="2"/>
  <c r="N24" i="2"/>
  <c r="O24" i="2"/>
  <c r="P24" i="2"/>
  <c r="M25" i="2"/>
  <c r="N25" i="2"/>
  <c r="AI25" i="2" s="1"/>
  <c r="AJ25" i="2" s="1"/>
  <c r="O25" i="2"/>
  <c r="Z25" i="2"/>
  <c r="M26" i="2"/>
  <c r="N26" i="2"/>
  <c r="AI26" i="2" s="1"/>
  <c r="AJ26" i="2" s="1"/>
  <c r="O26" i="2"/>
  <c r="P26" i="2"/>
  <c r="M27" i="2"/>
  <c r="P27" i="2" s="1"/>
  <c r="AI27" i="2" s="1"/>
  <c r="AJ27" i="2" s="1"/>
  <c r="N27" i="2"/>
  <c r="O27" i="2"/>
  <c r="M28" i="2"/>
  <c r="N28" i="2"/>
  <c r="O28" i="2"/>
  <c r="P28" i="2"/>
  <c r="M29" i="2"/>
  <c r="P29" i="2" s="1"/>
  <c r="N29" i="2"/>
  <c r="O29" i="2"/>
  <c r="M30" i="2"/>
  <c r="N30" i="2"/>
  <c r="O30" i="2"/>
  <c r="P30" i="2"/>
  <c r="M31" i="2"/>
  <c r="W31" i="2" s="1"/>
  <c r="W98" i="2" s="1"/>
  <c r="N31" i="2"/>
  <c r="O31" i="2"/>
  <c r="M32" i="2"/>
  <c r="N32" i="2"/>
  <c r="O32" i="2"/>
  <c r="P32" i="2"/>
  <c r="M33" i="2"/>
  <c r="N33" i="2"/>
  <c r="AI33" i="2" s="1"/>
  <c r="AJ33" i="2" s="1"/>
  <c r="O33" i="2"/>
  <c r="P33" i="2"/>
  <c r="M34" i="2"/>
  <c r="N34" i="2"/>
  <c r="AI34" i="2" s="1"/>
  <c r="AJ34" i="2" s="1"/>
  <c r="O34" i="2"/>
  <c r="Z34" i="2"/>
  <c r="M35" i="2"/>
  <c r="Z35" i="2" s="1"/>
  <c r="AI35" i="2" s="1"/>
  <c r="AJ35" i="2" s="1"/>
  <c r="N35" i="2"/>
  <c r="O35" i="2"/>
  <c r="M36" i="2"/>
  <c r="N36" i="2"/>
  <c r="O36" i="2"/>
  <c r="P36" i="2"/>
  <c r="M37" i="2"/>
  <c r="Y37" i="2" s="1"/>
  <c r="Y98" i="2" s="1"/>
  <c r="N37" i="2"/>
  <c r="AI37" i="2" s="1"/>
  <c r="AJ37" i="2" s="1"/>
  <c r="O37" i="2"/>
  <c r="M38" i="2"/>
  <c r="N38" i="2"/>
  <c r="O38" i="2"/>
  <c r="W38" i="2"/>
  <c r="M39" i="2"/>
  <c r="W39" i="2" s="1"/>
  <c r="N39" i="2"/>
  <c r="O39" i="2"/>
  <c r="M40" i="2"/>
  <c r="N40" i="2"/>
  <c r="O40" i="2"/>
  <c r="P40" i="2"/>
  <c r="M41" i="2"/>
  <c r="N41" i="2"/>
  <c r="AI41" i="2" s="1"/>
  <c r="AJ41" i="2" s="1"/>
  <c r="O41" i="2"/>
  <c r="Q41" i="2"/>
  <c r="M42" i="2"/>
  <c r="N42" i="2"/>
  <c r="AI42" i="2" s="1"/>
  <c r="AJ42" i="2" s="1"/>
  <c r="O42" i="2"/>
  <c r="AH42" i="2"/>
  <c r="M43" i="2"/>
  <c r="P43" i="2" s="1"/>
  <c r="AI43" i="2" s="1"/>
  <c r="AJ43" i="2" s="1"/>
  <c r="N43" i="2"/>
  <c r="O43" i="2"/>
  <c r="M44" i="2"/>
  <c r="N44" i="2"/>
  <c r="O44" i="2"/>
  <c r="P44" i="2"/>
  <c r="M45" i="2"/>
  <c r="P45" i="2" s="1"/>
  <c r="N45" i="2"/>
  <c r="AI45" i="2" s="1"/>
  <c r="AJ45" i="2" s="1"/>
  <c r="O45" i="2"/>
  <c r="M46" i="2"/>
  <c r="N46" i="2"/>
  <c r="O46" i="2"/>
  <c r="Z46" i="2"/>
  <c r="M47" i="2"/>
  <c r="Z47" i="2" s="1"/>
  <c r="N47" i="2"/>
  <c r="AI47" i="2" s="1"/>
  <c r="AJ47" i="2" s="1"/>
  <c r="O47" i="2"/>
  <c r="M48" i="2"/>
  <c r="N48" i="2"/>
  <c r="O48" i="2"/>
  <c r="P48" i="2"/>
  <c r="M49" i="2"/>
  <c r="N49" i="2"/>
  <c r="AI49" i="2" s="1"/>
  <c r="AJ49" i="2" s="1"/>
  <c r="O49" i="2"/>
  <c r="P49" i="2"/>
  <c r="M50" i="2"/>
  <c r="N50" i="2"/>
  <c r="AI50" i="2" s="1"/>
  <c r="AJ50" i="2" s="1"/>
  <c r="O50" i="2"/>
  <c r="P50" i="2"/>
  <c r="M51" i="2"/>
  <c r="P51" i="2" s="1"/>
  <c r="AI51" i="2" s="1"/>
  <c r="AJ51" i="2" s="1"/>
  <c r="N51" i="2"/>
  <c r="O51" i="2"/>
  <c r="M52" i="2"/>
  <c r="N52" i="2"/>
  <c r="O52" i="2"/>
  <c r="P52" i="2"/>
  <c r="M53" i="2"/>
  <c r="P53" i="2" s="1"/>
  <c r="N53" i="2"/>
  <c r="O53" i="2"/>
  <c r="M54" i="2"/>
  <c r="N54" i="2"/>
  <c r="O54" i="2"/>
  <c r="W54" i="2"/>
  <c r="M55" i="2"/>
  <c r="V55" i="2" s="1"/>
  <c r="N55" i="2"/>
  <c r="AI55" i="2" s="1"/>
  <c r="AJ55" i="2" s="1"/>
  <c r="O55" i="2"/>
  <c r="M56" i="2"/>
  <c r="N56" i="2"/>
  <c r="O56" i="2"/>
  <c r="V56" i="2"/>
  <c r="M57" i="2"/>
  <c r="N57" i="2"/>
  <c r="AI57" i="2" s="1"/>
  <c r="AJ57" i="2" s="1"/>
  <c r="O57" i="2"/>
  <c r="W57" i="2"/>
  <c r="M58" i="2"/>
  <c r="N58" i="2"/>
  <c r="AI58" i="2" s="1"/>
  <c r="AJ58" i="2" s="1"/>
  <c r="O58" i="2"/>
  <c r="W58" i="2"/>
  <c r="M59" i="2"/>
  <c r="P59" i="2" s="1"/>
  <c r="AI59" i="2" s="1"/>
  <c r="AJ59" i="2" s="1"/>
  <c r="N59" i="2"/>
  <c r="O59" i="2"/>
  <c r="M60" i="2"/>
  <c r="N60" i="2"/>
  <c r="O60" i="2"/>
  <c r="Q60" i="2"/>
  <c r="M61" i="2"/>
  <c r="P61" i="2" s="1"/>
  <c r="N61" i="2"/>
  <c r="O61" i="2"/>
  <c r="M62" i="2"/>
  <c r="N62" i="2"/>
  <c r="O62" i="2"/>
  <c r="P62" i="2"/>
  <c r="M63" i="2"/>
  <c r="Z63" i="2" s="1"/>
  <c r="N63" i="2"/>
  <c r="O63" i="2"/>
  <c r="M64" i="2"/>
  <c r="N64" i="2"/>
  <c r="O64" i="2"/>
  <c r="Z64" i="2"/>
  <c r="M65" i="2"/>
  <c r="N65" i="2"/>
  <c r="AI65" i="2" s="1"/>
  <c r="AJ65" i="2" s="1"/>
  <c r="O65" i="2"/>
  <c r="P65" i="2"/>
  <c r="M66" i="2"/>
  <c r="N66" i="2"/>
  <c r="AI66" i="2" s="1"/>
  <c r="AJ66" i="2" s="1"/>
  <c r="O66" i="2"/>
  <c r="P66" i="2"/>
  <c r="M67" i="2"/>
  <c r="P67" i="2" s="1"/>
  <c r="AI67" i="2" s="1"/>
  <c r="AJ67" i="2" s="1"/>
  <c r="N67" i="2"/>
  <c r="O67" i="2"/>
  <c r="M68" i="2"/>
  <c r="N68" i="2"/>
  <c r="O68" i="2"/>
  <c r="P68" i="2"/>
  <c r="M69" i="2"/>
  <c r="P69" i="2" s="1"/>
  <c r="N69" i="2"/>
  <c r="AI69" i="2" s="1"/>
  <c r="AJ69" i="2" s="1"/>
  <c r="O69" i="2"/>
  <c r="M70" i="2"/>
  <c r="N70" i="2"/>
  <c r="O70" i="2"/>
  <c r="AH70" i="2"/>
  <c r="M71" i="2"/>
  <c r="P71" i="2" s="1"/>
  <c r="N71" i="2"/>
  <c r="AI71" i="2" s="1"/>
  <c r="AJ71" i="2" s="1"/>
  <c r="O71" i="2"/>
  <c r="M72" i="2"/>
  <c r="N72" i="2"/>
  <c r="O72" i="2"/>
  <c r="AI72" i="2"/>
  <c r="AJ72" i="2" s="1"/>
  <c r="M73" i="2"/>
  <c r="N73" i="2"/>
  <c r="O73" i="2"/>
  <c r="M74" i="2"/>
  <c r="N74" i="2"/>
  <c r="O74" i="2"/>
  <c r="AI74" i="2"/>
  <c r="AJ74" i="2"/>
  <c r="M75" i="2"/>
  <c r="N75" i="2"/>
  <c r="O75" i="2"/>
  <c r="AI75" i="2"/>
  <c r="AJ75" i="2" s="1"/>
  <c r="M76" i="2"/>
  <c r="N76" i="2"/>
  <c r="O76" i="2"/>
  <c r="M77" i="2"/>
  <c r="N77" i="2"/>
  <c r="O77" i="2"/>
  <c r="M78" i="2"/>
  <c r="N78" i="2"/>
  <c r="AI78" i="2" s="1"/>
  <c r="AJ78" i="2" s="1"/>
  <c r="O78" i="2"/>
  <c r="M79" i="2"/>
  <c r="N79" i="2"/>
  <c r="O79" i="2"/>
  <c r="AI79" i="2"/>
  <c r="AJ79" i="2"/>
  <c r="M80" i="2"/>
  <c r="N80" i="2"/>
  <c r="O80" i="2"/>
  <c r="AI80" i="2"/>
  <c r="AJ80" i="2" s="1"/>
  <c r="M81" i="2"/>
  <c r="N81" i="2"/>
  <c r="O81" i="2"/>
  <c r="M82" i="2"/>
  <c r="N82" i="2"/>
  <c r="O82" i="2"/>
  <c r="AI82" i="2"/>
  <c r="AJ82" i="2"/>
  <c r="M83" i="2"/>
  <c r="N83" i="2"/>
  <c r="O83" i="2"/>
  <c r="AI83" i="2"/>
  <c r="AJ83" i="2" s="1"/>
  <c r="M84" i="2"/>
  <c r="N84" i="2"/>
  <c r="AI84" i="2" s="1"/>
  <c r="AJ84" i="2" s="1"/>
  <c r="O84" i="2"/>
  <c r="M85" i="2"/>
  <c r="N85" i="2"/>
  <c r="O85" i="2"/>
  <c r="M86" i="2"/>
  <c r="N86" i="2"/>
  <c r="AI86" i="2" s="1"/>
  <c r="AJ86" i="2" s="1"/>
  <c r="O86" i="2"/>
  <c r="M87" i="2"/>
  <c r="N87" i="2"/>
  <c r="O87" i="2"/>
  <c r="AI87" i="2"/>
  <c r="AJ87" i="2"/>
  <c r="M88" i="2"/>
  <c r="N88" i="2"/>
  <c r="O88" i="2"/>
  <c r="AI88" i="2"/>
  <c r="AJ88" i="2" s="1"/>
  <c r="M89" i="2"/>
  <c r="N89" i="2"/>
  <c r="O89" i="2"/>
  <c r="M90" i="2"/>
  <c r="N90" i="2"/>
  <c r="O90" i="2"/>
  <c r="AI90" i="2"/>
  <c r="AJ90" i="2"/>
  <c r="M91" i="2"/>
  <c r="N91" i="2"/>
  <c r="O91" i="2"/>
  <c r="AI91" i="2"/>
  <c r="AJ91" i="2" s="1"/>
  <c r="M92" i="2"/>
  <c r="N92" i="2"/>
  <c r="O92" i="2"/>
  <c r="M93" i="2"/>
  <c r="N93" i="2"/>
  <c r="O93" i="2"/>
  <c r="M94" i="2"/>
  <c r="N94" i="2"/>
  <c r="AI94" i="2" s="1"/>
  <c r="AJ94" i="2" s="1"/>
  <c r="O94" i="2"/>
  <c r="M95" i="2"/>
  <c r="N95" i="2"/>
  <c r="O95" i="2"/>
  <c r="AI95" i="2"/>
  <c r="AJ95" i="2"/>
  <c r="M96" i="2"/>
  <c r="N96" i="2"/>
  <c r="O96" i="2"/>
  <c r="AI96" i="2"/>
  <c r="AJ96" i="2" s="1"/>
  <c r="H98" i="2"/>
  <c r="I98" i="2"/>
  <c r="J98" i="2"/>
  <c r="K100" i="2" s="1"/>
  <c r="K98" i="2"/>
  <c r="M98" i="2"/>
  <c r="R98" i="2"/>
  <c r="S98" i="2"/>
  <c r="T98" i="2"/>
  <c r="V98" i="2"/>
  <c r="X98" i="2"/>
  <c r="AA98" i="2"/>
  <c r="AB98" i="2"/>
  <c r="AC98" i="2"/>
  <c r="AD98" i="2"/>
  <c r="AE98" i="2"/>
  <c r="AF98" i="2"/>
  <c r="AG98" i="2"/>
  <c r="AH98" i="2"/>
  <c r="U98" i="3" l="1"/>
  <c r="AI50" i="3"/>
  <c r="AJ50" i="3" s="1"/>
  <c r="O98" i="2"/>
  <c r="Z98" i="3"/>
  <c r="AI20" i="3"/>
  <c r="AJ20" i="3" s="1"/>
  <c r="AH98" i="3"/>
  <c r="Z98" i="2"/>
  <c r="AI61" i="2"/>
  <c r="AJ61" i="2" s="1"/>
  <c r="AI39" i="2"/>
  <c r="AJ39" i="2" s="1"/>
  <c r="AI29" i="2"/>
  <c r="AJ29" i="2" s="1"/>
  <c r="AI7" i="2"/>
  <c r="AJ7" i="2" s="1"/>
  <c r="AI46" i="3"/>
  <c r="AJ46" i="3" s="1"/>
  <c r="AI40" i="3"/>
  <c r="AJ40" i="3" s="1"/>
  <c r="W98" i="3"/>
  <c r="AI28" i="3"/>
  <c r="AJ28" i="3" s="1"/>
  <c r="AI8" i="3"/>
  <c r="AJ8" i="3" s="1"/>
  <c r="P98" i="3"/>
  <c r="P100" i="3" s="1"/>
  <c r="AI92" i="2"/>
  <c r="AJ92" i="2" s="1"/>
  <c r="AI76" i="2"/>
  <c r="AJ76" i="2" s="1"/>
  <c r="N98" i="2"/>
  <c r="N100" i="2" s="1"/>
  <c r="AI63" i="2"/>
  <c r="AJ63" i="2" s="1"/>
  <c r="AI53" i="2"/>
  <c r="AJ53" i="2" s="1"/>
  <c r="AI31" i="2"/>
  <c r="AJ31" i="2" s="1"/>
  <c r="AI21" i="2"/>
  <c r="AJ21" i="2" s="1"/>
  <c r="AI16" i="3"/>
  <c r="AJ16" i="3" s="1"/>
  <c r="W98" i="1"/>
  <c r="P98" i="1"/>
  <c r="P100" i="1" s="1"/>
  <c r="AI93" i="2"/>
  <c r="AJ93" i="2" s="1"/>
  <c r="AI77" i="2"/>
  <c r="AJ77" i="2" s="1"/>
  <c r="AI52" i="2"/>
  <c r="AJ52" i="2" s="1"/>
  <c r="AI44" i="2"/>
  <c r="AJ44" i="2" s="1"/>
  <c r="AI28" i="2"/>
  <c r="AJ28" i="2" s="1"/>
  <c r="AI20" i="2"/>
  <c r="AJ20" i="2" s="1"/>
  <c r="AI12" i="2"/>
  <c r="AJ12" i="2" s="1"/>
  <c r="AI5" i="2"/>
  <c r="AI92" i="3"/>
  <c r="AJ92" i="3" s="1"/>
  <c r="AI76" i="3"/>
  <c r="AJ76" i="3" s="1"/>
  <c r="AI51" i="3"/>
  <c r="AJ51" i="3" s="1"/>
  <c r="AI43" i="3"/>
  <c r="AJ43" i="3" s="1"/>
  <c r="O98" i="3"/>
  <c r="AI62" i="2"/>
  <c r="AJ62" i="2" s="1"/>
  <c r="AI54" i="2"/>
  <c r="AJ54" i="2" s="1"/>
  <c r="AJ5" i="3"/>
  <c r="AI85" i="2"/>
  <c r="AJ85" i="2" s="1"/>
  <c r="AI68" i="2"/>
  <c r="AJ68" i="2" s="1"/>
  <c r="AI60" i="2"/>
  <c r="AJ60" i="2" s="1"/>
  <c r="AI36" i="2"/>
  <c r="AJ36" i="2" s="1"/>
  <c r="P98" i="2"/>
  <c r="P100" i="2" s="1"/>
  <c r="AI84" i="3"/>
  <c r="AJ84" i="3" s="1"/>
  <c r="AI68" i="3"/>
  <c r="AJ68" i="3" s="1"/>
  <c r="AI60" i="3"/>
  <c r="AJ60" i="3" s="1"/>
  <c r="M98" i="1"/>
  <c r="AI12" i="1"/>
  <c r="AJ12" i="1" s="1"/>
  <c r="AI70" i="2"/>
  <c r="AJ70" i="2" s="1"/>
  <c r="AI46" i="2"/>
  <c r="AJ46" i="2" s="1"/>
  <c r="AI38" i="2"/>
  <c r="AJ38" i="2" s="1"/>
  <c r="AI30" i="2"/>
  <c r="AJ30" i="2" s="1"/>
  <c r="AI22" i="2"/>
  <c r="AJ22" i="2" s="1"/>
  <c r="AI14" i="2"/>
  <c r="AJ14" i="2" s="1"/>
  <c r="AI6" i="2"/>
  <c r="AJ6" i="2" s="1"/>
  <c r="AI53" i="3"/>
  <c r="AJ53" i="3" s="1"/>
  <c r="AI45" i="3"/>
  <c r="AJ45" i="3" s="1"/>
  <c r="AI26" i="3"/>
  <c r="AJ26" i="3" s="1"/>
  <c r="AI56" i="1"/>
  <c r="AJ56" i="1" s="1"/>
  <c r="AI48" i="1"/>
  <c r="AJ48" i="1" s="1"/>
  <c r="AI40" i="1"/>
  <c r="AJ40" i="1" s="1"/>
  <c r="AI32" i="1"/>
  <c r="AJ32" i="1" s="1"/>
  <c r="AI24" i="1"/>
  <c r="AJ24" i="1" s="1"/>
  <c r="AI89" i="2"/>
  <c r="AJ89" i="2" s="1"/>
  <c r="AI81" i="2"/>
  <c r="AJ81" i="2" s="1"/>
  <c r="AI73" i="2"/>
  <c r="AJ73" i="2" s="1"/>
  <c r="AI64" i="2"/>
  <c r="AJ64" i="2" s="1"/>
  <c r="AI56" i="2"/>
  <c r="AJ56" i="2" s="1"/>
  <c r="AI48" i="2"/>
  <c r="AJ48" i="2" s="1"/>
  <c r="AI40" i="2"/>
  <c r="AJ40" i="2" s="1"/>
  <c r="AI32" i="2"/>
  <c r="AJ32" i="2" s="1"/>
  <c r="AI24" i="2"/>
  <c r="AJ24" i="2" s="1"/>
  <c r="AI16" i="2"/>
  <c r="AJ16" i="2" s="1"/>
  <c r="AI8" i="2"/>
  <c r="AJ8" i="2" s="1"/>
  <c r="AI96" i="3"/>
  <c r="AJ96" i="3" s="1"/>
  <c r="AI88" i="3"/>
  <c r="AJ88" i="3" s="1"/>
  <c r="AI80" i="3"/>
  <c r="AJ80" i="3" s="1"/>
  <c r="AI72" i="3"/>
  <c r="AJ72" i="3" s="1"/>
  <c r="AI64" i="3"/>
  <c r="AJ64" i="3" s="1"/>
  <c r="AI55" i="3"/>
  <c r="AJ55" i="3" s="1"/>
  <c r="AI47" i="3"/>
  <c r="AJ47" i="3" s="1"/>
  <c r="AI92" i="1"/>
  <c r="AJ92" i="1" s="1"/>
  <c r="AI84" i="1"/>
  <c r="AJ84" i="1" s="1"/>
  <c r="AI76" i="1"/>
  <c r="AJ76" i="1" s="1"/>
  <c r="AI68" i="1"/>
  <c r="AJ68" i="1" s="1"/>
  <c r="AI60" i="1"/>
  <c r="AJ60" i="1" s="1"/>
  <c r="AI51" i="1"/>
  <c r="AJ51" i="1" s="1"/>
  <c r="AI43" i="1"/>
  <c r="AJ43" i="1" s="1"/>
  <c r="AI35" i="1"/>
  <c r="AJ35" i="1" s="1"/>
  <c r="AI27" i="1"/>
  <c r="AJ27" i="1" s="1"/>
  <c r="AI19" i="1"/>
  <c r="AJ19" i="1" s="1"/>
  <c r="AI11" i="1"/>
  <c r="AJ11" i="1" s="1"/>
  <c r="AI13" i="1"/>
  <c r="AJ13" i="1" s="1"/>
  <c r="AI5" i="1"/>
  <c r="N98" i="1"/>
  <c r="N100" i="1" s="1"/>
  <c r="AI89" i="1"/>
  <c r="AJ89" i="1" s="1"/>
  <c r="AI81" i="1"/>
  <c r="AJ81" i="1" s="1"/>
  <c r="AI73" i="1"/>
  <c r="AJ73" i="1" s="1"/>
  <c r="AI65" i="1"/>
  <c r="AJ65" i="1" s="1"/>
  <c r="AI55" i="1"/>
  <c r="AJ55" i="1" s="1"/>
  <c r="AI47" i="1"/>
  <c r="AJ47" i="1" s="1"/>
  <c r="AI39" i="1"/>
  <c r="AJ39" i="1" s="1"/>
  <c r="AI31" i="1"/>
  <c r="AJ31" i="1" s="1"/>
  <c r="AI23" i="1"/>
  <c r="AJ23" i="1" s="1"/>
  <c r="AI15" i="1"/>
  <c r="AJ15" i="1" s="1"/>
  <c r="AI7" i="1"/>
  <c r="AJ7" i="1" s="1"/>
  <c r="AI98" i="2" l="1"/>
  <c r="AJ5" i="2"/>
  <c r="AI99" i="1"/>
  <c r="AI99" i="2"/>
  <c r="AJ5" i="1"/>
  <c r="AI98" i="1"/>
  <c r="AI98" i="3"/>
  <c r="AI100" i="1" l="1"/>
  <c r="AI99" i="3"/>
  <c r="AI100" i="3" s="1"/>
  <c r="AI100" i="2"/>
</calcChain>
</file>

<file path=xl/sharedStrings.xml><?xml version="1.0" encoding="utf-8"?>
<sst xmlns="http://schemas.openxmlformats.org/spreadsheetml/2006/main" count="634" uniqueCount="96">
  <si>
    <t>Valero</t>
  </si>
  <si>
    <t xml:space="preserve">Purchases </t>
  </si>
  <si>
    <t>Month December 2018</t>
  </si>
  <si>
    <t>Receiving Date</t>
  </si>
  <si>
    <t>RR Number</t>
  </si>
  <si>
    <t>PO</t>
  </si>
  <si>
    <t>Supplier Name</t>
  </si>
  <si>
    <t>TIN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</si>
  <si>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</si>
  <si>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</si>
  <si>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</si>
  <si>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</si>
  <si>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</si>
  <si>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</si>
  <si>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</si>
  <si>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</si>
  <si>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</si>
  <si>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</si>
  <si>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</si>
  <si>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</si>
  <si>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BAR SUPPLIES</t>
  </si>
  <si>
    <t>OFFICE SUPPLIES</t>
  </si>
  <si>
    <t>DINING SUPPLIES</t>
  </si>
  <si>
    <t>GUEST SUPPLIES</t>
  </si>
  <si>
    <t>CLEANING SUPPLIES</t>
  </si>
  <si>
    <t>PACKAGING SUPPLIES</t>
  </si>
  <si>
    <t>MEDICAL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</si>
  <si>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</si>
  <si>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</si>
  <si>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</si>
  <si>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</si>
  <si>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</si>
  <si>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</si>
  <si>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</si>
  <si>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</si>
  <si>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</si>
  <si>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Others</t>
  </si>
  <si>
    <t>Accounts Payable</t>
  </si>
  <si>
    <t>MANILA BAMBI FOODS COMPANY</t>
  </si>
  <si>
    <t>202-584-709-000</t>
  </si>
  <si>
    <t>FOOD</t>
  </si>
  <si>
    <t>JMK SEAFOODS &amp; MEAT DEALER</t>
  </si>
  <si>
    <t>253-085-810-000</t>
  </si>
  <si>
    <t>FERNANDO SAMPAGA</t>
  </si>
  <si>
    <t>916-578-829-000</t>
  </si>
  <si>
    <t>EMPLOYEES MEAL</t>
  </si>
  <si>
    <t>CABUTAD VEGETABLE DEALER</t>
  </si>
  <si>
    <t>115-491-959-000</t>
  </si>
  <si>
    <t>ALTERNATIVES FOOD CORP.</t>
  </si>
  <si>
    <t>242-519-126-000</t>
  </si>
  <si>
    <t>PEPSI-COLA PRODUCTS INC.</t>
  </si>
  <si>
    <t>000-168-541-029</t>
  </si>
  <si>
    <t>BEVERAGES</t>
  </si>
  <si>
    <t>PAPEROUS ENTERPRISES</t>
  </si>
  <si>
    <t>227-573-178-000</t>
  </si>
  <si>
    <t>PACKAGING</t>
  </si>
  <si>
    <t>FORTUNE GAS</t>
  </si>
  <si>
    <t>OTHERS</t>
  </si>
  <si>
    <t>LULUBEE CORPORATION</t>
  </si>
  <si>
    <t>008-191-206-000</t>
  </si>
  <si>
    <t>SAN MIGUEL BREWERY INC,</t>
  </si>
  <si>
    <t>006-807-251-027</t>
  </si>
  <si>
    <t>COMMISARY - VAT</t>
  </si>
  <si>
    <t>006-801-378-000</t>
  </si>
  <si>
    <t>HARRY'S LIQUOR</t>
  </si>
  <si>
    <t>BESTCHOICE MARKETING</t>
  </si>
  <si>
    <t>181-079-094-000</t>
  </si>
  <si>
    <t>KELGENE INTERNATIONAL INC</t>
  </si>
  <si>
    <t>211-612-468-008</t>
  </si>
  <si>
    <t xml:space="preserve">EWT </t>
  </si>
  <si>
    <t>Wrong date</t>
  </si>
  <si>
    <t>Month January 2019</t>
  </si>
  <si>
    <t>STREETS CORPORATION</t>
  </si>
  <si>
    <t>004-521-952-000</t>
  </si>
  <si>
    <t>CLEANING</t>
  </si>
  <si>
    <t>PHOENIX ROYAL TRADING CO., INC.</t>
  </si>
  <si>
    <t>216-218-224-000</t>
  </si>
  <si>
    <t>DINING ITEM</t>
  </si>
  <si>
    <t>BRILLIANT MARKETING</t>
  </si>
  <si>
    <t>166-445-524-000</t>
  </si>
  <si>
    <t>Q &amp; H FOODS, INC.</t>
  </si>
  <si>
    <t>004-967-715-000</t>
  </si>
  <si>
    <t>KITCHEN ITEMS</t>
  </si>
  <si>
    <t>RMLO TRADING</t>
  </si>
  <si>
    <t>212-660-908-001</t>
  </si>
  <si>
    <t>E-BLUE HOLDINGS &amp; TRADING</t>
  </si>
  <si>
    <t>241-402-504-000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</si>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</sst>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mm/dd/yyyy"/>
    <numFmt numFmtId="166" formatCode="m/d/yy;@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Times New Roman"/>
      <family val="1"/>
    </font>
    <font>
      <b/>
      <sz val="10"/>
      <color indexed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4"/>
        <bgColor indexed="13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double">
        <color indexed="63"/>
      </bottom>
      <diagonal/>
    </border>
  </borders>
  <cellStyleXfs count="43">
    <xf numFmtId="0" fontId="0" fillId="0" borderId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9" fontId="8" fillId="0" borderId="0" applyFill="0" applyBorder="0" applyAlignment="0" applyProtection="0"/>
  </cellStyleXfs>
  <cellXfs count="79">
    <xf numFmtId="0" fontId="0" fillId="0" borderId="0" xfId="0"/>
    <xf numFmtId="165" fontId="3" fillId="0" borderId="0" xfId="14" applyNumberFormat="1" applyFont="1" applyFill="1" applyAlignment="1">
      <alignment horizontal="center"/>
    </xf>
    <xf numFmtId="0" fontId="3" fillId="0" borderId="0" xfId="14" applyNumberFormat="1" applyFont="1" applyFill="1" applyAlignment="1">
      <alignment horizontal="center"/>
    </xf>
    <xf numFmtId="0" fontId="3" fillId="0" borderId="0" xfId="14" applyFont="1" applyFill="1"/>
    <xf numFmtId="0" fontId="3" fillId="0" borderId="0" xfId="14" applyFont="1" applyFill="1" applyAlignment="1">
      <alignment horizontal="center"/>
    </xf>
    <xf numFmtId="164" fontId="3" fillId="0" borderId="0" xfId="2" applyFont="1" applyFill="1" applyBorder="1" applyAlignment="1" applyProtection="1"/>
    <xf numFmtId="164" fontId="3" fillId="0" borderId="0" xfId="1" applyFont="1" applyFill="1" applyBorder="1" applyAlignment="1" applyProtection="1"/>
    <xf numFmtId="9" fontId="3" fillId="0" borderId="0" xfId="42" applyFont="1" applyFill="1" applyBorder="1" applyAlignment="1" applyProtection="1">
      <alignment horizontal="center"/>
    </xf>
    <xf numFmtId="165" fontId="4" fillId="0" borderId="0" xfId="14" applyNumberFormat="1" applyFont="1" applyFill="1" applyAlignment="1">
      <alignment horizontal="left"/>
    </xf>
    <xf numFmtId="0" fontId="4" fillId="0" borderId="0" xfId="14" applyFont="1" applyFill="1" applyAlignment="1">
      <alignment horizontal="left"/>
    </xf>
    <xf numFmtId="49" fontId="4" fillId="0" borderId="0" xfId="14" applyNumberFormat="1" applyFont="1" applyFill="1"/>
    <xf numFmtId="0" fontId="5" fillId="0" borderId="0" xfId="2" applyNumberFormat="1" applyFont="1" applyFill="1" applyBorder="1" applyAlignment="1" applyProtection="1">
      <alignment horizontal="center"/>
    </xf>
    <xf numFmtId="165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164" fontId="4" fillId="0" borderId="1" xfId="1" applyFont="1" applyFill="1" applyBorder="1" applyAlignment="1" applyProtection="1">
      <alignment horizontal="center" vertical="center" wrapText="1"/>
    </xf>
    <xf numFmtId="9" fontId="4" fillId="0" borderId="1" xfId="42" applyFont="1" applyFill="1" applyBorder="1" applyAlignment="1" applyProtection="1">
      <alignment horizontal="center" vertical="center" wrapText="1"/>
    </xf>
    <xf numFmtId="164" fontId="4" fillId="0" borderId="1" xfId="2" applyFont="1" applyFill="1" applyBorder="1" applyAlignment="1" applyProtection="1">
      <alignment horizontal="center" vertical="center" wrapText="1"/>
    </xf>
    <xf numFmtId="0" fontId="3" fillId="0" borderId="0" xfId="14" applyFont="1" applyFill="1" applyAlignment="1">
      <alignment vertical="center" wrapText="1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14" applyFont="1" applyFill="1" applyBorder="1" applyAlignment="1">
      <alignment horizontal="center"/>
    </xf>
    <xf numFmtId="164" fontId="3" fillId="0" borderId="1" xfId="1" applyFont="1" applyFill="1" applyBorder="1" applyAlignment="1" applyProtection="1">
      <alignment horizontal="right"/>
    </xf>
    <xf numFmtId="164" fontId="6" fillId="2" borderId="1" xfId="1" applyFont="1" applyFill="1" applyBorder="1" applyAlignment="1" applyProtection="1"/>
    <xf numFmtId="9" fontId="3" fillId="0" borderId="1" xfId="42" applyFont="1" applyFill="1" applyBorder="1" applyAlignment="1" applyProtection="1">
      <alignment horizontal="center" wrapText="1"/>
    </xf>
    <xf numFmtId="164" fontId="3" fillId="0" borderId="1" xfId="1" applyFont="1" applyFill="1" applyBorder="1" applyAlignment="1" applyProtection="1"/>
    <xf numFmtId="164" fontId="3" fillId="0" borderId="1" xfId="2" applyFont="1" applyFill="1" applyBorder="1" applyAlignment="1" applyProtection="1"/>
    <xf numFmtId="164" fontId="3" fillId="0" borderId="0" xfId="14" applyNumberFormat="1" applyFont="1" applyFill="1" applyAlignment="1">
      <alignment wrapText="1"/>
    </xf>
    <xf numFmtId="0" fontId="3" fillId="0" borderId="0" xfId="14" applyFont="1" applyFill="1" applyAlignment="1">
      <alignment wrapText="1"/>
    </xf>
    <xf numFmtId="164" fontId="6" fillId="0" borderId="1" xfId="1" applyFont="1" applyFill="1" applyBorder="1" applyAlignment="1" applyProtection="1"/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2" borderId="1" xfId="1" applyFont="1" applyFill="1" applyBorder="1" applyAlignment="1" applyProtection="1">
      <alignment horizontal="center"/>
    </xf>
    <xf numFmtId="0" fontId="6" fillId="0" borderId="1" xfId="0" applyFont="1" applyFill="1" applyBorder="1"/>
    <xf numFmtId="164" fontId="3" fillId="2" borderId="1" xfId="1" applyFont="1" applyFill="1" applyBorder="1" applyAlignment="1" applyProtection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3" fillId="0" borderId="1" xfId="1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6" fillId="0" borderId="1" xfId="22" applyNumberFormat="1" applyFont="1" applyBorder="1" applyAlignment="1">
      <alignment horizontal="center"/>
    </xf>
    <xf numFmtId="1" fontId="6" fillId="0" borderId="1" xfId="23" applyNumberFormat="1" applyFont="1" applyBorder="1" applyAlignment="1">
      <alignment horizontal="center"/>
    </xf>
    <xf numFmtId="0" fontId="6" fillId="0" borderId="1" xfId="24" applyFont="1" applyBorder="1" applyAlignment="1">
      <alignment horizontal="center"/>
    </xf>
    <xf numFmtId="0" fontId="6" fillId="0" borderId="1" xfId="25" applyFont="1" applyBorder="1" applyAlignment="1">
      <alignment horizontal="left"/>
    </xf>
    <xf numFmtId="0" fontId="6" fillId="0" borderId="1" xfId="26" applyFont="1" applyBorder="1" applyAlignment="1">
      <alignment horizontal="center"/>
    </xf>
    <xf numFmtId="0" fontId="3" fillId="0" borderId="1" xfId="14" applyNumberFormat="1" applyFont="1" applyFill="1" applyBorder="1" applyAlignment="1">
      <alignment horizontal="center" wrapText="1"/>
    </xf>
    <xf numFmtId="0" fontId="6" fillId="0" borderId="1" xfId="28" applyFont="1" applyBorder="1" applyAlignment="1">
      <alignment horizontal="left"/>
    </xf>
    <xf numFmtId="166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0" xfId="14" applyNumberFormat="1" applyFont="1" applyFill="1" applyBorder="1" applyAlignment="1" applyProtection="1">
      <alignment horizontal="left"/>
      <protection locked="0"/>
    </xf>
    <xf numFmtId="0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2" xfId="14" applyFont="1" applyFill="1" applyBorder="1"/>
    <xf numFmtId="0" fontId="3" fillId="0" borderId="2" xfId="14" applyFont="1" applyFill="1" applyBorder="1" applyAlignment="1">
      <alignment horizontal="center"/>
    </xf>
    <xf numFmtId="164" fontId="3" fillId="0" borderId="2" xfId="2" applyFont="1" applyFill="1" applyBorder="1" applyAlignment="1" applyProtection="1"/>
    <xf numFmtId="164" fontId="3" fillId="0" borderId="2" xfId="1" applyFont="1" applyFill="1" applyBorder="1" applyAlignment="1" applyProtection="1"/>
    <xf numFmtId="9" fontId="3" fillId="0" borderId="2" xfId="42" applyFont="1" applyFill="1" applyBorder="1" applyAlignment="1" applyProtection="1">
      <alignment horizontal="center"/>
    </xf>
    <xf numFmtId="166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NumberFormat="1" applyFont="1" applyFill="1" applyBorder="1" applyAlignment="1" applyProtection="1">
      <alignment horizontal="left"/>
      <protection locked="0"/>
    </xf>
    <xf numFmtId="0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Font="1" applyFill="1" applyBorder="1"/>
    <xf numFmtId="0" fontId="4" fillId="0" borderId="3" xfId="14" applyFont="1" applyFill="1" applyBorder="1" applyAlignment="1">
      <alignment horizontal="center"/>
    </xf>
    <xf numFmtId="164" fontId="4" fillId="0" borderId="3" xfId="2" applyFont="1" applyFill="1" applyBorder="1" applyAlignment="1" applyProtection="1"/>
    <xf numFmtId="164" fontId="4" fillId="0" borderId="3" xfId="1" applyFont="1" applyFill="1" applyBorder="1" applyAlignment="1" applyProtection="1"/>
    <xf numFmtId="9" fontId="4" fillId="0" borderId="3" xfId="42" applyFont="1" applyFill="1" applyBorder="1" applyAlignment="1" applyProtection="1">
      <alignment horizontal="center"/>
    </xf>
    <xf numFmtId="0" fontId="4" fillId="0" borderId="0" xfId="14" applyFont="1" applyFill="1"/>
    <xf numFmtId="165" fontId="3" fillId="2" borderId="0" xfId="14" applyNumberFormat="1" applyFont="1" applyFill="1" applyAlignment="1">
      <alignment horizontal="center"/>
    </xf>
    <xf numFmtId="0" fontId="7" fillId="3" borderId="0" xfId="2" applyNumberFormat="1" applyFont="1" applyFill="1" applyBorder="1" applyAlignment="1" applyProtection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3" fillId="3" borderId="1" xfId="14" applyFont="1" applyFill="1" applyBorder="1" applyAlignment="1">
      <alignment horizontal="center"/>
    </xf>
    <xf numFmtId="164" fontId="3" fillId="3" borderId="1" xfId="1" applyFont="1" applyFill="1" applyBorder="1" applyAlignment="1" applyProtection="1">
      <alignment horizontal="right"/>
    </xf>
    <xf numFmtId="164" fontId="6" fillId="3" borderId="1" xfId="1" applyFont="1" applyFill="1" applyBorder="1" applyAlignment="1" applyProtection="1"/>
    <xf numFmtId="9" fontId="3" fillId="3" borderId="1" xfId="42" applyFont="1" applyFill="1" applyBorder="1" applyAlignment="1" applyProtection="1">
      <alignment horizontal="center" wrapText="1"/>
    </xf>
    <xf numFmtId="164" fontId="3" fillId="3" borderId="1" xfId="1" applyFont="1" applyFill="1" applyBorder="1" applyAlignment="1" applyProtection="1"/>
    <xf numFmtId="164" fontId="3" fillId="3" borderId="1" xfId="2" applyFont="1" applyFill="1" applyBorder="1" applyAlignment="1" applyProtection="1"/>
    <xf numFmtId="164" fontId="3" fillId="3" borderId="0" xfId="14" applyNumberFormat="1" applyFont="1" applyFill="1" applyAlignment="1">
      <alignment wrapText="1"/>
    </xf>
    <xf numFmtId="0" fontId="3" fillId="3" borderId="0" xfId="14" applyFont="1" applyFill="1" applyAlignment="1">
      <alignment wrapText="1"/>
    </xf>
    <xf numFmtId="0" fontId="3" fillId="3" borderId="0" xfId="14" applyFont="1" applyFill="1"/>
    <xf numFmtId="164" fontId="3" fillId="3" borderId="0" xfId="2" applyFont="1" applyFill="1" applyBorder="1" applyAlignment="1" applyProtection="1"/>
  </cellXfs>
  <cellStyles count="43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Normal" xfId="0" builtinId="0"/>
    <cellStyle name="Normal 10" xfId="14"/>
    <cellStyle name="Normal 118" xfId="15"/>
    <cellStyle name="Normal 119" xfId="16"/>
    <cellStyle name="Normal 120" xfId="17"/>
    <cellStyle name="Normal 121" xfId="18"/>
    <cellStyle name="Normal 122" xfId="19"/>
    <cellStyle name="Normal 123" xfId="20"/>
    <cellStyle name="Normal 124" xfId="21"/>
    <cellStyle name="Normal 126" xfId="22"/>
    <cellStyle name="Normal 127" xfId="23"/>
    <cellStyle name="Normal 128" xfId="24"/>
    <cellStyle name="Normal 129" xfId="25"/>
    <cellStyle name="Normal 130" xfId="26"/>
    <cellStyle name="Normal 131" xfId="27"/>
    <cellStyle name="Normal 132" xfId="28"/>
    <cellStyle name="Normal 2" xfId="29"/>
    <cellStyle name="Normal 2 2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7 3" xfId="37"/>
    <cellStyle name="Normal 7 4" xfId="38"/>
    <cellStyle name="Normal 7 5" xfId="39"/>
    <cellStyle name="Normal 8" xfId="40"/>
    <cellStyle name="Normal 9" xfId="41"/>
    <cellStyle name="Percent 2" xfId="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2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activeCellId="1" sqref="B5:B58 A1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43437</v>
      </c>
      <c r="B5" s="20">
        <v>11569</v>
      </c>
      <c r="C5" s="21">
        <v>2007</v>
      </c>
      <c r="D5" s="21" t="s">
        <v>38</v>
      </c>
      <c r="E5" s="20" t="s">
        <v>39</v>
      </c>
      <c r="F5" s="20">
        <v>16854</v>
      </c>
      <c r="G5" s="21" t="s">
        <v>40</v>
      </c>
      <c r="H5" s="22"/>
      <c r="I5" s="22"/>
      <c r="J5" s="23">
        <v>0</v>
      </c>
      <c r="K5" s="24">
        <v>2540</v>
      </c>
      <c r="L5" s="25">
        <v>0.01</v>
      </c>
      <c r="M5" s="26">
        <f t="shared" ref="M5:M96" si="0">SUM(H5:J5,K5/1.12)</f>
        <v>2267.8571428571427</v>
      </c>
      <c r="N5" s="26">
        <f t="shared" ref="N5:N96" si="1">K5/1.12*0.12</f>
        <v>272.14285714285711</v>
      </c>
      <c r="O5" s="27">
        <f t="shared" ref="O5:O96" si="2">-SUM(I5:J5,K5/1.12)*L5</f>
        <v>-22.678571428571427</v>
      </c>
      <c r="P5" s="27">
        <f t="shared" ref="P5:P7" si="3">M5</f>
        <v>2267.8571428571427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-2517.3214285714284</v>
      </c>
      <c r="AJ5" s="28">
        <f t="shared" ref="AJ5:AJ96" si="5">SUM(H5:K5)+AI5+O5</f>
        <v>1.3145040611561853E-13</v>
      </c>
    </row>
    <row r="6" spans="1:36" ht="12.95" customHeight="1" x14ac:dyDescent="0.2">
      <c r="A6" s="19"/>
      <c r="B6" s="20">
        <v>11570</v>
      </c>
      <c r="C6" s="21">
        <v>2008</v>
      </c>
      <c r="D6" s="21" t="s">
        <v>41</v>
      </c>
      <c r="E6" s="20" t="s">
        <v>42</v>
      </c>
      <c r="F6" s="20">
        <v>148550</v>
      </c>
      <c r="G6" s="21" t="s">
        <v>40</v>
      </c>
      <c r="H6" s="22"/>
      <c r="I6" s="22"/>
      <c r="J6" s="23">
        <v>2950</v>
      </c>
      <c r="K6" s="24">
        <v>0</v>
      </c>
      <c r="L6" s="25">
        <v>0.01</v>
      </c>
      <c r="M6" s="26">
        <f t="shared" si="0"/>
        <v>2950</v>
      </c>
      <c r="N6" s="26">
        <f t="shared" si="1"/>
        <v>0</v>
      </c>
      <c r="O6" s="27">
        <f t="shared" si="2"/>
        <v>-29.5</v>
      </c>
      <c r="P6" s="27">
        <f t="shared" si="3"/>
        <v>2950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-2920.5</v>
      </c>
      <c r="AJ6" s="28">
        <f t="shared" si="5"/>
        <v>0</v>
      </c>
    </row>
    <row r="7" spans="1:36" ht="12.95" customHeight="1" x14ac:dyDescent="0.2">
      <c r="A7" s="19"/>
      <c r="B7" s="20">
        <v>11571</v>
      </c>
      <c r="C7" s="21">
        <v>2009</v>
      </c>
      <c r="D7" s="21" t="s">
        <v>43</v>
      </c>
      <c r="E7" s="20" t="s">
        <v>44</v>
      </c>
      <c r="F7" s="20">
        <v>70016</v>
      </c>
      <c r="G7" s="21" t="s">
        <v>40</v>
      </c>
      <c r="H7" s="22"/>
      <c r="I7" s="22"/>
      <c r="J7" s="23">
        <v>7570</v>
      </c>
      <c r="K7" s="24">
        <v>0</v>
      </c>
      <c r="L7" s="25">
        <v>0.01</v>
      </c>
      <c r="M7" s="26">
        <f t="shared" si="0"/>
        <v>7570</v>
      </c>
      <c r="N7" s="26">
        <f t="shared" si="1"/>
        <v>0</v>
      </c>
      <c r="O7" s="27">
        <f t="shared" si="2"/>
        <v>-75.7</v>
      </c>
      <c r="P7" s="27">
        <f t="shared" si="3"/>
        <v>7570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4"/>
        <v>-7494.3</v>
      </c>
      <c r="AJ7" s="28">
        <f t="shared" si="5"/>
        <v>-1.8474111129762605E-13</v>
      </c>
    </row>
    <row r="8" spans="1:36" ht="12.95" customHeight="1" x14ac:dyDescent="0.2">
      <c r="A8" s="19"/>
      <c r="B8" s="20">
        <v>11572</v>
      </c>
      <c r="C8" s="21">
        <v>2010</v>
      </c>
      <c r="D8" s="21" t="s">
        <v>43</v>
      </c>
      <c r="E8" s="20" t="s">
        <v>44</v>
      </c>
      <c r="F8" s="20">
        <v>70017</v>
      </c>
      <c r="G8" s="21" t="s">
        <v>45</v>
      </c>
      <c r="H8" s="22"/>
      <c r="I8" s="22"/>
      <c r="J8" s="23">
        <v>1640</v>
      </c>
      <c r="K8" s="24">
        <v>0</v>
      </c>
      <c r="L8" s="25">
        <v>0.01</v>
      </c>
      <c r="M8" s="26">
        <f t="shared" si="0"/>
        <v>1640</v>
      </c>
      <c r="N8" s="26">
        <f t="shared" si="1"/>
        <v>0</v>
      </c>
      <c r="O8" s="27">
        <f t="shared" si="2"/>
        <v>-16.399999999999999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 t="shared" ref="Z8:Z9" si="6">M8</f>
        <v>1640</v>
      </c>
      <c r="AA8" s="27"/>
      <c r="AB8" s="27"/>
      <c r="AC8" s="27"/>
      <c r="AD8" s="27"/>
      <c r="AE8" s="27"/>
      <c r="AF8" s="27"/>
      <c r="AG8" s="27"/>
      <c r="AH8" s="27"/>
      <c r="AI8" s="27">
        <f t="shared" si="4"/>
        <v>-1623.6</v>
      </c>
      <c r="AJ8" s="28">
        <f t="shared" si="5"/>
        <v>9.2370555648813024E-14</v>
      </c>
    </row>
    <row r="9" spans="1:36" ht="12.95" customHeight="1" x14ac:dyDescent="0.2">
      <c r="A9" s="19"/>
      <c r="B9" s="20">
        <v>11575</v>
      </c>
      <c r="C9" s="21">
        <v>2014</v>
      </c>
      <c r="D9" s="21" t="s">
        <v>46</v>
      </c>
      <c r="E9" s="20" t="s">
        <v>47</v>
      </c>
      <c r="F9" s="20">
        <v>15432</v>
      </c>
      <c r="G9" s="21" t="s">
        <v>45</v>
      </c>
      <c r="H9" s="22"/>
      <c r="I9" s="22"/>
      <c r="J9" s="30">
        <v>169.58</v>
      </c>
      <c r="K9" s="24">
        <v>0</v>
      </c>
      <c r="L9" s="25">
        <v>0.01</v>
      </c>
      <c r="M9" s="26">
        <f t="shared" si="0"/>
        <v>169.58</v>
      </c>
      <c r="N9" s="26">
        <f t="shared" si="1"/>
        <v>0</v>
      </c>
      <c r="O9" s="27">
        <f t="shared" si="2"/>
        <v>-1.6958000000000002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 t="shared" si="6"/>
        <v>169.58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-167.88420000000002</v>
      </c>
      <c r="AJ9" s="28">
        <f t="shared" si="5"/>
        <v>-8.8817841970012523E-15</v>
      </c>
    </row>
    <row r="10" spans="1:36" ht="12.95" customHeight="1" x14ac:dyDescent="0.2">
      <c r="A10" s="19"/>
      <c r="B10" s="20">
        <v>11575</v>
      </c>
      <c r="C10" s="21">
        <v>2014</v>
      </c>
      <c r="D10" s="21" t="s">
        <v>46</v>
      </c>
      <c r="E10" s="20" t="s">
        <v>47</v>
      </c>
      <c r="F10" s="20">
        <v>15432</v>
      </c>
      <c r="G10" s="21" t="s">
        <v>40</v>
      </c>
      <c r="H10" s="22"/>
      <c r="I10" s="22"/>
      <c r="J10" s="30">
        <v>2742.5</v>
      </c>
      <c r="K10" s="24">
        <v>0</v>
      </c>
      <c r="L10" s="25">
        <v>0.01</v>
      </c>
      <c r="M10" s="26">
        <f t="shared" si="0"/>
        <v>2742.5</v>
      </c>
      <c r="N10" s="26">
        <f t="shared" si="1"/>
        <v>0</v>
      </c>
      <c r="O10" s="27">
        <f t="shared" si="2"/>
        <v>-27.425000000000001</v>
      </c>
      <c r="P10" s="27">
        <f t="shared" ref="P10:P11" si="7">M10</f>
        <v>2742.5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-2715.0749999999998</v>
      </c>
      <c r="AJ10" s="28">
        <f t="shared" si="5"/>
        <v>1.8118839761882555E-13</v>
      </c>
    </row>
    <row r="11" spans="1:36" ht="12.95" customHeight="1" x14ac:dyDescent="0.2">
      <c r="A11" s="19">
        <v>43438</v>
      </c>
      <c r="B11" s="20">
        <v>11573</v>
      </c>
      <c r="C11" s="21">
        <v>2005</v>
      </c>
      <c r="D11" s="21" t="s">
        <v>48</v>
      </c>
      <c r="E11" s="20" t="s">
        <v>49</v>
      </c>
      <c r="F11" s="20">
        <v>62355</v>
      </c>
      <c r="G11" s="21" t="s">
        <v>40</v>
      </c>
      <c r="H11" s="22"/>
      <c r="I11" s="22"/>
      <c r="J11" s="30">
        <v>0</v>
      </c>
      <c r="K11" s="24">
        <v>16142.5</v>
      </c>
      <c r="L11" s="25">
        <v>0.01</v>
      </c>
      <c r="M11" s="26">
        <f t="shared" si="0"/>
        <v>14412.946428571428</v>
      </c>
      <c r="N11" s="26">
        <f t="shared" si="1"/>
        <v>1729.5535714285713</v>
      </c>
      <c r="O11" s="27">
        <f t="shared" si="2"/>
        <v>-144.12946428571428</v>
      </c>
      <c r="P11" s="27">
        <f t="shared" si="7"/>
        <v>14412.946428571428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-15998.370535714284</v>
      </c>
      <c r="AJ11" s="28">
        <f t="shared" si="5"/>
        <v>1.3073986337985843E-12</v>
      </c>
    </row>
    <row r="12" spans="1:36" ht="12.95" customHeight="1" x14ac:dyDescent="0.2">
      <c r="A12" s="19">
        <v>43439</v>
      </c>
      <c r="B12" s="20">
        <v>11574</v>
      </c>
      <c r="C12" s="21">
        <v>2013</v>
      </c>
      <c r="D12" s="21" t="s">
        <v>50</v>
      </c>
      <c r="E12" s="20" t="s">
        <v>51</v>
      </c>
      <c r="F12" s="20">
        <v>120001258104</v>
      </c>
      <c r="G12" s="21" t="s">
        <v>52</v>
      </c>
      <c r="H12" s="22"/>
      <c r="I12" s="22"/>
      <c r="J12" s="23">
        <v>0</v>
      </c>
      <c r="K12" s="24">
        <v>7703</v>
      </c>
      <c r="L12" s="25">
        <v>0.01</v>
      </c>
      <c r="M12" s="26">
        <f t="shared" si="0"/>
        <v>6877.6785714285706</v>
      </c>
      <c r="N12" s="26">
        <f t="shared" si="1"/>
        <v>825.32142857142844</v>
      </c>
      <c r="O12" s="27">
        <f t="shared" si="2"/>
        <v>-68.776785714285708</v>
      </c>
      <c r="P12" s="27"/>
      <c r="Q12" s="27">
        <f>M12</f>
        <v>6877.6785714285706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-7634.2232142857138</v>
      </c>
      <c r="AJ12" s="28">
        <f t="shared" si="5"/>
        <v>5.2580162446247414E-13</v>
      </c>
    </row>
    <row r="13" spans="1:36" ht="12.95" customHeight="1" x14ac:dyDescent="0.2">
      <c r="A13" s="19"/>
      <c r="B13" s="20">
        <v>11577</v>
      </c>
      <c r="C13" s="21">
        <v>2015</v>
      </c>
      <c r="D13" s="21" t="s">
        <v>46</v>
      </c>
      <c r="E13" s="20" t="s">
        <v>47</v>
      </c>
      <c r="F13" s="20">
        <v>15491</v>
      </c>
      <c r="G13" s="21" t="s">
        <v>40</v>
      </c>
      <c r="H13" s="22"/>
      <c r="I13" s="22"/>
      <c r="J13" s="23">
        <v>270</v>
      </c>
      <c r="K13" s="24">
        <v>0</v>
      </c>
      <c r="L13" s="25">
        <v>0.01</v>
      </c>
      <c r="M13" s="26">
        <f t="shared" si="0"/>
        <v>270</v>
      </c>
      <c r="N13" s="26">
        <f t="shared" si="1"/>
        <v>0</v>
      </c>
      <c r="O13" s="27">
        <f t="shared" si="2"/>
        <v>-2.7</v>
      </c>
      <c r="P13" s="27">
        <f t="shared" ref="P13:P14" si="8">M13</f>
        <v>270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-267.3</v>
      </c>
      <c r="AJ13" s="28">
        <f t="shared" si="5"/>
        <v>-1.1546319456101628E-14</v>
      </c>
    </row>
    <row r="14" spans="1:36" ht="12.95" customHeight="1" x14ac:dyDescent="0.2">
      <c r="A14" s="19"/>
      <c r="B14" s="20">
        <v>11578</v>
      </c>
      <c r="C14" s="21">
        <v>2016</v>
      </c>
      <c r="D14" s="21" t="s">
        <v>41</v>
      </c>
      <c r="E14" s="20" t="s">
        <v>42</v>
      </c>
      <c r="F14" s="20">
        <v>148797</v>
      </c>
      <c r="G14" s="21" t="s">
        <v>40</v>
      </c>
      <c r="H14" s="22"/>
      <c r="I14" s="22"/>
      <c r="J14" s="23">
        <v>600</v>
      </c>
      <c r="K14" s="24">
        <v>0</v>
      </c>
      <c r="L14" s="25">
        <v>0.01</v>
      </c>
      <c r="M14" s="26">
        <f t="shared" si="0"/>
        <v>600</v>
      </c>
      <c r="N14" s="26">
        <f t="shared" si="1"/>
        <v>0</v>
      </c>
      <c r="O14" s="27">
        <f t="shared" si="2"/>
        <v>-6</v>
      </c>
      <c r="P14" s="27">
        <f t="shared" si="8"/>
        <v>600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-594</v>
      </c>
      <c r="AJ14" s="28">
        <f t="shared" si="5"/>
        <v>0</v>
      </c>
    </row>
    <row r="15" spans="1:36" ht="12.95" customHeight="1" x14ac:dyDescent="0.2">
      <c r="A15" s="19">
        <v>43440</v>
      </c>
      <c r="B15" s="20">
        <v>11579</v>
      </c>
      <c r="C15" s="21">
        <v>2006</v>
      </c>
      <c r="D15" s="21" t="s">
        <v>53</v>
      </c>
      <c r="E15" s="20" t="s">
        <v>54</v>
      </c>
      <c r="F15" s="20">
        <v>30878</v>
      </c>
      <c r="G15" s="21" t="s">
        <v>55</v>
      </c>
      <c r="H15" s="22"/>
      <c r="I15" s="22"/>
      <c r="J15" s="23">
        <v>0</v>
      </c>
      <c r="K15" s="24">
        <v>200</v>
      </c>
      <c r="L15" s="25">
        <v>0.01</v>
      </c>
      <c r="M15" s="26">
        <f t="shared" si="0"/>
        <v>178.57142857142856</v>
      </c>
      <c r="N15" s="26">
        <f t="shared" si="1"/>
        <v>21.428571428571427</v>
      </c>
      <c r="O15" s="27">
        <f t="shared" si="2"/>
        <v>-1.7857142857142856</v>
      </c>
      <c r="P15" s="27"/>
      <c r="Q15" s="27"/>
      <c r="R15" s="27"/>
      <c r="S15" s="27"/>
      <c r="T15" s="27"/>
      <c r="U15" s="27"/>
      <c r="V15" s="27"/>
      <c r="W15" s="27">
        <f t="shared" ref="W15:W17" si="9">M15</f>
        <v>178.57142857142856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-198.21428571428569</v>
      </c>
      <c r="AJ15" s="28">
        <f t="shared" si="5"/>
        <v>2.042810365310288E-14</v>
      </c>
    </row>
    <row r="16" spans="1:36" ht="12.95" customHeight="1" x14ac:dyDescent="0.2">
      <c r="A16" s="19"/>
      <c r="B16" s="20">
        <v>11579</v>
      </c>
      <c r="C16" s="21">
        <v>2006</v>
      </c>
      <c r="D16" s="21" t="s">
        <v>53</v>
      </c>
      <c r="E16" s="20" t="s">
        <v>54</v>
      </c>
      <c r="F16" s="20">
        <v>30878</v>
      </c>
      <c r="G16" s="21" t="s">
        <v>55</v>
      </c>
      <c r="H16" s="22"/>
      <c r="I16" s="22"/>
      <c r="J16" s="23">
        <v>0</v>
      </c>
      <c r="K16" s="24">
        <v>72</v>
      </c>
      <c r="L16" s="25">
        <v>0.01</v>
      </c>
      <c r="M16" s="26">
        <f t="shared" si="0"/>
        <v>64.285714285714278</v>
      </c>
      <c r="N16" s="26">
        <f t="shared" si="1"/>
        <v>7.7142857142857126</v>
      </c>
      <c r="O16" s="27">
        <f t="shared" si="2"/>
        <v>-0.64285714285714279</v>
      </c>
      <c r="P16" s="27"/>
      <c r="Q16" s="27"/>
      <c r="R16" s="27"/>
      <c r="S16" s="27"/>
      <c r="T16" s="27"/>
      <c r="U16" s="27"/>
      <c r="V16" s="27"/>
      <c r="W16" s="27">
        <f t="shared" si="9"/>
        <v>64.285714285714278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-71.357142857142847</v>
      </c>
      <c r="AJ16" s="28">
        <f t="shared" si="5"/>
        <v>1.021405182655144E-14</v>
      </c>
    </row>
    <row r="17" spans="1:36" ht="12.95" customHeight="1" x14ac:dyDescent="0.2">
      <c r="A17" s="19"/>
      <c r="B17" s="20">
        <v>11579</v>
      </c>
      <c r="C17" s="21">
        <v>2006</v>
      </c>
      <c r="D17" s="21" t="s">
        <v>53</v>
      </c>
      <c r="E17" s="20" t="s">
        <v>54</v>
      </c>
      <c r="F17" s="20">
        <v>30878</v>
      </c>
      <c r="G17" s="21" t="s">
        <v>55</v>
      </c>
      <c r="H17" s="22"/>
      <c r="I17" s="22"/>
      <c r="J17" s="23">
        <v>0</v>
      </c>
      <c r="K17" s="24">
        <v>6764.75</v>
      </c>
      <c r="L17" s="25">
        <v>0.01</v>
      </c>
      <c r="M17" s="26">
        <f t="shared" si="0"/>
        <v>6039.9553571428569</v>
      </c>
      <c r="N17" s="26">
        <f t="shared" si="1"/>
        <v>724.79464285714278</v>
      </c>
      <c r="O17" s="27">
        <f t="shared" si="2"/>
        <v>-60.399553571428569</v>
      </c>
      <c r="P17" s="27"/>
      <c r="Q17" s="27"/>
      <c r="R17" s="27"/>
      <c r="S17" s="27"/>
      <c r="T17" s="27"/>
      <c r="U17" s="27"/>
      <c r="V17" s="27"/>
      <c r="W17" s="27">
        <f t="shared" si="9"/>
        <v>6039.9553571428569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-6704.3504464285706</v>
      </c>
      <c r="AJ17" s="28">
        <f t="shared" si="5"/>
        <v>7.815970093361102E-13</v>
      </c>
    </row>
    <row r="18" spans="1:36" ht="12.95" customHeight="1" x14ac:dyDescent="0.2">
      <c r="A18" s="19">
        <v>43441</v>
      </c>
      <c r="B18" s="20">
        <v>11580</v>
      </c>
      <c r="C18" s="21">
        <v>2017</v>
      </c>
      <c r="D18" s="21" t="s">
        <v>41</v>
      </c>
      <c r="E18" s="20" t="s">
        <v>42</v>
      </c>
      <c r="F18" s="20">
        <v>148865</v>
      </c>
      <c r="G18" s="21" t="s">
        <v>40</v>
      </c>
      <c r="H18" s="22"/>
      <c r="I18" s="22"/>
      <c r="J18" s="30">
        <v>2100</v>
      </c>
      <c r="K18" s="24">
        <v>0</v>
      </c>
      <c r="L18" s="25">
        <v>0.01</v>
      </c>
      <c r="M18" s="26">
        <f t="shared" si="0"/>
        <v>2100</v>
      </c>
      <c r="N18" s="26">
        <f t="shared" si="1"/>
        <v>0</v>
      </c>
      <c r="O18" s="27">
        <f t="shared" si="2"/>
        <v>-21</v>
      </c>
      <c r="P18" s="27">
        <f>M18</f>
        <v>2100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-2079</v>
      </c>
      <c r="AJ18" s="28">
        <f t="shared" si="5"/>
        <v>0</v>
      </c>
    </row>
    <row r="19" spans="1:36" ht="12.95" customHeight="1" x14ac:dyDescent="0.2">
      <c r="A19" s="19"/>
      <c r="B19" s="20">
        <v>11581</v>
      </c>
      <c r="C19" s="21">
        <v>2018</v>
      </c>
      <c r="D19" s="21" t="s">
        <v>56</v>
      </c>
      <c r="E19" s="20">
        <v>139564</v>
      </c>
      <c r="F19" s="20">
        <v>235026</v>
      </c>
      <c r="G19" s="21" t="s">
        <v>57</v>
      </c>
      <c r="H19" s="22"/>
      <c r="I19" s="22"/>
      <c r="J19" s="30">
        <v>0</v>
      </c>
      <c r="K19" s="24">
        <v>2718.07</v>
      </c>
      <c r="L19" s="25">
        <v>0.01</v>
      </c>
      <c r="M19" s="26">
        <f t="shared" si="0"/>
        <v>2426.8482142857142</v>
      </c>
      <c r="N19" s="26">
        <f t="shared" si="1"/>
        <v>291.22178571428572</v>
      </c>
      <c r="O19" s="27">
        <f t="shared" si="2"/>
        <v>-24.268482142857142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>
        <f>M19</f>
        <v>2426.8482142857142</v>
      </c>
      <c r="AI19" s="27">
        <f t="shared" si="4"/>
        <v>-2693.8015178571427</v>
      </c>
      <c r="AJ19" s="28">
        <f t="shared" si="5"/>
        <v>3.2329694477084558E-13</v>
      </c>
    </row>
    <row r="20" spans="1:36" ht="12.95" customHeight="1" x14ac:dyDescent="0.2">
      <c r="A20" s="19">
        <v>43444</v>
      </c>
      <c r="B20" s="20">
        <v>11582</v>
      </c>
      <c r="C20" s="21">
        <v>2019</v>
      </c>
      <c r="D20" s="21" t="s">
        <v>41</v>
      </c>
      <c r="E20" s="20" t="s">
        <v>42</v>
      </c>
      <c r="F20" s="20">
        <v>148199</v>
      </c>
      <c r="G20" s="21" t="s">
        <v>40</v>
      </c>
      <c r="H20" s="22"/>
      <c r="I20" s="22"/>
      <c r="J20" s="30">
        <v>600</v>
      </c>
      <c r="K20" s="24">
        <v>0</v>
      </c>
      <c r="L20" s="25">
        <v>0.01</v>
      </c>
      <c r="M20" s="26">
        <f t="shared" si="0"/>
        <v>600</v>
      </c>
      <c r="N20" s="26">
        <f t="shared" si="1"/>
        <v>0</v>
      </c>
      <c r="O20" s="27">
        <f t="shared" si="2"/>
        <v>-6</v>
      </c>
      <c r="P20" s="27">
        <f>M20</f>
        <v>600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-594</v>
      </c>
      <c r="AJ20" s="28">
        <f t="shared" si="5"/>
        <v>0</v>
      </c>
    </row>
    <row r="21" spans="1:36" s="5" customFormat="1" ht="12.95" customHeight="1" x14ac:dyDescent="0.2">
      <c r="A21" s="19"/>
      <c r="B21" s="20">
        <v>11583</v>
      </c>
      <c r="C21" s="21">
        <v>2020</v>
      </c>
      <c r="D21" s="21" t="s">
        <v>43</v>
      </c>
      <c r="E21" s="20" t="s">
        <v>44</v>
      </c>
      <c r="F21" s="20">
        <v>70027</v>
      </c>
      <c r="G21" s="21" t="s">
        <v>45</v>
      </c>
      <c r="H21" s="22"/>
      <c r="I21" s="22"/>
      <c r="J21" s="23">
        <v>1857.5</v>
      </c>
      <c r="K21" s="24">
        <v>0</v>
      </c>
      <c r="L21" s="25">
        <v>0.01</v>
      </c>
      <c r="M21" s="26">
        <f t="shared" si="0"/>
        <v>1857.5</v>
      </c>
      <c r="N21" s="26">
        <f t="shared" si="1"/>
        <v>0</v>
      </c>
      <c r="O21" s="27">
        <f t="shared" si="2"/>
        <v>-18.574999999999999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1857.5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-1838.925</v>
      </c>
      <c r="AJ21" s="28">
        <f t="shared" si="5"/>
        <v>4.6185277824406512E-14</v>
      </c>
    </row>
    <row r="22" spans="1:36" s="5" customFormat="1" ht="12.95" customHeight="1" x14ac:dyDescent="0.2">
      <c r="A22" s="19"/>
      <c r="B22" s="20">
        <v>11584</v>
      </c>
      <c r="C22" s="21">
        <v>2021</v>
      </c>
      <c r="D22" s="21" t="s">
        <v>43</v>
      </c>
      <c r="E22" s="20" t="s">
        <v>44</v>
      </c>
      <c r="F22" s="20">
        <v>70026</v>
      </c>
      <c r="G22" s="21" t="s">
        <v>40</v>
      </c>
      <c r="H22" s="22"/>
      <c r="I22" s="22"/>
      <c r="J22" s="23">
        <v>8610</v>
      </c>
      <c r="K22" s="24">
        <v>0</v>
      </c>
      <c r="L22" s="25">
        <v>0.01</v>
      </c>
      <c r="M22" s="26">
        <f t="shared" si="0"/>
        <v>8610</v>
      </c>
      <c r="N22" s="26">
        <f t="shared" si="1"/>
        <v>0</v>
      </c>
      <c r="O22" s="27">
        <f t="shared" si="2"/>
        <v>-86.100000000000009</v>
      </c>
      <c r="P22" s="27">
        <f>M22</f>
        <v>8610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-8523.9</v>
      </c>
      <c r="AJ22" s="28">
        <f t="shared" si="5"/>
        <v>3.5527136788005009E-13</v>
      </c>
    </row>
    <row r="23" spans="1:36" s="5" customFormat="1" ht="12.95" customHeight="1" x14ac:dyDescent="0.2">
      <c r="A23" s="19"/>
      <c r="B23" s="20">
        <v>11585</v>
      </c>
      <c r="C23" s="21">
        <v>2022</v>
      </c>
      <c r="D23" s="21" t="s">
        <v>46</v>
      </c>
      <c r="E23" s="20" t="s">
        <v>47</v>
      </c>
      <c r="F23" s="20">
        <v>15598</v>
      </c>
      <c r="G23" s="21" t="s">
        <v>45</v>
      </c>
      <c r="H23" s="22"/>
      <c r="I23" s="22"/>
      <c r="J23" s="23">
        <v>448.55</v>
      </c>
      <c r="K23" s="24">
        <v>0</v>
      </c>
      <c r="L23" s="25">
        <v>0.01</v>
      </c>
      <c r="M23" s="26">
        <f t="shared" si="0"/>
        <v>448.55</v>
      </c>
      <c r="N23" s="26">
        <f t="shared" si="1"/>
        <v>0</v>
      </c>
      <c r="O23" s="27">
        <f t="shared" si="2"/>
        <v>-4.4855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448.55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-444.06450000000001</v>
      </c>
      <c r="AJ23" s="28">
        <f t="shared" si="5"/>
        <v>0</v>
      </c>
    </row>
    <row r="24" spans="1:36" ht="12.95" customHeight="1" x14ac:dyDescent="0.2">
      <c r="A24" s="19"/>
      <c r="B24" s="20">
        <v>11585</v>
      </c>
      <c r="C24" s="21">
        <v>2022</v>
      </c>
      <c r="D24" s="21" t="s">
        <v>46</v>
      </c>
      <c r="E24" s="20" t="s">
        <v>47</v>
      </c>
      <c r="F24" s="20">
        <v>15598</v>
      </c>
      <c r="G24" s="21" t="s">
        <v>40</v>
      </c>
      <c r="H24" s="22"/>
      <c r="I24" s="22"/>
      <c r="J24" s="23">
        <v>2237</v>
      </c>
      <c r="K24" s="24">
        <v>0</v>
      </c>
      <c r="L24" s="25">
        <v>0.01</v>
      </c>
      <c r="M24" s="26">
        <f t="shared" si="0"/>
        <v>2237</v>
      </c>
      <c r="N24" s="26">
        <f t="shared" si="1"/>
        <v>0</v>
      </c>
      <c r="O24" s="27">
        <f t="shared" si="2"/>
        <v>-22.37</v>
      </c>
      <c r="P24" s="27">
        <f t="shared" ref="P24:P28" si="10">M24</f>
        <v>2237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-2214.63</v>
      </c>
      <c r="AJ24" s="28">
        <f t="shared" si="5"/>
        <v>-1.1013412404281553E-13</v>
      </c>
    </row>
    <row r="25" spans="1:36" s="5" customFormat="1" ht="12.95" customHeight="1" x14ac:dyDescent="0.2">
      <c r="A25" s="19">
        <v>43445</v>
      </c>
      <c r="B25" s="20">
        <v>11587</v>
      </c>
      <c r="C25" s="21">
        <v>2023</v>
      </c>
      <c r="D25" s="21" t="s">
        <v>41</v>
      </c>
      <c r="E25" s="20" t="s">
        <v>42</v>
      </c>
      <c r="F25" s="20">
        <v>131535</v>
      </c>
      <c r="G25" s="21" t="s">
        <v>40</v>
      </c>
      <c r="H25" s="22"/>
      <c r="I25" s="22"/>
      <c r="J25" s="23">
        <v>3200</v>
      </c>
      <c r="K25" s="24">
        <v>0</v>
      </c>
      <c r="L25" s="25">
        <v>0.01</v>
      </c>
      <c r="M25" s="26">
        <f t="shared" si="0"/>
        <v>3200</v>
      </c>
      <c r="N25" s="26">
        <f t="shared" si="1"/>
        <v>0</v>
      </c>
      <c r="O25" s="27">
        <f t="shared" si="2"/>
        <v>-32</v>
      </c>
      <c r="P25" s="27">
        <f t="shared" si="10"/>
        <v>3200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-3168</v>
      </c>
      <c r="AJ25" s="28">
        <f t="shared" si="5"/>
        <v>0</v>
      </c>
    </row>
    <row r="26" spans="1:36" s="5" customFormat="1" ht="12.95" customHeight="1" x14ac:dyDescent="0.2">
      <c r="A26" s="19"/>
      <c r="B26" s="20">
        <v>11588</v>
      </c>
      <c r="C26" s="21">
        <v>2024</v>
      </c>
      <c r="D26" s="21" t="s">
        <v>46</v>
      </c>
      <c r="E26" s="20" t="s">
        <v>47</v>
      </c>
      <c r="F26" s="20">
        <v>15628</v>
      </c>
      <c r="G26" s="21" t="s">
        <v>40</v>
      </c>
      <c r="H26" s="22"/>
      <c r="I26" s="22"/>
      <c r="J26" s="30">
        <v>744.7</v>
      </c>
      <c r="K26" s="24">
        <v>0</v>
      </c>
      <c r="L26" s="25">
        <v>0.01</v>
      </c>
      <c r="M26" s="26">
        <f t="shared" si="0"/>
        <v>744.7</v>
      </c>
      <c r="N26" s="26">
        <f t="shared" si="1"/>
        <v>0</v>
      </c>
      <c r="O26" s="27">
        <f t="shared" si="2"/>
        <v>-7.447000000000001</v>
      </c>
      <c r="P26" s="27">
        <f t="shared" si="10"/>
        <v>744.7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-737.25300000000004</v>
      </c>
      <c r="AJ26" s="28">
        <f t="shared" si="5"/>
        <v>0</v>
      </c>
    </row>
    <row r="27" spans="1:36" s="5" customFormat="1" ht="12.95" customHeight="1" x14ac:dyDescent="0.2">
      <c r="A27" s="19">
        <v>43446</v>
      </c>
      <c r="B27" s="20">
        <v>11589</v>
      </c>
      <c r="C27" s="21">
        <v>2027</v>
      </c>
      <c r="D27" s="21" t="s">
        <v>43</v>
      </c>
      <c r="E27" s="20" t="s">
        <v>44</v>
      </c>
      <c r="F27" s="20">
        <v>70029</v>
      </c>
      <c r="G27" s="21" t="s">
        <v>40</v>
      </c>
      <c r="H27" s="22"/>
      <c r="I27" s="22"/>
      <c r="J27" s="30">
        <v>845</v>
      </c>
      <c r="K27" s="24">
        <v>0</v>
      </c>
      <c r="L27" s="25">
        <v>0.01</v>
      </c>
      <c r="M27" s="26">
        <f t="shared" si="0"/>
        <v>845</v>
      </c>
      <c r="N27" s="26">
        <f t="shared" si="1"/>
        <v>0</v>
      </c>
      <c r="O27" s="27">
        <f t="shared" si="2"/>
        <v>-8.4499999999999993</v>
      </c>
      <c r="P27" s="27">
        <f t="shared" si="10"/>
        <v>845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-836.55</v>
      </c>
      <c r="AJ27" s="28">
        <f t="shared" si="5"/>
        <v>4.6185277824406512E-14</v>
      </c>
    </row>
    <row r="28" spans="1:36" s="5" customFormat="1" ht="12.95" customHeight="1" x14ac:dyDescent="0.2">
      <c r="A28" s="19"/>
      <c r="B28" s="20">
        <v>11590</v>
      </c>
      <c r="C28" s="21">
        <v>2028</v>
      </c>
      <c r="D28" s="21" t="s">
        <v>58</v>
      </c>
      <c r="E28" s="20" t="s">
        <v>59</v>
      </c>
      <c r="F28" s="20">
        <v>5985</v>
      </c>
      <c r="G28" s="21" t="s">
        <v>40</v>
      </c>
      <c r="H28" s="22"/>
      <c r="I28" s="22"/>
      <c r="J28" s="30">
        <v>0</v>
      </c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10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-5153.5714285714275</v>
      </c>
      <c r="AJ28" s="28">
        <f t="shared" si="5"/>
        <v>1.0444978215673473E-12</v>
      </c>
    </row>
    <row r="29" spans="1:36" s="5" customFormat="1" ht="12.95" customHeight="1" x14ac:dyDescent="0.2">
      <c r="A29" s="19">
        <v>43447</v>
      </c>
      <c r="B29" s="20">
        <v>11591</v>
      </c>
      <c r="C29" s="21">
        <v>2030</v>
      </c>
      <c r="D29" s="21" t="s">
        <v>60</v>
      </c>
      <c r="E29" s="20" t="s">
        <v>61</v>
      </c>
      <c r="F29" s="20">
        <v>510817347</v>
      </c>
      <c r="G29" s="21" t="s">
        <v>52</v>
      </c>
      <c r="H29" s="22"/>
      <c r="I29" s="22"/>
      <c r="J29" s="30">
        <v>0</v>
      </c>
      <c r="K29" s="24">
        <v>6670</v>
      </c>
      <c r="L29" s="25">
        <v>0.01</v>
      </c>
      <c r="M29" s="26">
        <f t="shared" si="0"/>
        <v>5955.3571428571422</v>
      </c>
      <c r="N29" s="26">
        <f t="shared" si="1"/>
        <v>714.642857142857</v>
      </c>
      <c r="O29" s="27">
        <f t="shared" si="2"/>
        <v>-59.553571428571423</v>
      </c>
      <c r="P29" s="27"/>
      <c r="Q29" s="27">
        <f>M29</f>
        <v>5955.3571428571422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-6610.4464285714275</v>
      </c>
      <c r="AJ29" s="28">
        <f t="shared" si="5"/>
        <v>1.0444978215673473E-12</v>
      </c>
    </row>
    <row r="30" spans="1:36" s="5" customFormat="1" ht="12.95" customHeight="1" x14ac:dyDescent="0.2">
      <c r="A30" s="19"/>
      <c r="B30" s="20">
        <v>11592</v>
      </c>
      <c r="C30" s="21">
        <v>2029</v>
      </c>
      <c r="D30" s="21" t="s">
        <v>41</v>
      </c>
      <c r="E30" s="20" t="s">
        <v>42</v>
      </c>
      <c r="F30" s="20">
        <v>146708</v>
      </c>
      <c r="G30" s="21" t="s">
        <v>40</v>
      </c>
      <c r="H30" s="22"/>
      <c r="I30" s="22"/>
      <c r="J30" s="30">
        <v>1950</v>
      </c>
      <c r="K30" s="24">
        <v>0</v>
      </c>
      <c r="L30" s="25">
        <v>0.01</v>
      </c>
      <c r="M30" s="26">
        <f t="shared" si="0"/>
        <v>1950</v>
      </c>
      <c r="N30" s="26">
        <f t="shared" si="1"/>
        <v>0</v>
      </c>
      <c r="O30" s="27">
        <f t="shared" si="2"/>
        <v>-19.5</v>
      </c>
      <c r="P30" s="27">
        <f t="shared" ref="P30:P31" si="11">M30</f>
        <v>1950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-1930.5</v>
      </c>
      <c r="AJ30" s="28">
        <f t="shared" si="5"/>
        <v>0</v>
      </c>
    </row>
    <row r="31" spans="1:36" s="5" customFormat="1" ht="12.95" customHeight="1" x14ac:dyDescent="0.2">
      <c r="A31" s="19"/>
      <c r="B31" s="20">
        <v>11593</v>
      </c>
      <c r="C31" s="21">
        <v>2032</v>
      </c>
      <c r="D31" s="21" t="s">
        <v>62</v>
      </c>
      <c r="E31" s="20" t="s">
        <v>63</v>
      </c>
      <c r="F31" s="20">
        <v>21509</v>
      </c>
      <c r="G31" s="21" t="s">
        <v>40</v>
      </c>
      <c r="H31" s="22"/>
      <c r="I31" s="22"/>
      <c r="J31" s="23">
        <v>0</v>
      </c>
      <c r="K31" s="24">
        <v>17978</v>
      </c>
      <c r="L31" s="25">
        <v>0.01</v>
      </c>
      <c r="M31" s="26">
        <f t="shared" si="0"/>
        <v>16051.785714285712</v>
      </c>
      <c r="N31" s="26">
        <f t="shared" si="1"/>
        <v>1926.2142857142853</v>
      </c>
      <c r="O31" s="27">
        <f t="shared" si="2"/>
        <v>-160.51785714285711</v>
      </c>
      <c r="P31" s="27">
        <f t="shared" si="11"/>
        <v>16051.785714285712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-17817.482142857141</v>
      </c>
      <c r="AJ31" s="28">
        <f t="shared" si="5"/>
        <v>1.5916157281026244E-12</v>
      </c>
    </row>
    <row r="32" spans="1:36" s="5" customFormat="1" ht="12.95" customHeight="1" x14ac:dyDescent="0.2">
      <c r="A32" s="19">
        <v>43448</v>
      </c>
      <c r="B32" s="20">
        <v>11595</v>
      </c>
      <c r="C32" s="21">
        <v>2031</v>
      </c>
      <c r="D32" s="21" t="s">
        <v>53</v>
      </c>
      <c r="E32" s="20" t="s">
        <v>54</v>
      </c>
      <c r="F32" s="20">
        <v>30948</v>
      </c>
      <c r="G32" s="21" t="s">
        <v>55</v>
      </c>
      <c r="H32" s="22"/>
      <c r="I32" s="22"/>
      <c r="J32" s="23">
        <v>0</v>
      </c>
      <c r="K32" s="24">
        <v>2391</v>
      </c>
      <c r="L32" s="25">
        <v>0.01</v>
      </c>
      <c r="M32" s="26">
        <f t="shared" si="0"/>
        <v>2134.8214285714284</v>
      </c>
      <c r="N32" s="26">
        <f t="shared" si="1"/>
        <v>256.17857142857139</v>
      </c>
      <c r="O32" s="27">
        <f t="shared" si="2"/>
        <v>-21.348214285714285</v>
      </c>
      <c r="P32" s="27"/>
      <c r="Q32" s="27"/>
      <c r="R32" s="27"/>
      <c r="S32" s="27"/>
      <c r="T32" s="27"/>
      <c r="U32" s="27"/>
      <c r="V32" s="27"/>
      <c r="W32" s="27">
        <f>M32</f>
        <v>2134.8214285714284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-2369.6517857142853</v>
      </c>
      <c r="AJ32" s="28">
        <f t="shared" si="5"/>
        <v>3.907985046680551E-13</v>
      </c>
    </row>
    <row r="33" spans="1:36" s="5" customFormat="1" ht="12.95" customHeight="1" x14ac:dyDescent="0.2">
      <c r="A33" s="19"/>
      <c r="B33" s="20">
        <v>11596</v>
      </c>
      <c r="C33" s="21">
        <v>2035</v>
      </c>
      <c r="D33" s="21" t="s">
        <v>62</v>
      </c>
      <c r="E33" s="20" t="s">
        <v>63</v>
      </c>
      <c r="F33" s="20">
        <v>21532</v>
      </c>
      <c r="G33" s="21" t="s">
        <v>40</v>
      </c>
      <c r="H33" s="22"/>
      <c r="I33" s="22"/>
      <c r="J33" s="23">
        <v>0</v>
      </c>
      <c r="K33" s="24">
        <v>18999</v>
      </c>
      <c r="L33" s="25">
        <v>0.01</v>
      </c>
      <c r="M33" s="26">
        <f t="shared" si="0"/>
        <v>16963.392857142855</v>
      </c>
      <c r="N33" s="26">
        <f t="shared" si="1"/>
        <v>2035.6071428571424</v>
      </c>
      <c r="O33" s="27">
        <f t="shared" si="2"/>
        <v>-169.63392857142856</v>
      </c>
      <c r="P33" s="27">
        <f>M33</f>
        <v>16963.392857142855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-18829.366071428569</v>
      </c>
      <c r="AJ33" s="28">
        <f t="shared" si="5"/>
        <v>2.6147972675971687E-12</v>
      </c>
    </row>
    <row r="34" spans="1:36" s="5" customFormat="1" ht="12.95" customHeight="1" x14ac:dyDescent="0.2">
      <c r="A34" s="19"/>
      <c r="B34" s="20">
        <v>11596</v>
      </c>
      <c r="C34" s="21">
        <v>2035</v>
      </c>
      <c r="D34" s="21" t="s">
        <v>62</v>
      </c>
      <c r="E34" s="20" t="s">
        <v>63</v>
      </c>
      <c r="F34" s="20">
        <v>21532</v>
      </c>
      <c r="G34" s="21" t="s">
        <v>55</v>
      </c>
      <c r="H34" s="22"/>
      <c r="I34" s="22"/>
      <c r="J34" s="23">
        <v>0</v>
      </c>
      <c r="K34" s="24">
        <v>738</v>
      </c>
      <c r="L34" s="25">
        <v>0.01</v>
      </c>
      <c r="M34" s="26">
        <f t="shared" si="0"/>
        <v>658.92857142857133</v>
      </c>
      <c r="N34" s="26">
        <f t="shared" si="1"/>
        <v>79.071428571428555</v>
      </c>
      <c r="O34" s="27">
        <f t="shared" si="2"/>
        <v>-6.5892857142857135</v>
      </c>
      <c r="P34" s="27"/>
      <c r="Q34" s="27"/>
      <c r="R34" s="27"/>
      <c r="S34" s="27"/>
      <c r="T34" s="27"/>
      <c r="U34" s="27"/>
      <c r="V34" s="27"/>
      <c r="W34" s="27">
        <f>M34</f>
        <v>658.92857142857133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-731.41071428571422</v>
      </c>
      <c r="AJ34" s="28">
        <f t="shared" si="5"/>
        <v>6.5725203057809267E-14</v>
      </c>
    </row>
    <row r="35" spans="1:36" s="5" customFormat="1" ht="12.95" customHeight="1" x14ac:dyDescent="0.2">
      <c r="A35" s="19">
        <v>43449</v>
      </c>
      <c r="B35" s="20">
        <v>11598</v>
      </c>
      <c r="C35" s="21">
        <v>2026</v>
      </c>
      <c r="D35" s="21" t="s">
        <v>64</v>
      </c>
      <c r="E35" s="20">
        <v>4</v>
      </c>
      <c r="F35" s="20">
        <v>111307</v>
      </c>
      <c r="G35" s="21" t="s">
        <v>52</v>
      </c>
      <c r="H35" s="22"/>
      <c r="I35" s="22"/>
      <c r="J35" s="23">
        <v>0</v>
      </c>
      <c r="K35" s="24">
        <v>4845</v>
      </c>
      <c r="L35" s="25">
        <v>0.01</v>
      </c>
      <c r="M35" s="26">
        <f t="shared" si="0"/>
        <v>4325.8928571428569</v>
      </c>
      <c r="N35" s="26">
        <f t="shared" si="1"/>
        <v>519.10714285714278</v>
      </c>
      <c r="O35" s="27">
        <f t="shared" si="2"/>
        <v>-43.258928571428569</v>
      </c>
      <c r="P35" s="27"/>
      <c r="Q35" s="27">
        <f>M35</f>
        <v>4325.8928571428569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-4801.7410714285706</v>
      </c>
      <c r="AJ35" s="28">
        <f t="shared" si="5"/>
        <v>7.815970093361102E-13</v>
      </c>
    </row>
    <row r="36" spans="1:36" s="5" customFormat="1" ht="12.95" customHeight="1" x14ac:dyDescent="0.2">
      <c r="A36" s="19"/>
      <c r="B36" s="20">
        <v>11599</v>
      </c>
      <c r="C36" s="21">
        <v>2034</v>
      </c>
      <c r="D36" s="21" t="s">
        <v>41</v>
      </c>
      <c r="E36" s="20" t="s">
        <v>42</v>
      </c>
      <c r="F36" s="20">
        <v>146553</v>
      </c>
      <c r="G36" s="21" t="s">
        <v>40</v>
      </c>
      <c r="H36" s="22"/>
      <c r="I36" s="22"/>
      <c r="J36" s="23">
        <v>3300</v>
      </c>
      <c r="K36" s="24">
        <v>0</v>
      </c>
      <c r="L36" s="25">
        <v>0.01</v>
      </c>
      <c r="M36" s="26">
        <f t="shared" si="0"/>
        <v>3300</v>
      </c>
      <c r="N36" s="26">
        <f t="shared" si="1"/>
        <v>0</v>
      </c>
      <c r="O36" s="27">
        <f t="shared" si="2"/>
        <v>-33</v>
      </c>
      <c r="P36" s="27">
        <f>M36</f>
        <v>3300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-3267</v>
      </c>
      <c r="AJ36" s="28">
        <f t="shared" si="5"/>
        <v>0</v>
      </c>
    </row>
    <row r="37" spans="1:36" s="5" customFormat="1" ht="12.95" customHeight="1" x14ac:dyDescent="0.2">
      <c r="A37" s="19">
        <v>43451</v>
      </c>
      <c r="B37" s="20">
        <v>11600</v>
      </c>
      <c r="C37" s="21">
        <v>2025</v>
      </c>
      <c r="D37" s="21" t="s">
        <v>65</v>
      </c>
      <c r="E37" s="20" t="s">
        <v>66</v>
      </c>
      <c r="F37" s="20">
        <v>129230</v>
      </c>
      <c r="G37" s="21" t="s">
        <v>55</v>
      </c>
      <c r="H37" s="22"/>
      <c r="I37" s="22"/>
      <c r="J37" s="23">
        <v>0</v>
      </c>
      <c r="K37" s="24">
        <v>2600</v>
      </c>
      <c r="L37" s="25">
        <v>0.01</v>
      </c>
      <c r="M37" s="26">
        <f t="shared" si="0"/>
        <v>2321.4285714285711</v>
      </c>
      <c r="N37" s="26">
        <f t="shared" si="1"/>
        <v>278.5714285714285</v>
      </c>
      <c r="O37" s="27">
        <f t="shared" si="2"/>
        <v>-23.214285714285712</v>
      </c>
      <c r="P37" s="27"/>
      <c r="Q37" s="27"/>
      <c r="R37" s="27"/>
      <c r="S37" s="27"/>
      <c r="T37" s="27"/>
      <c r="U37" s="27"/>
      <c r="V37" s="27"/>
      <c r="W37" s="27">
        <f>M37</f>
        <v>2321.4285714285711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-2576.7857142857138</v>
      </c>
      <c r="AJ37" s="28">
        <f t="shared" si="5"/>
        <v>5.2224891078367364E-13</v>
      </c>
    </row>
    <row r="38" spans="1:36" s="5" customFormat="1" ht="12.95" customHeight="1" x14ac:dyDescent="0.2">
      <c r="A38" s="19"/>
      <c r="B38" s="20">
        <v>11601</v>
      </c>
      <c r="C38" s="21">
        <v>2040</v>
      </c>
      <c r="D38" s="21" t="s">
        <v>56</v>
      </c>
      <c r="E38" s="20">
        <v>139564</v>
      </c>
      <c r="F38" s="20">
        <v>235290</v>
      </c>
      <c r="G38" s="21" t="s">
        <v>57</v>
      </c>
      <c r="H38" s="22"/>
      <c r="I38" s="22"/>
      <c r="J38" s="23">
        <v>0</v>
      </c>
      <c r="K38" s="24">
        <v>2527.58</v>
      </c>
      <c r="L38" s="25">
        <v>0.01</v>
      </c>
      <c r="M38" s="26">
        <f t="shared" si="0"/>
        <v>2256.7678571428569</v>
      </c>
      <c r="N38" s="26">
        <f t="shared" si="1"/>
        <v>270.81214285714282</v>
      </c>
      <c r="O38" s="27">
        <f t="shared" si="2"/>
        <v>-22.567678571428569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2256.7678571428569</v>
      </c>
      <c r="AI38" s="27">
        <f t="shared" si="4"/>
        <v>-2505.0123214285713</v>
      </c>
      <c r="AJ38" s="28">
        <f t="shared" si="5"/>
        <v>0</v>
      </c>
    </row>
    <row r="39" spans="1:36" s="5" customFormat="1" ht="12.95" customHeight="1" x14ac:dyDescent="0.2">
      <c r="A39" s="19"/>
      <c r="B39" s="20">
        <v>11602</v>
      </c>
      <c r="C39" s="21">
        <v>2041</v>
      </c>
      <c r="D39" s="21" t="s">
        <v>43</v>
      </c>
      <c r="E39" s="20" t="s">
        <v>44</v>
      </c>
      <c r="F39" s="20">
        <v>70034</v>
      </c>
      <c r="G39" s="21" t="s">
        <v>40</v>
      </c>
      <c r="H39" s="22"/>
      <c r="I39" s="22"/>
      <c r="J39" s="23">
        <v>6060</v>
      </c>
      <c r="K39" s="24">
        <v>0</v>
      </c>
      <c r="L39" s="25">
        <v>0.01</v>
      </c>
      <c r="M39" s="26">
        <f t="shared" si="0"/>
        <v>6060</v>
      </c>
      <c r="N39" s="26">
        <f t="shared" si="1"/>
        <v>0</v>
      </c>
      <c r="O39" s="27">
        <f t="shared" si="2"/>
        <v>-60.6</v>
      </c>
      <c r="P39" s="27">
        <f>M39</f>
        <v>6060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-5999.4</v>
      </c>
      <c r="AJ39" s="28">
        <f t="shared" si="5"/>
        <v>3.6237679523765109E-13</v>
      </c>
    </row>
    <row r="40" spans="1:36" s="5" customFormat="1" ht="12.95" customHeight="1" x14ac:dyDescent="0.2">
      <c r="A40" s="19"/>
      <c r="B40" s="20">
        <v>11603</v>
      </c>
      <c r="C40" s="21">
        <v>2042</v>
      </c>
      <c r="D40" s="21" t="s">
        <v>43</v>
      </c>
      <c r="E40" s="20" t="s">
        <v>44</v>
      </c>
      <c r="F40" s="20">
        <v>70035</v>
      </c>
      <c r="G40" s="21" t="s">
        <v>45</v>
      </c>
      <c r="H40" s="22"/>
      <c r="I40" s="22"/>
      <c r="J40" s="23">
        <v>1075</v>
      </c>
      <c r="K40" s="24">
        <v>0</v>
      </c>
      <c r="L40" s="25">
        <v>0.01</v>
      </c>
      <c r="M40" s="26">
        <f t="shared" si="0"/>
        <v>1075</v>
      </c>
      <c r="N40" s="26">
        <f t="shared" si="1"/>
        <v>0</v>
      </c>
      <c r="O40" s="27">
        <f t="shared" si="2"/>
        <v>-10.75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 t="shared" ref="Z40:Z41" si="12">M40</f>
        <v>1075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-1064.25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11604</v>
      </c>
      <c r="C41" s="21">
        <v>2043</v>
      </c>
      <c r="D41" s="21" t="s">
        <v>46</v>
      </c>
      <c r="E41" s="20" t="s">
        <v>47</v>
      </c>
      <c r="F41" s="20">
        <v>15774</v>
      </c>
      <c r="G41" s="21" t="s">
        <v>45</v>
      </c>
      <c r="H41" s="22"/>
      <c r="I41" s="22"/>
      <c r="J41" s="30">
        <v>232.5</v>
      </c>
      <c r="K41" s="24">
        <v>0</v>
      </c>
      <c r="L41" s="25">
        <v>0.01</v>
      </c>
      <c r="M41" s="26">
        <f t="shared" si="0"/>
        <v>232.5</v>
      </c>
      <c r="N41" s="26">
        <f t="shared" si="1"/>
        <v>0</v>
      </c>
      <c r="O41" s="27">
        <f t="shared" si="2"/>
        <v>-2.3250000000000002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 t="shared" si="12"/>
        <v>232.5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-230.17500000000001</v>
      </c>
      <c r="AJ41" s="28">
        <f t="shared" si="5"/>
        <v>-1.1546319456101628E-14</v>
      </c>
    </row>
    <row r="42" spans="1:36" s="5" customFormat="1" ht="12.95" customHeight="1" x14ac:dyDescent="0.2">
      <c r="A42" s="19"/>
      <c r="B42" s="20">
        <v>11604</v>
      </c>
      <c r="C42" s="21">
        <v>2043</v>
      </c>
      <c r="D42" s="21" t="s">
        <v>46</v>
      </c>
      <c r="E42" s="20" t="s">
        <v>47</v>
      </c>
      <c r="F42" s="20">
        <v>15774</v>
      </c>
      <c r="G42" s="21" t="s">
        <v>40</v>
      </c>
      <c r="H42" s="22"/>
      <c r="I42" s="22"/>
      <c r="J42" s="30">
        <v>2940.7</v>
      </c>
      <c r="K42" s="24">
        <v>0</v>
      </c>
      <c r="L42" s="25">
        <v>0.01</v>
      </c>
      <c r="M42" s="26">
        <f t="shared" si="0"/>
        <v>2940.7</v>
      </c>
      <c r="N42" s="26">
        <f t="shared" si="1"/>
        <v>0</v>
      </c>
      <c r="O42" s="27">
        <f t="shared" si="2"/>
        <v>-29.407</v>
      </c>
      <c r="P42" s="27">
        <f t="shared" ref="P42:P45" si="13">M42</f>
        <v>2940.7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-2911.2929999999997</v>
      </c>
      <c r="AJ42" s="28">
        <f t="shared" si="5"/>
        <v>1.5276668818842154E-13</v>
      </c>
    </row>
    <row r="43" spans="1:36" s="5" customFormat="1" ht="12.95" customHeight="1" x14ac:dyDescent="0.2">
      <c r="A43" s="19"/>
      <c r="B43" s="20">
        <v>11606</v>
      </c>
      <c r="C43" s="21">
        <v>2003</v>
      </c>
      <c r="D43" s="21" t="s">
        <v>67</v>
      </c>
      <c r="E43" s="20" t="s">
        <v>68</v>
      </c>
      <c r="F43" s="20">
        <v>37706</v>
      </c>
      <c r="G43" s="21" t="s">
        <v>40</v>
      </c>
      <c r="H43" s="22"/>
      <c r="I43" s="22"/>
      <c r="J43" s="23">
        <v>0</v>
      </c>
      <c r="K43" s="24">
        <v>22518</v>
      </c>
      <c r="L43" s="25">
        <v>0.01</v>
      </c>
      <c r="M43" s="26">
        <f t="shared" si="0"/>
        <v>20105.357142857141</v>
      </c>
      <c r="N43" s="26">
        <f t="shared" si="1"/>
        <v>2412.6428571428569</v>
      </c>
      <c r="O43" s="27">
        <f t="shared" si="2"/>
        <v>-201.05357142857142</v>
      </c>
      <c r="P43" s="27">
        <f t="shared" si="13"/>
        <v>20105.357142857141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-22316.946428571428</v>
      </c>
      <c r="AJ43" s="28">
        <f t="shared" si="5"/>
        <v>1.0516032489249483E-12</v>
      </c>
    </row>
    <row r="44" spans="1:36" s="5" customFormat="1" ht="12.95" customHeight="1" x14ac:dyDescent="0.2">
      <c r="A44" s="19">
        <v>43452</v>
      </c>
      <c r="B44" s="20">
        <v>11608</v>
      </c>
      <c r="C44" s="21">
        <v>2037</v>
      </c>
      <c r="D44" s="21" t="s">
        <v>38</v>
      </c>
      <c r="E44" s="20" t="s">
        <v>39</v>
      </c>
      <c r="F44" s="20">
        <v>17592</v>
      </c>
      <c r="G44" s="21" t="s">
        <v>40</v>
      </c>
      <c r="H44" s="22"/>
      <c r="I44" s="22"/>
      <c r="J44" s="23">
        <v>0</v>
      </c>
      <c r="K44" s="24">
        <v>2540</v>
      </c>
      <c r="L44" s="25">
        <v>0.01</v>
      </c>
      <c r="M44" s="26">
        <f t="shared" si="0"/>
        <v>2267.8571428571427</v>
      </c>
      <c r="N44" s="26">
        <f t="shared" si="1"/>
        <v>272.14285714285711</v>
      </c>
      <c r="O44" s="27">
        <f t="shared" si="2"/>
        <v>-22.678571428571427</v>
      </c>
      <c r="P44" s="27">
        <f t="shared" si="13"/>
        <v>2267.8571428571427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-2517.3214285714284</v>
      </c>
      <c r="AJ44" s="28">
        <f t="shared" si="5"/>
        <v>1.3145040611561853E-13</v>
      </c>
    </row>
    <row r="45" spans="1:36" s="5" customFormat="1" ht="12.95" customHeight="1" x14ac:dyDescent="0.2">
      <c r="A45" s="19">
        <v>43453</v>
      </c>
      <c r="B45" s="20">
        <v>11609</v>
      </c>
      <c r="C45" s="21">
        <v>2045</v>
      </c>
      <c r="D45" s="21" t="s">
        <v>41</v>
      </c>
      <c r="E45" s="20" t="s">
        <v>42</v>
      </c>
      <c r="F45" s="20">
        <v>146956</v>
      </c>
      <c r="G45" s="21" t="s">
        <v>40</v>
      </c>
      <c r="H45" s="22"/>
      <c r="I45" s="22"/>
      <c r="J45" s="30">
        <v>2800</v>
      </c>
      <c r="K45" s="24">
        <v>0</v>
      </c>
      <c r="L45" s="25">
        <v>0.01</v>
      </c>
      <c r="M45" s="26">
        <f t="shared" si="0"/>
        <v>2800</v>
      </c>
      <c r="N45" s="26">
        <f t="shared" si="1"/>
        <v>0</v>
      </c>
      <c r="O45" s="27">
        <f t="shared" si="2"/>
        <v>-28</v>
      </c>
      <c r="P45" s="27">
        <f t="shared" si="13"/>
        <v>2800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-2772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11610</v>
      </c>
      <c r="C46" s="21">
        <v>2039</v>
      </c>
      <c r="D46" s="21" t="s">
        <v>53</v>
      </c>
      <c r="E46" s="20" t="s">
        <v>54</v>
      </c>
      <c r="F46" s="20">
        <v>30976</v>
      </c>
      <c r="G46" s="21" t="s">
        <v>55</v>
      </c>
      <c r="H46" s="22"/>
      <c r="I46" s="22"/>
      <c r="J46" s="30">
        <v>0</v>
      </c>
      <c r="K46" s="24">
        <v>3647.5</v>
      </c>
      <c r="L46" s="25">
        <v>0.01</v>
      </c>
      <c r="M46" s="26">
        <f t="shared" si="0"/>
        <v>3256.6964285714284</v>
      </c>
      <c r="N46" s="26">
        <f t="shared" si="1"/>
        <v>390.80357142857139</v>
      </c>
      <c r="O46" s="27">
        <f t="shared" si="2"/>
        <v>-32.566964285714285</v>
      </c>
      <c r="P46" s="27"/>
      <c r="Q46" s="27"/>
      <c r="R46" s="27"/>
      <c r="S46" s="27"/>
      <c r="T46" s="27"/>
      <c r="U46" s="27"/>
      <c r="V46" s="27"/>
      <c r="W46" s="27">
        <f>M46</f>
        <v>3256.6964285714284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-3614.9330357142853</v>
      </c>
      <c r="AJ46" s="28">
        <f t="shared" si="5"/>
        <v>3.907985046680551E-13</v>
      </c>
    </row>
    <row r="47" spans="1:36" s="5" customFormat="1" ht="12.95" customHeight="1" x14ac:dyDescent="0.2">
      <c r="A47" s="19"/>
      <c r="B47" s="20">
        <v>11611</v>
      </c>
      <c r="C47" s="21">
        <v>2046</v>
      </c>
      <c r="D47" s="21" t="s">
        <v>50</v>
      </c>
      <c r="E47" s="20" t="s">
        <v>51</v>
      </c>
      <c r="F47" s="20">
        <v>120001266005</v>
      </c>
      <c r="G47" s="21" t="s">
        <v>52</v>
      </c>
      <c r="H47" s="22"/>
      <c r="I47" s="22"/>
      <c r="J47" s="30">
        <v>0</v>
      </c>
      <c r="K47" s="24">
        <v>5355</v>
      </c>
      <c r="L47" s="25">
        <v>0.01</v>
      </c>
      <c r="M47" s="26">
        <f t="shared" si="0"/>
        <v>4781.2499999999991</v>
      </c>
      <c r="N47" s="26">
        <f t="shared" si="1"/>
        <v>573.74999999999989</v>
      </c>
      <c r="O47" s="27">
        <f t="shared" si="2"/>
        <v>-47.812499999999993</v>
      </c>
      <c r="P47" s="27"/>
      <c r="Q47" s="27">
        <f>M47</f>
        <v>4781.2499999999991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-5307.1874999999991</v>
      </c>
      <c r="AJ47" s="28">
        <f t="shared" si="5"/>
        <v>9.1660012913052924E-13</v>
      </c>
    </row>
    <row r="48" spans="1:36" s="5" customFormat="1" ht="12.95" customHeight="1" x14ac:dyDescent="0.2">
      <c r="A48" s="19">
        <v>43454</v>
      </c>
      <c r="B48" s="20">
        <v>11612</v>
      </c>
      <c r="C48" s="21">
        <v>2047</v>
      </c>
      <c r="D48" s="21" t="s">
        <v>46</v>
      </c>
      <c r="E48" s="20" t="s">
        <v>47</v>
      </c>
      <c r="F48" s="20">
        <v>15903</v>
      </c>
      <c r="G48" s="21" t="s">
        <v>40</v>
      </c>
      <c r="H48" s="22"/>
      <c r="I48" s="22"/>
      <c r="J48" s="30">
        <v>540</v>
      </c>
      <c r="K48" s="24">
        <v>0</v>
      </c>
      <c r="L48" s="25">
        <v>0.01</v>
      </c>
      <c r="M48" s="26">
        <f t="shared" si="0"/>
        <v>540</v>
      </c>
      <c r="N48" s="26">
        <f t="shared" si="1"/>
        <v>0</v>
      </c>
      <c r="O48" s="27">
        <f t="shared" si="2"/>
        <v>-5.4</v>
      </c>
      <c r="P48" s="27">
        <f t="shared" ref="P48:P51" si="14">M48</f>
        <v>540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-534.6</v>
      </c>
      <c r="AJ48" s="28">
        <f t="shared" si="5"/>
        <v>-2.3092638912203256E-14</v>
      </c>
    </row>
    <row r="49" spans="1:36" s="5" customFormat="1" ht="12.95" customHeight="1" x14ac:dyDescent="0.2">
      <c r="A49" s="19">
        <v>43455</v>
      </c>
      <c r="B49" s="20">
        <v>11613</v>
      </c>
      <c r="C49" s="21">
        <v>2048</v>
      </c>
      <c r="D49" s="21" t="s">
        <v>43</v>
      </c>
      <c r="E49" s="20" t="s">
        <v>44</v>
      </c>
      <c r="F49" s="20">
        <v>70042</v>
      </c>
      <c r="G49" s="21" t="s">
        <v>40</v>
      </c>
      <c r="H49" s="22"/>
      <c r="I49" s="22"/>
      <c r="J49" s="23">
        <v>3960</v>
      </c>
      <c r="K49" s="24">
        <v>0</v>
      </c>
      <c r="L49" s="25">
        <v>0.01</v>
      </c>
      <c r="M49" s="26">
        <f t="shared" si="0"/>
        <v>3960</v>
      </c>
      <c r="N49" s="26">
        <f t="shared" si="1"/>
        <v>0</v>
      </c>
      <c r="O49" s="27">
        <f t="shared" si="2"/>
        <v>-39.6</v>
      </c>
      <c r="P49" s="27">
        <f t="shared" si="14"/>
        <v>3960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-3920.4</v>
      </c>
      <c r="AJ49" s="28">
        <f t="shared" si="5"/>
        <v>-9.2370555648813024E-14</v>
      </c>
    </row>
    <row r="50" spans="1:36" s="5" customFormat="1" ht="12.95" customHeight="1" x14ac:dyDescent="0.2">
      <c r="A50" s="19">
        <v>43456</v>
      </c>
      <c r="B50" s="20">
        <v>11614</v>
      </c>
      <c r="C50" s="21">
        <v>2049</v>
      </c>
      <c r="D50" s="21" t="s">
        <v>62</v>
      </c>
      <c r="E50" s="20" t="s">
        <v>63</v>
      </c>
      <c r="F50" s="20">
        <v>21681</v>
      </c>
      <c r="G50" s="21" t="s">
        <v>40</v>
      </c>
      <c r="H50" s="22"/>
      <c r="I50" s="22"/>
      <c r="J50" s="30">
        <v>0</v>
      </c>
      <c r="K50" s="24">
        <v>9241</v>
      </c>
      <c r="L50" s="25">
        <v>0.01</v>
      </c>
      <c r="M50" s="26">
        <f t="shared" si="0"/>
        <v>8250.8928571428569</v>
      </c>
      <c r="N50" s="26">
        <f t="shared" si="1"/>
        <v>990.10714285714278</v>
      </c>
      <c r="O50" s="27">
        <f t="shared" si="2"/>
        <v>-82.508928571428569</v>
      </c>
      <c r="P50" s="27">
        <f t="shared" si="14"/>
        <v>8250.8928571428569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-9158.4910714285706</v>
      </c>
      <c r="AJ50" s="28">
        <f t="shared" si="5"/>
        <v>7.815970093361102E-13</v>
      </c>
    </row>
    <row r="51" spans="1:36" s="5" customFormat="1" ht="12.95" customHeight="1" x14ac:dyDescent="0.2">
      <c r="A51" s="19">
        <v>43460</v>
      </c>
      <c r="B51" s="20">
        <v>11615</v>
      </c>
      <c r="C51" s="21">
        <v>2050</v>
      </c>
      <c r="D51" s="21" t="s">
        <v>41</v>
      </c>
      <c r="E51" s="20" t="s">
        <v>42</v>
      </c>
      <c r="F51" s="20">
        <v>147551</v>
      </c>
      <c r="G51" s="21" t="s">
        <v>40</v>
      </c>
      <c r="H51" s="22"/>
      <c r="I51" s="22"/>
      <c r="J51" s="30">
        <v>1050</v>
      </c>
      <c r="K51" s="24">
        <v>0</v>
      </c>
      <c r="L51" s="25">
        <v>0.01</v>
      </c>
      <c r="M51" s="26">
        <f t="shared" si="0"/>
        <v>1050</v>
      </c>
      <c r="N51" s="26">
        <f t="shared" si="1"/>
        <v>0</v>
      </c>
      <c r="O51" s="27">
        <f t="shared" si="2"/>
        <v>-10.5</v>
      </c>
      <c r="P51" s="27">
        <f t="shared" si="14"/>
        <v>1050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-1039.5</v>
      </c>
      <c r="AJ51" s="28">
        <f t="shared" si="5"/>
        <v>0</v>
      </c>
    </row>
    <row r="52" spans="1:36" s="5" customFormat="1" ht="12.95" customHeight="1" x14ac:dyDescent="0.2">
      <c r="A52" s="19"/>
      <c r="B52" s="20">
        <v>11616</v>
      </c>
      <c r="C52" s="21">
        <v>2051</v>
      </c>
      <c r="D52" s="21" t="s">
        <v>43</v>
      </c>
      <c r="E52" s="20" t="s">
        <v>44</v>
      </c>
      <c r="F52" s="20">
        <v>70046</v>
      </c>
      <c r="G52" s="21" t="s">
        <v>45</v>
      </c>
      <c r="H52" s="22"/>
      <c r="I52" s="22"/>
      <c r="J52" s="30">
        <v>550</v>
      </c>
      <c r="K52" s="24">
        <v>0</v>
      </c>
      <c r="L52" s="25">
        <v>0.01</v>
      </c>
      <c r="M52" s="26">
        <f t="shared" si="0"/>
        <v>550</v>
      </c>
      <c r="N52" s="26">
        <f t="shared" si="1"/>
        <v>0</v>
      </c>
      <c r="O52" s="27">
        <f t="shared" si="2"/>
        <v>-5.5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>
        <f t="shared" ref="Z52:Z53" si="15">M52</f>
        <v>550</v>
      </c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-544.5</v>
      </c>
      <c r="AJ52" s="28">
        <f t="shared" si="5"/>
        <v>0</v>
      </c>
    </row>
    <row r="53" spans="1:36" s="5" customFormat="1" ht="12.95" customHeight="1" x14ac:dyDescent="0.2">
      <c r="A53" s="19"/>
      <c r="B53" s="20">
        <v>11617</v>
      </c>
      <c r="C53" s="21">
        <v>2052</v>
      </c>
      <c r="D53" s="21" t="s">
        <v>46</v>
      </c>
      <c r="E53" s="20" t="s">
        <v>47</v>
      </c>
      <c r="F53" s="20">
        <v>16140</v>
      </c>
      <c r="G53" s="21" t="s">
        <v>45</v>
      </c>
      <c r="H53" s="22"/>
      <c r="I53" s="22"/>
      <c r="J53" s="30">
        <v>231.5</v>
      </c>
      <c r="K53" s="24">
        <v>0</v>
      </c>
      <c r="L53" s="25">
        <v>0.01</v>
      </c>
      <c r="M53" s="26">
        <f t="shared" si="0"/>
        <v>231.5</v>
      </c>
      <c r="N53" s="26">
        <f t="shared" si="1"/>
        <v>0</v>
      </c>
      <c r="O53" s="27">
        <f t="shared" si="2"/>
        <v>-2.3149999999999999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>
        <f t="shared" si="15"/>
        <v>231.5</v>
      </c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-229.185</v>
      </c>
      <c r="AJ53" s="28">
        <f t="shared" si="5"/>
        <v>0</v>
      </c>
    </row>
    <row r="54" spans="1:36" s="5" customFormat="1" ht="12.95" customHeight="1" x14ac:dyDescent="0.2">
      <c r="A54" s="19"/>
      <c r="B54" s="20">
        <v>11617</v>
      </c>
      <c r="C54" s="21">
        <v>2052</v>
      </c>
      <c r="D54" s="21" t="s">
        <v>46</v>
      </c>
      <c r="E54" s="20" t="s">
        <v>47</v>
      </c>
      <c r="F54" s="20">
        <v>16140</v>
      </c>
      <c r="G54" s="21" t="s">
        <v>40</v>
      </c>
      <c r="H54" s="22"/>
      <c r="I54" s="22"/>
      <c r="J54" s="30">
        <v>2034.55</v>
      </c>
      <c r="K54" s="24">
        <v>0</v>
      </c>
      <c r="L54" s="25">
        <v>0.01</v>
      </c>
      <c r="M54" s="26">
        <f t="shared" si="0"/>
        <v>2034.55</v>
      </c>
      <c r="N54" s="26">
        <f t="shared" si="1"/>
        <v>0</v>
      </c>
      <c r="O54" s="27">
        <f t="shared" si="2"/>
        <v>-20.345500000000001</v>
      </c>
      <c r="P54" s="27">
        <f t="shared" ref="P54:P57" si="16">M54</f>
        <v>2034.55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-2014.2045000000001</v>
      </c>
      <c r="AJ54" s="28">
        <f t="shared" si="5"/>
        <v>-9.9475983006414026E-14</v>
      </c>
    </row>
    <row r="55" spans="1:36" s="5" customFormat="1" ht="12.95" customHeight="1" x14ac:dyDescent="0.2">
      <c r="A55" s="19">
        <v>43462</v>
      </c>
      <c r="B55" s="20">
        <v>11618</v>
      </c>
      <c r="C55" s="21">
        <v>2055</v>
      </c>
      <c r="D55" s="21" t="s">
        <v>41</v>
      </c>
      <c r="E55" s="20" t="s">
        <v>42</v>
      </c>
      <c r="F55" s="20">
        <v>147719</v>
      </c>
      <c r="G55" s="21" t="s">
        <v>40</v>
      </c>
      <c r="H55" s="22"/>
      <c r="I55" s="22"/>
      <c r="J55" s="30">
        <v>1900</v>
      </c>
      <c r="K55" s="24">
        <v>0</v>
      </c>
      <c r="L55" s="25">
        <v>0.01</v>
      </c>
      <c r="M55" s="26">
        <f t="shared" si="0"/>
        <v>1900</v>
      </c>
      <c r="N55" s="26">
        <f t="shared" si="1"/>
        <v>0</v>
      </c>
      <c r="O55" s="27">
        <f t="shared" si="2"/>
        <v>-19</v>
      </c>
      <c r="P55" s="27">
        <f t="shared" si="16"/>
        <v>1900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-1881</v>
      </c>
      <c r="AJ55" s="28">
        <f t="shared" si="5"/>
        <v>0</v>
      </c>
    </row>
    <row r="56" spans="1:36" s="5" customFormat="1" ht="12.95" customHeight="1" x14ac:dyDescent="0.2">
      <c r="A56" s="19"/>
      <c r="B56" s="20">
        <v>11619</v>
      </c>
      <c r="C56" s="21">
        <v>2054</v>
      </c>
      <c r="D56" s="21" t="s">
        <v>43</v>
      </c>
      <c r="E56" s="20" t="s">
        <v>44</v>
      </c>
      <c r="F56" s="20">
        <v>70049</v>
      </c>
      <c r="G56" s="21" t="s">
        <v>40</v>
      </c>
      <c r="H56" s="22"/>
      <c r="I56" s="22"/>
      <c r="J56" s="30">
        <v>1660</v>
      </c>
      <c r="K56" s="24">
        <v>0</v>
      </c>
      <c r="L56" s="25">
        <v>0.01</v>
      </c>
      <c r="M56" s="26">
        <f t="shared" si="0"/>
        <v>1660</v>
      </c>
      <c r="N56" s="26">
        <f t="shared" si="1"/>
        <v>0</v>
      </c>
      <c r="O56" s="27">
        <f t="shared" si="2"/>
        <v>-16.600000000000001</v>
      </c>
      <c r="P56" s="27">
        <f t="shared" si="16"/>
        <v>1660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-1643.4</v>
      </c>
      <c r="AJ56" s="28">
        <f t="shared" si="5"/>
        <v>-9.2370555648813024E-14</v>
      </c>
    </row>
    <row r="57" spans="1:36" s="5" customFormat="1" ht="12.95" customHeight="1" x14ac:dyDescent="0.2">
      <c r="A57" s="31">
        <v>43462</v>
      </c>
      <c r="B57" s="32">
        <v>11620</v>
      </c>
      <c r="C57" s="32">
        <v>2056</v>
      </c>
      <c r="D57" s="21" t="s">
        <v>62</v>
      </c>
      <c r="E57" s="20" t="s">
        <v>63</v>
      </c>
      <c r="F57" s="32">
        <v>21741</v>
      </c>
      <c r="G57" s="21" t="s">
        <v>40</v>
      </c>
      <c r="H57" s="22"/>
      <c r="I57" s="22"/>
      <c r="J57" s="23">
        <v>0</v>
      </c>
      <c r="K57" s="33">
        <v>16031.5</v>
      </c>
      <c r="L57" s="25">
        <v>0.01</v>
      </c>
      <c r="M57" s="26">
        <f t="shared" si="0"/>
        <v>14313.839285714284</v>
      </c>
      <c r="N57" s="26">
        <f t="shared" si="1"/>
        <v>1717.660714285714</v>
      </c>
      <c r="O57" s="27">
        <f t="shared" si="2"/>
        <v>-143.13839285714286</v>
      </c>
      <c r="P57" s="27">
        <f t="shared" si="16"/>
        <v>14313.839285714284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-15888.361607142855</v>
      </c>
      <c r="AJ57" s="28">
        <f t="shared" si="5"/>
        <v>2.0747847884194925E-12</v>
      </c>
    </row>
    <row r="58" spans="1:36" s="5" customFormat="1" ht="12.95" customHeight="1" x14ac:dyDescent="0.2">
      <c r="A58" s="31"/>
      <c r="B58" s="32"/>
      <c r="C58" s="32"/>
      <c r="D58" s="34"/>
      <c r="E58" s="32"/>
      <c r="F58" s="32"/>
      <c r="G58" s="34"/>
      <c r="H58" s="22"/>
      <c r="I58" s="22"/>
      <c r="J58" s="23">
        <v>0</v>
      </c>
      <c r="K58" s="33">
        <v>0</v>
      </c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0</v>
      </c>
      <c r="AJ58" s="28">
        <f t="shared" si="5"/>
        <v>0</v>
      </c>
    </row>
    <row r="59" spans="1:36" s="5" customFormat="1" ht="12.95" customHeight="1" x14ac:dyDescent="0.2">
      <c r="A59" s="31"/>
      <c r="B59" s="32"/>
      <c r="C59" s="32"/>
      <c r="D59" s="34"/>
      <c r="E59" s="32"/>
      <c r="F59" s="32"/>
      <c r="G59" s="34"/>
      <c r="H59" s="22"/>
      <c r="I59" s="22"/>
      <c r="J59" s="23">
        <v>0</v>
      </c>
      <c r="K59" s="33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31"/>
      <c r="B60" s="32"/>
      <c r="C60" s="32"/>
      <c r="D60" s="34"/>
      <c r="E60" s="32"/>
      <c r="F60" s="32"/>
      <c r="G60" s="34"/>
      <c r="H60" s="22"/>
      <c r="I60" s="22"/>
      <c r="J60" s="23">
        <v>0</v>
      </c>
      <c r="K60" s="33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31"/>
      <c r="B61" s="32"/>
      <c r="C61" s="32"/>
      <c r="D61" s="34"/>
      <c r="E61" s="32"/>
      <c r="F61" s="32"/>
      <c r="G61" s="34"/>
      <c r="H61" s="22"/>
      <c r="I61" s="22"/>
      <c r="J61" s="23">
        <v>0</v>
      </c>
      <c r="K61" s="33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31"/>
      <c r="B62" s="32"/>
      <c r="C62" s="32"/>
      <c r="D62" s="34"/>
      <c r="E62" s="32"/>
      <c r="F62" s="32"/>
      <c r="G62" s="34"/>
      <c r="H62" s="22"/>
      <c r="I62" s="22"/>
      <c r="J62" s="23">
        <v>0</v>
      </c>
      <c r="K62" s="33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31"/>
      <c r="B63" s="32"/>
      <c r="C63" s="32"/>
      <c r="D63" s="34"/>
      <c r="E63" s="32"/>
      <c r="F63" s="32"/>
      <c r="G63" s="34"/>
      <c r="H63" s="22"/>
      <c r="I63" s="22"/>
      <c r="J63" s="23">
        <v>0</v>
      </c>
      <c r="K63" s="33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31"/>
      <c r="B64" s="32"/>
      <c r="C64" s="32"/>
      <c r="D64" s="34"/>
      <c r="E64" s="32"/>
      <c r="F64" s="32"/>
      <c r="G64" s="34"/>
      <c r="H64" s="22"/>
      <c r="I64" s="22"/>
      <c r="J64" s="30">
        <v>0</v>
      </c>
      <c r="K64" s="33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>
        <v>0</v>
      </c>
      <c r="K65" s="33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>
        <v>0</v>
      </c>
      <c r="K66" s="35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66869.08</v>
      </c>
      <c r="K98" s="61">
        <f>SUM(K5:K96)</f>
        <v>157421.90000000002</v>
      </c>
      <c r="L98" s="62"/>
      <c r="M98" s="61">
        <f t="shared" ref="M98:AI98" si="17">SUM(M5:M96)</f>
        <v>207424.34785714283</v>
      </c>
      <c r="N98" s="61">
        <f t="shared" si="17"/>
        <v>16866.632142857143</v>
      </c>
      <c r="O98" s="61">
        <f t="shared" si="17"/>
        <v>-2074.2434785714286</v>
      </c>
      <c r="P98" s="61">
        <f t="shared" si="17"/>
        <v>159941.23571428572</v>
      </c>
      <c r="Q98" s="61">
        <f t="shared" si="17"/>
        <v>21940.178571428572</v>
      </c>
      <c r="R98" s="61">
        <f t="shared" si="17"/>
        <v>0</v>
      </c>
      <c r="S98" s="61">
        <f t="shared" si="17"/>
        <v>0</v>
      </c>
      <c r="T98" s="61">
        <f t="shared" si="17"/>
        <v>0</v>
      </c>
      <c r="U98" s="61">
        <f t="shared" si="17"/>
        <v>0</v>
      </c>
      <c r="V98" s="61">
        <f t="shared" si="17"/>
        <v>0</v>
      </c>
      <c r="W98" s="61">
        <f t="shared" si="17"/>
        <v>14654.687499999996</v>
      </c>
      <c r="X98" s="61">
        <f t="shared" si="17"/>
        <v>0</v>
      </c>
      <c r="Y98" s="61">
        <f t="shared" si="17"/>
        <v>0</v>
      </c>
      <c r="Z98" s="61">
        <f t="shared" si="17"/>
        <v>6204.63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4683.6160714285706</v>
      </c>
      <c r="AI98" s="61">
        <f t="shared" si="17"/>
        <v>-222216.73652142851</v>
      </c>
    </row>
    <row r="99" spans="1:35" x14ac:dyDescent="0.2">
      <c r="AH99" s="5" t="s">
        <v>69</v>
      </c>
      <c r="AI99" s="5">
        <f>+N100+AI98</f>
        <v>2074.2434785714722</v>
      </c>
    </row>
    <row r="100" spans="1:35" x14ac:dyDescent="0.2">
      <c r="K100" s="5">
        <f>+K98+J98</f>
        <v>224290.98000000004</v>
      </c>
      <c r="N100" s="5">
        <f>+N98+M98</f>
        <v>224290.97999999998</v>
      </c>
      <c r="P100" s="5">
        <f>P98+Q98</f>
        <v>181881.4142857143</v>
      </c>
      <c r="AI100" s="5">
        <f>+AI98-AI99</f>
        <v>-224290.97999999998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pane xSplit="15" ySplit="4" topLeftCell="P5" activePane="bottomRight" state="frozen"/>
      <selection pane="topRight" activeCell="P1" sqref="P1"/>
      <selection pane="bottomLeft" activeCell="A5" sqref="A5"/>
      <selection pane="bottomRight" activeCellId="1" sqref="B5:B58 A1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71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43467</v>
      </c>
      <c r="B5" s="20">
        <v>11621</v>
      </c>
      <c r="C5" s="20">
        <v>2038</v>
      </c>
      <c r="D5" s="21" t="s">
        <v>72</v>
      </c>
      <c r="E5" s="20" t="s">
        <v>73</v>
      </c>
      <c r="F5" s="21">
        <v>75846</v>
      </c>
      <c r="G5" s="21" t="s">
        <v>74</v>
      </c>
      <c r="H5" s="22"/>
      <c r="I5" s="22"/>
      <c r="J5" s="23"/>
      <c r="K5" s="24">
        <v>999.46</v>
      </c>
      <c r="L5" s="25">
        <v>0.01</v>
      </c>
      <c r="M5" s="26">
        <f t="shared" ref="M5:M96" si="0">SUM(H5:J5,K5/1.12)</f>
        <v>892.375</v>
      </c>
      <c r="N5" s="26">
        <f t="shared" ref="N5:N96" si="1">K5/1.12*0.12</f>
        <v>107.08499999999999</v>
      </c>
      <c r="O5" s="27">
        <f t="shared" ref="O5:O96" si="2">-SUM(I5:J5,K5/1.12)*L5</f>
        <v>-8.9237500000000001</v>
      </c>
      <c r="P5" s="27"/>
      <c r="Q5" s="27"/>
      <c r="R5" s="27"/>
      <c r="S5" s="27"/>
      <c r="T5" s="27"/>
      <c r="U5" s="27"/>
      <c r="V5" s="27">
        <f t="shared" ref="V5:V6" si="3">M5</f>
        <v>892.375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-990.53625</v>
      </c>
      <c r="AJ5" s="28">
        <f t="shared" ref="AJ5:AJ96" si="5">SUM(H5:K5)+AI5+O5</f>
        <v>4.0856207306205761E-14</v>
      </c>
    </row>
    <row r="6" spans="1:36" ht="12.95" customHeight="1" x14ac:dyDescent="0.2">
      <c r="A6" s="19"/>
      <c r="B6" s="20">
        <v>11621</v>
      </c>
      <c r="C6" s="20">
        <v>2038</v>
      </c>
      <c r="D6" s="21" t="s">
        <v>72</v>
      </c>
      <c r="E6" s="20" t="s">
        <v>73</v>
      </c>
      <c r="F6" s="21">
        <v>75846</v>
      </c>
      <c r="G6" s="21" t="s">
        <v>74</v>
      </c>
      <c r="H6" s="22"/>
      <c r="I6" s="22"/>
      <c r="J6" s="23"/>
      <c r="K6" s="24">
        <v>981.31</v>
      </c>
      <c r="L6" s="25">
        <v>0.01</v>
      </c>
      <c r="M6" s="26">
        <f t="shared" si="0"/>
        <v>876.16964285714278</v>
      </c>
      <c r="N6" s="26">
        <f t="shared" si="1"/>
        <v>105.14035714285713</v>
      </c>
      <c r="O6" s="27">
        <f t="shared" si="2"/>
        <v>-8.7616964285714278</v>
      </c>
      <c r="P6" s="27"/>
      <c r="Q6" s="27"/>
      <c r="R6" s="27"/>
      <c r="S6" s="27"/>
      <c r="T6" s="27"/>
      <c r="U6" s="27"/>
      <c r="V6" s="27">
        <f t="shared" si="3"/>
        <v>876.16964285714278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-972.54830357142851</v>
      </c>
      <c r="AJ6" s="28">
        <f t="shared" si="5"/>
        <v>0</v>
      </c>
    </row>
    <row r="7" spans="1:36" ht="12.95" customHeight="1" x14ac:dyDescent="0.2">
      <c r="A7" s="19"/>
      <c r="B7" s="20">
        <v>11622</v>
      </c>
      <c r="C7" s="20">
        <v>2062</v>
      </c>
      <c r="D7" s="21" t="s">
        <v>46</v>
      </c>
      <c r="E7" s="20" t="s">
        <v>47</v>
      </c>
      <c r="F7" s="21">
        <v>16235</v>
      </c>
      <c r="G7" s="21" t="s">
        <v>45</v>
      </c>
      <c r="H7" s="22"/>
      <c r="I7" s="22"/>
      <c r="J7" s="23">
        <v>185.7</v>
      </c>
      <c r="K7" s="24">
        <v>0</v>
      </c>
      <c r="L7" s="25">
        <v>0.01</v>
      </c>
      <c r="M7" s="26">
        <f t="shared" si="0"/>
        <v>185.7</v>
      </c>
      <c r="N7" s="26">
        <f t="shared" si="1"/>
        <v>0</v>
      </c>
      <c r="O7" s="27">
        <f t="shared" si="2"/>
        <v>-1.857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185.7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-183.84299999999999</v>
      </c>
      <c r="AJ7" s="28">
        <f t="shared" si="5"/>
        <v>0</v>
      </c>
    </row>
    <row r="8" spans="1:36" ht="12.95" customHeight="1" x14ac:dyDescent="0.2">
      <c r="A8" s="19"/>
      <c r="B8" s="20">
        <v>11622</v>
      </c>
      <c r="C8" s="20">
        <v>2062</v>
      </c>
      <c r="D8" s="21" t="s">
        <v>46</v>
      </c>
      <c r="E8" s="20" t="s">
        <v>47</v>
      </c>
      <c r="F8" s="21">
        <v>16235</v>
      </c>
      <c r="G8" s="21" t="s">
        <v>40</v>
      </c>
      <c r="H8" s="22"/>
      <c r="I8" s="22"/>
      <c r="J8" s="23">
        <v>1941</v>
      </c>
      <c r="K8" s="24">
        <v>0</v>
      </c>
      <c r="L8" s="25">
        <v>0.01</v>
      </c>
      <c r="M8" s="26">
        <f t="shared" si="0"/>
        <v>1941</v>
      </c>
      <c r="N8" s="26">
        <f t="shared" si="1"/>
        <v>0</v>
      </c>
      <c r="O8" s="27">
        <f t="shared" si="2"/>
        <v>-19.41</v>
      </c>
      <c r="P8" s="27">
        <f>M8</f>
        <v>1941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-1921.59</v>
      </c>
      <c r="AJ8" s="28">
        <f t="shared" si="5"/>
        <v>8.1712414612411521E-14</v>
      </c>
    </row>
    <row r="9" spans="1:36" ht="12.95" customHeight="1" x14ac:dyDescent="0.2">
      <c r="A9" s="19">
        <v>43468</v>
      </c>
      <c r="B9" s="20">
        <v>11623</v>
      </c>
      <c r="C9" s="20">
        <v>2063</v>
      </c>
      <c r="D9" s="21" t="s">
        <v>60</v>
      </c>
      <c r="E9" s="20" t="s">
        <v>61</v>
      </c>
      <c r="F9" s="21">
        <v>510895535</v>
      </c>
      <c r="G9" s="21" t="s">
        <v>52</v>
      </c>
      <c r="H9" s="22"/>
      <c r="I9" s="22"/>
      <c r="J9" s="30"/>
      <c r="K9" s="24">
        <v>3930</v>
      </c>
      <c r="L9" s="25">
        <v>0.01</v>
      </c>
      <c r="M9" s="26">
        <f t="shared" si="0"/>
        <v>3508.9285714285711</v>
      </c>
      <c r="N9" s="26">
        <f t="shared" si="1"/>
        <v>421.0714285714285</v>
      </c>
      <c r="O9" s="27">
        <f t="shared" si="2"/>
        <v>-35.089285714285715</v>
      </c>
      <c r="P9" s="27"/>
      <c r="Q9" s="27">
        <f>M9</f>
        <v>3508.9285714285711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-3894.9107142857138</v>
      </c>
      <c r="AJ9" s="28">
        <f t="shared" si="5"/>
        <v>5.1869619710487314E-13</v>
      </c>
    </row>
    <row r="10" spans="1:36" ht="12.95" customHeight="1" x14ac:dyDescent="0.2">
      <c r="A10" s="19"/>
      <c r="B10" s="20">
        <v>11624</v>
      </c>
      <c r="C10" s="20">
        <v>2064</v>
      </c>
      <c r="D10" s="21" t="s">
        <v>43</v>
      </c>
      <c r="E10" s="20" t="s">
        <v>44</v>
      </c>
      <c r="F10" s="21">
        <v>71006</v>
      </c>
      <c r="G10" s="21" t="s">
        <v>40</v>
      </c>
      <c r="H10" s="22"/>
      <c r="I10" s="22"/>
      <c r="J10" s="30">
        <v>2840</v>
      </c>
      <c r="K10" s="24">
        <v>0</v>
      </c>
      <c r="L10" s="25">
        <v>0.01</v>
      </c>
      <c r="M10" s="26">
        <f t="shared" si="0"/>
        <v>2840</v>
      </c>
      <c r="N10" s="26">
        <f t="shared" si="1"/>
        <v>0</v>
      </c>
      <c r="O10" s="27">
        <f t="shared" si="2"/>
        <v>-28.400000000000002</v>
      </c>
      <c r="P10" s="27">
        <f>M10</f>
        <v>2840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-2811.6</v>
      </c>
      <c r="AJ10" s="28">
        <f t="shared" si="5"/>
        <v>8.8817841970012523E-14</v>
      </c>
    </row>
    <row r="11" spans="1:36" ht="12.95" customHeight="1" x14ac:dyDescent="0.2">
      <c r="A11" s="19"/>
      <c r="B11" s="20">
        <v>11625</v>
      </c>
      <c r="C11" s="20">
        <v>2065</v>
      </c>
      <c r="D11" s="21" t="s">
        <v>43</v>
      </c>
      <c r="E11" s="20" t="s">
        <v>44</v>
      </c>
      <c r="F11" s="21">
        <v>71005</v>
      </c>
      <c r="G11" s="21" t="s">
        <v>45</v>
      </c>
      <c r="H11" s="22"/>
      <c r="I11" s="22"/>
      <c r="J11" s="30">
        <v>1165</v>
      </c>
      <c r="K11" s="24">
        <v>0</v>
      </c>
      <c r="L11" s="25">
        <v>0.01</v>
      </c>
      <c r="M11" s="26">
        <f t="shared" si="0"/>
        <v>1165</v>
      </c>
      <c r="N11" s="26">
        <f t="shared" si="1"/>
        <v>0</v>
      </c>
      <c r="O11" s="27">
        <f t="shared" si="2"/>
        <v>-11.65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1165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-1153.3499999999999</v>
      </c>
      <c r="AJ11" s="28">
        <f t="shared" si="5"/>
        <v>9.0594198809412774E-14</v>
      </c>
    </row>
    <row r="12" spans="1:36" ht="12.95" customHeight="1" x14ac:dyDescent="0.2">
      <c r="A12" s="19"/>
      <c r="B12" s="20">
        <v>11626</v>
      </c>
      <c r="C12" s="20">
        <v>2059</v>
      </c>
      <c r="D12" s="21" t="s">
        <v>53</v>
      </c>
      <c r="E12" s="20" t="s">
        <v>54</v>
      </c>
      <c r="F12" s="21">
        <v>30510</v>
      </c>
      <c r="G12" s="21" t="s">
        <v>21</v>
      </c>
      <c r="H12" s="22"/>
      <c r="I12" s="22"/>
      <c r="J12" s="23"/>
      <c r="K12" s="24">
        <v>1695</v>
      </c>
      <c r="L12" s="25">
        <v>0.01</v>
      </c>
      <c r="M12" s="26">
        <f t="shared" si="0"/>
        <v>1513.3928571428571</v>
      </c>
      <c r="N12" s="26">
        <f t="shared" si="1"/>
        <v>181.60714285714283</v>
      </c>
      <c r="O12" s="27">
        <f t="shared" si="2"/>
        <v>-15.133928571428571</v>
      </c>
      <c r="P12" s="27"/>
      <c r="Q12" s="27"/>
      <c r="R12" s="27"/>
      <c r="S12" s="27">
        <f>M12</f>
        <v>1513.3928571428571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-1679.8660714285713</v>
      </c>
      <c r="AJ12" s="28">
        <f t="shared" si="5"/>
        <v>9.7699626167013776E-14</v>
      </c>
    </row>
    <row r="13" spans="1:36" ht="12.95" customHeight="1" x14ac:dyDescent="0.2">
      <c r="A13" s="19">
        <v>43469</v>
      </c>
      <c r="B13" s="20">
        <v>11627</v>
      </c>
      <c r="C13" s="20">
        <v>2066</v>
      </c>
      <c r="D13" s="21" t="s">
        <v>41</v>
      </c>
      <c r="E13" s="20" t="s">
        <v>42</v>
      </c>
      <c r="F13" s="21">
        <v>151889</v>
      </c>
      <c r="G13" s="21" t="s">
        <v>40</v>
      </c>
      <c r="H13" s="22"/>
      <c r="I13" s="22"/>
      <c r="J13" s="23">
        <v>2750</v>
      </c>
      <c r="K13" s="24">
        <v>0</v>
      </c>
      <c r="L13" s="25">
        <v>0.01</v>
      </c>
      <c r="M13" s="26">
        <f t="shared" si="0"/>
        <v>2750</v>
      </c>
      <c r="N13" s="26">
        <f t="shared" si="1"/>
        <v>0</v>
      </c>
      <c r="O13" s="27">
        <f t="shared" si="2"/>
        <v>-27.5</v>
      </c>
      <c r="P13" s="27">
        <f>M13</f>
        <v>2750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-2722.5</v>
      </c>
      <c r="AJ13" s="28">
        <f t="shared" si="5"/>
        <v>0</v>
      </c>
    </row>
    <row r="14" spans="1:36" ht="12.95" customHeight="1" x14ac:dyDescent="0.2">
      <c r="A14" s="19"/>
      <c r="B14" s="20">
        <v>11628</v>
      </c>
      <c r="C14" s="20">
        <v>2061</v>
      </c>
      <c r="D14" s="21" t="s">
        <v>75</v>
      </c>
      <c r="E14" s="20" t="s">
        <v>76</v>
      </c>
      <c r="F14" s="21">
        <v>28869</v>
      </c>
      <c r="G14" s="21" t="s">
        <v>77</v>
      </c>
      <c r="H14" s="22"/>
      <c r="I14" s="22"/>
      <c r="J14" s="23"/>
      <c r="K14" s="24">
        <v>1800</v>
      </c>
      <c r="L14" s="25">
        <v>0.01</v>
      </c>
      <c r="M14" s="26">
        <f t="shared" si="0"/>
        <v>1607.1428571428569</v>
      </c>
      <c r="N14" s="26">
        <f t="shared" si="1"/>
        <v>192.85714285714283</v>
      </c>
      <c r="O14" s="27">
        <f t="shared" si="2"/>
        <v>-16.071428571428569</v>
      </c>
      <c r="P14" s="27"/>
      <c r="Q14" s="27"/>
      <c r="R14" s="27"/>
      <c r="S14" s="27"/>
      <c r="T14" s="27"/>
      <c r="U14" s="27">
        <f>M14</f>
        <v>1607.1428571428569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-1783.9285714285711</v>
      </c>
      <c r="AJ14" s="28">
        <f t="shared" si="5"/>
        <v>3.2684965844964609E-13</v>
      </c>
    </row>
    <row r="15" spans="1:36" ht="12.95" customHeight="1" x14ac:dyDescent="0.2">
      <c r="A15" s="19"/>
      <c r="B15" s="20">
        <v>11629</v>
      </c>
      <c r="C15" s="20">
        <v>2067</v>
      </c>
      <c r="D15" s="21" t="s">
        <v>48</v>
      </c>
      <c r="E15" s="20" t="s">
        <v>49</v>
      </c>
      <c r="F15" s="21">
        <v>66714</v>
      </c>
      <c r="G15" s="21" t="s">
        <v>40</v>
      </c>
      <c r="H15" s="22"/>
      <c r="I15" s="22"/>
      <c r="J15" s="23"/>
      <c r="K15" s="24">
        <v>6953</v>
      </c>
      <c r="L15" s="25">
        <v>0.01</v>
      </c>
      <c r="M15" s="26">
        <f t="shared" si="0"/>
        <v>6208.0357142857138</v>
      </c>
      <c r="N15" s="26">
        <f t="shared" si="1"/>
        <v>744.96428571428567</v>
      </c>
      <c r="O15" s="27">
        <f t="shared" si="2"/>
        <v>-62.080357142857139</v>
      </c>
      <c r="P15" s="27">
        <f t="shared" ref="P15:P16" si="6">M15</f>
        <v>6208.0357142857138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-6890.9196428571422</v>
      </c>
      <c r="AJ15" s="28">
        <f t="shared" si="5"/>
        <v>6.5369931689929217E-13</v>
      </c>
    </row>
    <row r="16" spans="1:36" ht="12.95" customHeight="1" x14ac:dyDescent="0.2">
      <c r="A16" s="19"/>
      <c r="B16" s="20">
        <v>11647</v>
      </c>
      <c r="C16" s="20">
        <v>2088</v>
      </c>
      <c r="D16" s="21" t="s">
        <v>46</v>
      </c>
      <c r="E16" s="20" t="s">
        <v>47</v>
      </c>
      <c r="F16" s="21">
        <v>16698</v>
      </c>
      <c r="G16" s="21" t="s">
        <v>40</v>
      </c>
      <c r="H16" s="22"/>
      <c r="I16" s="22"/>
      <c r="J16" s="23">
        <v>2744.15</v>
      </c>
      <c r="K16" s="24">
        <v>0</v>
      </c>
      <c r="L16" s="25">
        <v>0.01</v>
      </c>
      <c r="M16" s="26">
        <f t="shared" si="0"/>
        <v>2744.15</v>
      </c>
      <c r="N16" s="26">
        <f t="shared" si="1"/>
        <v>0</v>
      </c>
      <c r="O16" s="27">
        <f t="shared" si="2"/>
        <v>-27.441500000000001</v>
      </c>
      <c r="P16" s="27">
        <f t="shared" si="6"/>
        <v>2744.15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-2716.7085000000002</v>
      </c>
      <c r="AJ16" s="28">
        <f t="shared" si="5"/>
        <v>-9.5923269327613525E-14</v>
      </c>
    </row>
    <row r="17" spans="1:36" ht="12.95" customHeight="1" x14ac:dyDescent="0.2">
      <c r="A17" s="19">
        <v>43470</v>
      </c>
      <c r="B17" s="20">
        <v>11630</v>
      </c>
      <c r="C17" s="20">
        <v>2068</v>
      </c>
      <c r="D17" s="21" t="s">
        <v>56</v>
      </c>
      <c r="E17" s="20">
        <v>139564</v>
      </c>
      <c r="F17" s="21">
        <v>236428</v>
      </c>
      <c r="G17" s="21" t="s">
        <v>57</v>
      </c>
      <c r="H17" s="22"/>
      <c r="I17" s="22"/>
      <c r="J17" s="23"/>
      <c r="K17" s="24">
        <v>3783.26</v>
      </c>
      <c r="L17" s="25">
        <v>0.01</v>
      </c>
      <c r="M17" s="26">
        <f t="shared" si="0"/>
        <v>3377.9107142857142</v>
      </c>
      <c r="N17" s="26">
        <f t="shared" si="1"/>
        <v>405.34928571428571</v>
      </c>
      <c r="O17" s="27">
        <f t="shared" si="2"/>
        <v>-33.779107142857143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>
        <f>M17</f>
        <v>3377.9107142857142</v>
      </c>
      <c r="AI17" s="27">
        <f t="shared" si="4"/>
        <v>-3749.4808928571429</v>
      </c>
      <c r="AJ17" s="28">
        <f t="shared" si="5"/>
        <v>2.1316282072803006E-13</v>
      </c>
    </row>
    <row r="18" spans="1:36" ht="12.95" customHeight="1" x14ac:dyDescent="0.2">
      <c r="A18" s="19"/>
      <c r="B18" s="20">
        <v>11631</v>
      </c>
      <c r="C18" s="20">
        <v>2069</v>
      </c>
      <c r="D18" s="21" t="s">
        <v>78</v>
      </c>
      <c r="E18" s="20" t="s">
        <v>79</v>
      </c>
      <c r="F18" s="21">
        <v>11419</v>
      </c>
      <c r="G18" s="21" t="s">
        <v>40</v>
      </c>
      <c r="H18" s="22"/>
      <c r="I18" s="22"/>
      <c r="J18" s="30"/>
      <c r="K18" s="24">
        <v>7800</v>
      </c>
      <c r="L18" s="25">
        <v>0.01</v>
      </c>
      <c r="M18" s="26">
        <f t="shared" si="0"/>
        <v>6964.2857142857138</v>
      </c>
      <c r="N18" s="26">
        <f t="shared" si="1"/>
        <v>835.71428571428567</v>
      </c>
      <c r="O18" s="27">
        <f t="shared" si="2"/>
        <v>-69.642857142857139</v>
      </c>
      <c r="P18" s="27">
        <f t="shared" ref="P18:P19" si="7">M18</f>
        <v>6964.2857142857138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-7730.3571428571422</v>
      </c>
      <c r="AJ18" s="28">
        <f t="shared" si="5"/>
        <v>6.5369931689929217E-13</v>
      </c>
    </row>
    <row r="19" spans="1:36" ht="12.95" customHeight="1" x14ac:dyDescent="0.2">
      <c r="A19" s="19"/>
      <c r="B19" s="20">
        <v>11632</v>
      </c>
      <c r="C19" s="20">
        <v>2060</v>
      </c>
      <c r="D19" s="21" t="s">
        <v>80</v>
      </c>
      <c r="E19" s="20" t="s">
        <v>81</v>
      </c>
      <c r="F19" s="21">
        <v>154675</v>
      </c>
      <c r="G19" s="21" t="s">
        <v>40</v>
      </c>
      <c r="H19" s="22"/>
      <c r="I19" s="22"/>
      <c r="J19" s="30"/>
      <c r="K19" s="24">
        <v>6850</v>
      </c>
      <c r="L19" s="25">
        <v>0.01</v>
      </c>
      <c r="M19" s="26">
        <f t="shared" si="0"/>
        <v>6116.0714285714284</v>
      </c>
      <c r="N19" s="26">
        <f t="shared" si="1"/>
        <v>733.92857142857133</v>
      </c>
      <c r="O19" s="27">
        <f t="shared" si="2"/>
        <v>-61.160714285714285</v>
      </c>
      <c r="P19" s="27">
        <f t="shared" si="7"/>
        <v>6116.0714285714284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-6788.8392857142853</v>
      </c>
      <c r="AJ19" s="28">
        <f t="shared" si="5"/>
        <v>3.907985046680551E-13</v>
      </c>
    </row>
    <row r="20" spans="1:36" ht="12.95" customHeight="1" x14ac:dyDescent="0.2">
      <c r="A20" s="19">
        <v>43472</v>
      </c>
      <c r="B20" s="20">
        <v>11633</v>
      </c>
      <c r="C20" s="20">
        <v>2070</v>
      </c>
      <c r="D20" s="21" t="s">
        <v>50</v>
      </c>
      <c r="E20" s="20" t="s">
        <v>51</v>
      </c>
      <c r="F20" s="21">
        <v>120001272489</v>
      </c>
      <c r="G20" s="21" t="s">
        <v>52</v>
      </c>
      <c r="H20" s="22"/>
      <c r="I20" s="22"/>
      <c r="J20" s="30"/>
      <c r="K20" s="24">
        <v>3953</v>
      </c>
      <c r="L20" s="25">
        <v>0.01</v>
      </c>
      <c r="M20" s="26">
        <f t="shared" si="0"/>
        <v>3529.4642857142853</v>
      </c>
      <c r="N20" s="26">
        <f t="shared" si="1"/>
        <v>423.53571428571422</v>
      </c>
      <c r="O20" s="27">
        <f t="shared" si="2"/>
        <v>-35.294642857142854</v>
      </c>
      <c r="P20" s="27"/>
      <c r="Q20" s="27">
        <f>M20</f>
        <v>3529.4642857142853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-3917.7053571428569</v>
      </c>
      <c r="AJ20" s="28">
        <f t="shared" si="5"/>
        <v>2.6290081223123707E-13</v>
      </c>
    </row>
    <row r="21" spans="1:36" s="5" customFormat="1" ht="12.95" customHeight="1" x14ac:dyDescent="0.2">
      <c r="A21" s="19"/>
      <c r="B21" s="20">
        <v>11634</v>
      </c>
      <c r="C21" s="20">
        <v>2071</v>
      </c>
      <c r="D21" s="21" t="s">
        <v>41</v>
      </c>
      <c r="E21" s="20" t="s">
        <v>42</v>
      </c>
      <c r="F21" s="21">
        <v>152125</v>
      </c>
      <c r="G21" s="21" t="s">
        <v>40</v>
      </c>
      <c r="H21" s="22"/>
      <c r="I21" s="22"/>
      <c r="J21" s="23">
        <v>2750</v>
      </c>
      <c r="K21" s="24">
        <v>0</v>
      </c>
      <c r="L21" s="25">
        <v>0.01</v>
      </c>
      <c r="M21" s="26">
        <f t="shared" si="0"/>
        <v>2750</v>
      </c>
      <c r="N21" s="26">
        <f t="shared" si="1"/>
        <v>0</v>
      </c>
      <c r="O21" s="27">
        <f t="shared" si="2"/>
        <v>-27.5</v>
      </c>
      <c r="P21" s="27">
        <f t="shared" ref="P21:P22" si="8">M21</f>
        <v>2750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-2722.5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11635</v>
      </c>
      <c r="C22" s="20">
        <v>2072</v>
      </c>
      <c r="D22" s="21" t="s">
        <v>43</v>
      </c>
      <c r="E22" s="20" t="s">
        <v>44</v>
      </c>
      <c r="F22" s="21">
        <v>71011</v>
      </c>
      <c r="G22" s="21" t="s">
        <v>40</v>
      </c>
      <c r="H22" s="22"/>
      <c r="I22" s="22"/>
      <c r="J22" s="23">
        <v>4465</v>
      </c>
      <c r="K22" s="24">
        <v>0</v>
      </c>
      <c r="L22" s="25">
        <v>0.01</v>
      </c>
      <c r="M22" s="26">
        <f t="shared" si="0"/>
        <v>4465</v>
      </c>
      <c r="N22" s="26">
        <f t="shared" si="1"/>
        <v>0</v>
      </c>
      <c r="O22" s="27">
        <f t="shared" si="2"/>
        <v>-44.65</v>
      </c>
      <c r="P22" s="27">
        <f t="shared" si="8"/>
        <v>4465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-4420.3500000000004</v>
      </c>
      <c r="AJ22" s="28">
        <f t="shared" si="5"/>
        <v>-3.6237679523765109E-13</v>
      </c>
    </row>
    <row r="23" spans="1:36" s="5" customFormat="1" ht="12.95" customHeight="1" x14ac:dyDescent="0.2">
      <c r="A23" s="19"/>
      <c r="B23" s="20">
        <v>11636</v>
      </c>
      <c r="C23" s="20">
        <v>2073</v>
      </c>
      <c r="D23" s="21" t="s">
        <v>46</v>
      </c>
      <c r="E23" s="20" t="s">
        <v>47</v>
      </c>
      <c r="F23" s="21">
        <v>16341</v>
      </c>
      <c r="G23" s="21" t="s">
        <v>45</v>
      </c>
      <c r="H23" s="22"/>
      <c r="I23" s="22"/>
      <c r="J23" s="23">
        <v>490.18</v>
      </c>
      <c r="K23" s="24">
        <v>0</v>
      </c>
      <c r="L23" s="25">
        <v>0.01</v>
      </c>
      <c r="M23" s="26">
        <f t="shared" si="0"/>
        <v>490.18</v>
      </c>
      <c r="N23" s="26">
        <f t="shared" si="1"/>
        <v>0</v>
      </c>
      <c r="O23" s="27">
        <f t="shared" si="2"/>
        <v>-4.9018000000000006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490.18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-485.27820000000003</v>
      </c>
      <c r="AJ23" s="28">
        <f t="shared" si="5"/>
        <v>-2.042810365310288E-14</v>
      </c>
    </row>
    <row r="24" spans="1:36" ht="12.95" customHeight="1" x14ac:dyDescent="0.2">
      <c r="A24" s="19"/>
      <c r="B24" s="20">
        <v>11636</v>
      </c>
      <c r="C24" s="20">
        <v>2073</v>
      </c>
      <c r="D24" s="21" t="s">
        <v>46</v>
      </c>
      <c r="E24" s="20" t="s">
        <v>47</v>
      </c>
      <c r="F24" s="21">
        <v>16341</v>
      </c>
      <c r="G24" s="21" t="s">
        <v>40</v>
      </c>
      <c r="H24" s="22"/>
      <c r="I24" s="22"/>
      <c r="J24" s="23">
        <v>2734.25</v>
      </c>
      <c r="K24" s="24">
        <v>0</v>
      </c>
      <c r="L24" s="25">
        <v>0.01</v>
      </c>
      <c r="M24" s="26">
        <f t="shared" si="0"/>
        <v>2734.25</v>
      </c>
      <c r="N24" s="26">
        <f t="shared" si="1"/>
        <v>0</v>
      </c>
      <c r="O24" s="27">
        <f t="shared" si="2"/>
        <v>-27.342500000000001</v>
      </c>
      <c r="P24" s="27">
        <f>M24</f>
        <v>2734.25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-2706.9074999999998</v>
      </c>
      <c r="AJ24" s="28">
        <f t="shared" si="5"/>
        <v>1.9895196601282805E-13</v>
      </c>
    </row>
    <row r="25" spans="1:36" s="5" customFormat="1" ht="12.95" customHeight="1" x14ac:dyDescent="0.2">
      <c r="A25" s="19"/>
      <c r="B25" s="20">
        <v>11638</v>
      </c>
      <c r="C25" s="20">
        <v>2076</v>
      </c>
      <c r="D25" s="21" t="s">
        <v>43</v>
      </c>
      <c r="E25" s="20" t="s">
        <v>44</v>
      </c>
      <c r="F25" s="21">
        <v>71012</v>
      </c>
      <c r="G25" s="21" t="s">
        <v>45</v>
      </c>
      <c r="H25" s="22"/>
      <c r="I25" s="22"/>
      <c r="J25" s="23">
        <v>1612.5</v>
      </c>
      <c r="K25" s="24">
        <v>0</v>
      </c>
      <c r="L25" s="25">
        <v>0.01</v>
      </c>
      <c r="M25" s="26">
        <f t="shared" si="0"/>
        <v>1612.5</v>
      </c>
      <c r="N25" s="26">
        <f t="shared" si="1"/>
        <v>0</v>
      </c>
      <c r="O25" s="27">
        <f t="shared" si="2"/>
        <v>-16.125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>M25</f>
        <v>1612.5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-1596.375</v>
      </c>
      <c r="AJ25" s="28">
        <f t="shared" si="5"/>
        <v>0</v>
      </c>
    </row>
    <row r="26" spans="1:36" s="5" customFormat="1" ht="12.95" customHeight="1" x14ac:dyDescent="0.2">
      <c r="A26" s="19">
        <v>43475</v>
      </c>
      <c r="B26" s="20">
        <v>11639</v>
      </c>
      <c r="C26" s="20">
        <v>2077</v>
      </c>
      <c r="D26" s="21" t="s">
        <v>58</v>
      </c>
      <c r="E26" s="20" t="s">
        <v>59</v>
      </c>
      <c r="F26" s="21">
        <v>1349</v>
      </c>
      <c r="G26" s="21" t="s">
        <v>40</v>
      </c>
      <c r="H26" s="22"/>
      <c r="I26" s="22"/>
      <c r="J26" s="30"/>
      <c r="K26" s="24">
        <v>5200</v>
      </c>
      <c r="L26" s="25">
        <v>0.01</v>
      </c>
      <c r="M26" s="26">
        <f t="shared" si="0"/>
        <v>4642.8571428571422</v>
      </c>
      <c r="N26" s="26">
        <f t="shared" si="1"/>
        <v>557.142857142857</v>
      </c>
      <c r="O26" s="27">
        <f t="shared" si="2"/>
        <v>-46.428571428571423</v>
      </c>
      <c r="P26" s="27">
        <f t="shared" ref="P26:P30" si="9">M26</f>
        <v>4642.8571428571422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-5153.5714285714275</v>
      </c>
      <c r="AJ26" s="28">
        <f t="shared" si="5"/>
        <v>1.0444978215673473E-12</v>
      </c>
    </row>
    <row r="27" spans="1:36" s="5" customFormat="1" ht="12.95" customHeight="1" x14ac:dyDescent="0.2">
      <c r="A27" s="19">
        <v>43476</v>
      </c>
      <c r="B27" s="20">
        <v>11640</v>
      </c>
      <c r="C27" s="20">
        <v>2078</v>
      </c>
      <c r="D27" s="21" t="s">
        <v>41</v>
      </c>
      <c r="E27" s="20" t="s">
        <v>42</v>
      </c>
      <c r="F27" s="21">
        <v>152307</v>
      </c>
      <c r="G27" s="21" t="s">
        <v>40</v>
      </c>
      <c r="H27" s="22"/>
      <c r="I27" s="22"/>
      <c r="J27" s="30">
        <v>2200</v>
      </c>
      <c r="K27" s="24">
        <v>0</v>
      </c>
      <c r="L27" s="25">
        <v>0.01</v>
      </c>
      <c r="M27" s="26">
        <f t="shared" si="0"/>
        <v>2200</v>
      </c>
      <c r="N27" s="26">
        <f t="shared" si="1"/>
        <v>0</v>
      </c>
      <c r="O27" s="27">
        <f t="shared" si="2"/>
        <v>-22</v>
      </c>
      <c r="P27" s="27">
        <f t="shared" si="9"/>
        <v>2200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-2178</v>
      </c>
      <c r="AJ27" s="28">
        <f t="shared" si="5"/>
        <v>0</v>
      </c>
    </row>
    <row r="28" spans="1:36" s="5" customFormat="1" ht="12.95" customHeight="1" x14ac:dyDescent="0.2">
      <c r="A28" s="19"/>
      <c r="B28" s="20">
        <v>11641</v>
      </c>
      <c r="C28" s="20">
        <v>2079</v>
      </c>
      <c r="D28" s="21" t="s">
        <v>46</v>
      </c>
      <c r="E28" s="20" t="s">
        <v>47</v>
      </c>
      <c r="F28" s="21">
        <v>16445</v>
      </c>
      <c r="G28" s="21" t="s">
        <v>40</v>
      </c>
      <c r="H28" s="22"/>
      <c r="I28" s="22"/>
      <c r="J28" s="30">
        <v>508</v>
      </c>
      <c r="K28" s="24">
        <v>0</v>
      </c>
      <c r="L28" s="25">
        <v>0.01</v>
      </c>
      <c r="M28" s="26">
        <f t="shared" si="0"/>
        <v>508</v>
      </c>
      <c r="N28" s="26">
        <f t="shared" si="1"/>
        <v>0</v>
      </c>
      <c r="O28" s="27">
        <f t="shared" si="2"/>
        <v>-5.08</v>
      </c>
      <c r="P28" s="27">
        <f t="shared" si="9"/>
        <v>508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-502.92</v>
      </c>
      <c r="AJ28" s="28">
        <f t="shared" si="5"/>
        <v>-1.5987211554602254E-14</v>
      </c>
    </row>
    <row r="29" spans="1:36" s="5" customFormat="1" ht="12.95" customHeight="1" x14ac:dyDescent="0.2">
      <c r="A29" s="19"/>
      <c r="B29" s="20">
        <v>11642</v>
      </c>
      <c r="C29" s="20">
        <v>2080</v>
      </c>
      <c r="D29" s="21" t="s">
        <v>38</v>
      </c>
      <c r="E29" s="20" t="s">
        <v>39</v>
      </c>
      <c r="F29" s="21">
        <v>18277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-2517.3214285714284</v>
      </c>
      <c r="AJ29" s="28">
        <f t="shared" si="5"/>
        <v>1.3145040611561853E-13</v>
      </c>
    </row>
    <row r="30" spans="1:36" s="5" customFormat="1" ht="12.95" customHeight="1" x14ac:dyDescent="0.2">
      <c r="A30" s="19">
        <v>43477</v>
      </c>
      <c r="B30" s="20">
        <v>11643</v>
      </c>
      <c r="C30" s="20">
        <v>2081</v>
      </c>
      <c r="D30" s="21" t="s">
        <v>62</v>
      </c>
      <c r="E30" s="20" t="s">
        <v>63</v>
      </c>
      <c r="F30" s="21">
        <v>21843</v>
      </c>
      <c r="G30" s="21" t="s">
        <v>40</v>
      </c>
      <c r="H30" s="22"/>
      <c r="I30" s="22"/>
      <c r="J30" s="30"/>
      <c r="K30" s="24">
        <v>9712</v>
      </c>
      <c r="L30" s="25">
        <v>0.01</v>
      </c>
      <c r="M30" s="26">
        <f t="shared" si="0"/>
        <v>8671.4285714285706</v>
      </c>
      <c r="N30" s="26">
        <f t="shared" si="1"/>
        <v>1040.5714285714284</v>
      </c>
      <c r="O30" s="27">
        <f t="shared" si="2"/>
        <v>-86.714285714285708</v>
      </c>
      <c r="P30" s="27">
        <f t="shared" si="9"/>
        <v>8671.4285714285706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-9625.2857142857138</v>
      </c>
      <c r="AJ30" s="28">
        <f t="shared" si="5"/>
        <v>5.2580162446247414E-13</v>
      </c>
    </row>
    <row r="31" spans="1:36" s="5" customFormat="1" ht="12.95" customHeight="1" x14ac:dyDescent="0.2">
      <c r="A31" s="19"/>
      <c r="B31" s="20">
        <v>11643</v>
      </c>
      <c r="C31" s="20">
        <v>2081</v>
      </c>
      <c r="D31" s="21" t="s">
        <v>62</v>
      </c>
      <c r="E31" s="20" t="s">
        <v>63</v>
      </c>
      <c r="F31" s="21">
        <v>21843</v>
      </c>
      <c r="G31" s="21" t="s">
        <v>55</v>
      </c>
      <c r="H31" s="22"/>
      <c r="I31" s="22"/>
      <c r="J31" s="23"/>
      <c r="K31" s="24">
        <v>738</v>
      </c>
      <c r="L31" s="25">
        <v>0.01</v>
      </c>
      <c r="M31" s="26">
        <f t="shared" si="0"/>
        <v>658.92857142857133</v>
      </c>
      <c r="N31" s="26">
        <f t="shared" si="1"/>
        <v>79.071428571428555</v>
      </c>
      <c r="O31" s="27">
        <f t="shared" si="2"/>
        <v>-6.5892857142857135</v>
      </c>
      <c r="P31" s="27"/>
      <c r="Q31" s="27"/>
      <c r="R31" s="27"/>
      <c r="S31" s="27"/>
      <c r="T31" s="27"/>
      <c r="U31" s="27"/>
      <c r="V31" s="27"/>
      <c r="W31" s="27">
        <f>M31</f>
        <v>658.92857142857133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-731.41071428571422</v>
      </c>
      <c r="AJ31" s="28">
        <f t="shared" si="5"/>
        <v>6.5725203057809267E-14</v>
      </c>
    </row>
    <row r="32" spans="1:36" s="5" customFormat="1" ht="12.95" customHeight="1" x14ac:dyDescent="0.2">
      <c r="A32" s="19">
        <v>43479</v>
      </c>
      <c r="B32" s="20">
        <v>11644</v>
      </c>
      <c r="C32" s="20">
        <v>2085</v>
      </c>
      <c r="D32" s="21" t="s">
        <v>41</v>
      </c>
      <c r="E32" s="20" t="s">
        <v>42</v>
      </c>
      <c r="F32" s="21">
        <v>152566</v>
      </c>
      <c r="G32" s="21" t="s">
        <v>40</v>
      </c>
      <c r="H32" s="22"/>
      <c r="I32" s="22"/>
      <c r="J32" s="23">
        <v>2950</v>
      </c>
      <c r="K32" s="24">
        <v>0</v>
      </c>
      <c r="L32" s="25">
        <v>0.01</v>
      </c>
      <c r="M32" s="26">
        <f t="shared" si="0"/>
        <v>2950</v>
      </c>
      <c r="N32" s="26">
        <f t="shared" si="1"/>
        <v>0</v>
      </c>
      <c r="O32" s="27">
        <f t="shared" si="2"/>
        <v>-29.5</v>
      </c>
      <c r="P32" s="27">
        <f t="shared" ref="P32:P33" si="10">M32</f>
        <v>2950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-2920.5</v>
      </c>
      <c r="AJ32" s="28">
        <f t="shared" si="5"/>
        <v>0</v>
      </c>
    </row>
    <row r="33" spans="1:36" s="5" customFormat="1" ht="12.95" customHeight="1" x14ac:dyDescent="0.2">
      <c r="A33" s="19"/>
      <c r="B33" s="20">
        <v>11645</v>
      </c>
      <c r="C33" s="20">
        <v>2086</v>
      </c>
      <c r="D33" s="21" t="s">
        <v>43</v>
      </c>
      <c r="E33" s="20" t="s">
        <v>44</v>
      </c>
      <c r="F33" s="21">
        <v>71018</v>
      </c>
      <c r="G33" s="21" t="s">
        <v>40</v>
      </c>
      <c r="H33" s="22"/>
      <c r="I33" s="22"/>
      <c r="J33" s="23">
        <v>6910</v>
      </c>
      <c r="K33" s="24">
        <v>0</v>
      </c>
      <c r="L33" s="25">
        <v>0.01</v>
      </c>
      <c r="M33" s="26">
        <f t="shared" si="0"/>
        <v>6910</v>
      </c>
      <c r="N33" s="26">
        <f t="shared" si="1"/>
        <v>0</v>
      </c>
      <c r="O33" s="27">
        <f t="shared" si="2"/>
        <v>-69.100000000000009</v>
      </c>
      <c r="P33" s="27">
        <f t="shared" si="10"/>
        <v>6910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-6840.9</v>
      </c>
      <c r="AJ33" s="28">
        <f t="shared" si="5"/>
        <v>3.5527136788005009E-13</v>
      </c>
    </row>
    <row r="34" spans="1:36" s="5" customFormat="1" ht="12.95" customHeight="1" x14ac:dyDescent="0.2">
      <c r="A34" s="19"/>
      <c r="B34" s="20">
        <v>11646</v>
      </c>
      <c r="C34" s="20">
        <v>2087</v>
      </c>
      <c r="D34" s="21" t="s">
        <v>43</v>
      </c>
      <c r="E34" s="20" t="s">
        <v>44</v>
      </c>
      <c r="F34" s="21">
        <v>71019</v>
      </c>
      <c r="G34" s="21" t="s">
        <v>45</v>
      </c>
      <c r="H34" s="22"/>
      <c r="I34" s="22"/>
      <c r="J34" s="23">
        <v>2055</v>
      </c>
      <c r="K34" s="24">
        <v>0</v>
      </c>
      <c r="L34" s="25">
        <v>0.01</v>
      </c>
      <c r="M34" s="26">
        <f t="shared" si="0"/>
        <v>2055</v>
      </c>
      <c r="N34" s="26">
        <f t="shared" si="1"/>
        <v>0</v>
      </c>
      <c r="O34" s="27">
        <f t="shared" si="2"/>
        <v>-20.55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1">M34</f>
        <v>2055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-2034.45</v>
      </c>
      <c r="AJ34" s="28">
        <f t="shared" si="5"/>
        <v>-4.6185277824406512E-14</v>
      </c>
    </row>
    <row r="35" spans="1:36" s="5" customFormat="1" ht="12.95" customHeight="1" x14ac:dyDescent="0.2">
      <c r="A35" s="19"/>
      <c r="B35" s="20">
        <v>11649</v>
      </c>
      <c r="C35" s="20">
        <v>2090</v>
      </c>
      <c r="D35" s="21" t="s">
        <v>46</v>
      </c>
      <c r="E35" s="20" t="s">
        <v>47</v>
      </c>
      <c r="F35" s="21">
        <v>16699</v>
      </c>
      <c r="G35" s="21" t="s">
        <v>45</v>
      </c>
      <c r="H35" s="22"/>
      <c r="I35" s="22"/>
      <c r="J35" s="23">
        <v>373.75</v>
      </c>
      <c r="K35" s="24">
        <v>0</v>
      </c>
      <c r="L35" s="25">
        <v>0.01</v>
      </c>
      <c r="M35" s="26">
        <f t="shared" si="0"/>
        <v>373.75</v>
      </c>
      <c r="N35" s="26">
        <f t="shared" si="1"/>
        <v>0</v>
      </c>
      <c r="O35" s="27">
        <f t="shared" si="2"/>
        <v>-3.7375000000000003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1"/>
        <v>373.75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-370.01249999999999</v>
      </c>
      <c r="AJ35" s="28">
        <f t="shared" si="5"/>
        <v>1.1102230246251565E-14</v>
      </c>
    </row>
    <row r="36" spans="1:36" s="5" customFormat="1" ht="12.95" customHeight="1" x14ac:dyDescent="0.2">
      <c r="A36" s="19">
        <v>43481</v>
      </c>
      <c r="B36" s="20">
        <v>11651</v>
      </c>
      <c r="C36" s="20">
        <v>2091</v>
      </c>
      <c r="D36" s="21" t="s">
        <v>46</v>
      </c>
      <c r="E36" s="20" t="s">
        <v>47</v>
      </c>
      <c r="F36" s="21">
        <v>16516</v>
      </c>
      <c r="G36" s="21" t="s">
        <v>40</v>
      </c>
      <c r="H36" s="22"/>
      <c r="I36" s="22"/>
      <c r="J36" s="23">
        <v>950</v>
      </c>
      <c r="K36" s="24">
        <v>0</v>
      </c>
      <c r="L36" s="25">
        <v>0.01</v>
      </c>
      <c r="M36" s="26">
        <f t="shared" si="0"/>
        <v>950</v>
      </c>
      <c r="N36" s="26">
        <f t="shared" si="1"/>
        <v>0</v>
      </c>
      <c r="O36" s="27">
        <f t="shared" si="2"/>
        <v>-9.5</v>
      </c>
      <c r="P36" s="27">
        <f>M36</f>
        <v>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-940.5</v>
      </c>
      <c r="AJ36" s="28">
        <f t="shared" si="5"/>
        <v>0</v>
      </c>
    </row>
    <row r="37" spans="1:36" s="5" customFormat="1" ht="12.95" customHeight="1" x14ac:dyDescent="0.2">
      <c r="A37" s="19">
        <v>43482</v>
      </c>
      <c r="B37" s="20">
        <v>11650</v>
      </c>
      <c r="C37" s="20">
        <v>2058</v>
      </c>
      <c r="D37" s="21" t="s">
        <v>65</v>
      </c>
      <c r="E37" s="20" t="s">
        <v>66</v>
      </c>
      <c r="F37" s="21">
        <v>130510</v>
      </c>
      <c r="G37" s="21" t="s">
        <v>82</v>
      </c>
      <c r="H37" s="22"/>
      <c r="I37" s="22"/>
      <c r="J37" s="23"/>
      <c r="K37" s="24">
        <v>70</v>
      </c>
      <c r="L37" s="25">
        <v>0.01</v>
      </c>
      <c r="M37" s="26">
        <f t="shared" si="0"/>
        <v>62.499999999999993</v>
      </c>
      <c r="N37" s="26">
        <f t="shared" si="1"/>
        <v>7.4999999999999991</v>
      </c>
      <c r="O37" s="27">
        <f t="shared" si="2"/>
        <v>-0.62499999999999989</v>
      </c>
      <c r="P37" s="27"/>
      <c r="Q37" s="27"/>
      <c r="R37" s="27"/>
      <c r="S37" s="27"/>
      <c r="T37" s="27"/>
      <c r="U37" s="27"/>
      <c r="V37" s="27"/>
      <c r="W37" s="27"/>
      <c r="X37" s="27"/>
      <c r="Y37" s="27">
        <f>M37</f>
        <v>62.499999999999993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-69.374999999999986</v>
      </c>
      <c r="AJ37" s="28">
        <f t="shared" si="5"/>
        <v>1.4321877017664519E-14</v>
      </c>
    </row>
    <row r="38" spans="1:36" s="5" customFormat="1" ht="12.95" customHeight="1" x14ac:dyDescent="0.2">
      <c r="A38" s="19"/>
      <c r="B38" s="20">
        <v>11650</v>
      </c>
      <c r="C38" s="20">
        <v>2058</v>
      </c>
      <c r="D38" s="21" t="s">
        <v>65</v>
      </c>
      <c r="E38" s="20" t="s">
        <v>66</v>
      </c>
      <c r="F38" s="21">
        <v>130510</v>
      </c>
      <c r="G38" s="21" t="s">
        <v>55</v>
      </c>
      <c r="H38" s="22"/>
      <c r="I38" s="22"/>
      <c r="J38" s="23"/>
      <c r="K38" s="24">
        <v>2600</v>
      </c>
      <c r="L38" s="25">
        <v>0.01</v>
      </c>
      <c r="M38" s="26">
        <f t="shared" si="0"/>
        <v>2321.4285714285711</v>
      </c>
      <c r="N38" s="26">
        <f t="shared" si="1"/>
        <v>278.5714285714285</v>
      </c>
      <c r="O38" s="27">
        <f t="shared" si="2"/>
        <v>-23.214285714285712</v>
      </c>
      <c r="P38" s="27"/>
      <c r="Q38" s="27"/>
      <c r="R38" s="27"/>
      <c r="S38" s="27"/>
      <c r="T38" s="27"/>
      <c r="U38" s="27"/>
      <c r="V38" s="27"/>
      <c r="W38" s="27">
        <f t="shared" ref="W38:W39" si="12">M38</f>
        <v>2321.4285714285711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-2576.7857142857138</v>
      </c>
      <c r="AJ38" s="28">
        <f t="shared" si="5"/>
        <v>5.2224891078367364E-13</v>
      </c>
    </row>
    <row r="39" spans="1:36" s="5" customFormat="1" ht="12.95" customHeight="1" x14ac:dyDescent="0.2">
      <c r="A39" s="19"/>
      <c r="B39" s="20">
        <v>11652</v>
      </c>
      <c r="C39" s="20">
        <v>2084</v>
      </c>
      <c r="D39" s="21" t="s">
        <v>53</v>
      </c>
      <c r="E39" s="20" t="s">
        <v>54</v>
      </c>
      <c r="F39" s="21">
        <v>31049</v>
      </c>
      <c r="G39" s="21" t="s">
        <v>55</v>
      </c>
      <c r="H39" s="22"/>
      <c r="I39" s="22"/>
      <c r="J39" s="23"/>
      <c r="K39" s="24">
        <v>2974.75</v>
      </c>
      <c r="L39" s="25">
        <v>0.01</v>
      </c>
      <c r="M39" s="26">
        <f t="shared" si="0"/>
        <v>2656.0267857142853</v>
      </c>
      <c r="N39" s="26">
        <f t="shared" si="1"/>
        <v>318.72321428571422</v>
      </c>
      <c r="O39" s="27">
        <f t="shared" si="2"/>
        <v>-26.560267857142854</v>
      </c>
      <c r="P39" s="27"/>
      <c r="Q39" s="27"/>
      <c r="R39" s="27"/>
      <c r="S39" s="27"/>
      <c r="T39" s="27"/>
      <c r="U39" s="27"/>
      <c r="V39" s="27"/>
      <c r="W39" s="27">
        <f t="shared" si="12"/>
        <v>2656.0267857142853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-2948.1897321428569</v>
      </c>
      <c r="AJ39" s="28">
        <f t="shared" si="5"/>
        <v>2.6290081223123707E-13</v>
      </c>
    </row>
    <row r="40" spans="1:36" s="5" customFormat="1" ht="12.95" customHeight="1" x14ac:dyDescent="0.2">
      <c r="A40" s="19">
        <v>43483</v>
      </c>
      <c r="B40" s="20">
        <v>11653</v>
      </c>
      <c r="C40" s="20">
        <v>2092</v>
      </c>
      <c r="D40" s="21" t="s">
        <v>41</v>
      </c>
      <c r="E40" s="20" t="s">
        <v>42</v>
      </c>
      <c r="F40" s="21">
        <v>152937</v>
      </c>
      <c r="G40" s="21" t="s">
        <v>40</v>
      </c>
      <c r="H40" s="22"/>
      <c r="I40" s="22"/>
      <c r="J40" s="23">
        <v>2100</v>
      </c>
      <c r="K40" s="24">
        <v>0</v>
      </c>
      <c r="L40" s="25">
        <v>0.01</v>
      </c>
      <c r="M40" s="26">
        <f t="shared" si="0"/>
        <v>2100</v>
      </c>
      <c r="N40" s="26">
        <f t="shared" si="1"/>
        <v>0</v>
      </c>
      <c r="O40" s="27">
        <f t="shared" si="2"/>
        <v>-21</v>
      </c>
      <c r="P40" s="27">
        <f>M40</f>
        <v>2100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-2079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11654</v>
      </c>
      <c r="C41" s="20">
        <v>2093</v>
      </c>
      <c r="D41" s="21" t="s">
        <v>60</v>
      </c>
      <c r="E41" s="20" t="s">
        <v>61</v>
      </c>
      <c r="F41" s="21">
        <v>510945787</v>
      </c>
      <c r="G41" s="21" t="s">
        <v>52</v>
      </c>
      <c r="H41" s="22"/>
      <c r="I41" s="22"/>
      <c r="J41" s="30"/>
      <c r="K41" s="24">
        <v>5514</v>
      </c>
      <c r="L41" s="25">
        <v>0.01</v>
      </c>
      <c r="M41" s="26">
        <f t="shared" si="0"/>
        <v>4923.2142857142853</v>
      </c>
      <c r="N41" s="26">
        <f t="shared" si="1"/>
        <v>590.78571428571422</v>
      </c>
      <c r="O41" s="27">
        <f t="shared" si="2"/>
        <v>-49.232142857142854</v>
      </c>
      <c r="P41" s="27"/>
      <c r="Q41" s="27">
        <f>M41</f>
        <v>4923.2142857142853</v>
      </c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-5464.7678571428569</v>
      </c>
      <c r="AJ41" s="28">
        <f t="shared" si="5"/>
        <v>2.6290081223123707E-13</v>
      </c>
    </row>
    <row r="42" spans="1:36" s="5" customFormat="1" ht="12.95" customHeight="1" x14ac:dyDescent="0.2">
      <c r="A42" s="19"/>
      <c r="B42" s="20">
        <v>11655</v>
      </c>
      <c r="C42" s="20">
        <v>2095</v>
      </c>
      <c r="D42" s="21" t="s">
        <v>56</v>
      </c>
      <c r="E42" s="20">
        <v>139564</v>
      </c>
      <c r="F42" s="21">
        <v>239207</v>
      </c>
      <c r="G42" s="21" t="s">
        <v>57</v>
      </c>
      <c r="H42" s="22"/>
      <c r="I42" s="22"/>
      <c r="J42" s="30"/>
      <c r="K42" s="24">
        <v>3464.08</v>
      </c>
      <c r="L42" s="25">
        <v>0.01</v>
      </c>
      <c r="M42" s="26">
        <f t="shared" si="0"/>
        <v>3092.9285714285711</v>
      </c>
      <c r="N42" s="26">
        <f t="shared" si="1"/>
        <v>371.15142857142854</v>
      </c>
      <c r="O42" s="27">
        <f t="shared" si="2"/>
        <v>-30.929285714285712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3092.9285714285711</v>
      </c>
      <c r="AI42" s="27">
        <f t="shared" si="4"/>
        <v>-3433.150714285714</v>
      </c>
      <c r="AJ42" s="28">
        <f t="shared" si="5"/>
        <v>2.1316282072803006E-13</v>
      </c>
    </row>
    <row r="43" spans="1:36" s="5" customFormat="1" ht="12.95" customHeight="1" x14ac:dyDescent="0.2">
      <c r="A43" s="19"/>
      <c r="B43" s="20">
        <v>11656</v>
      </c>
      <c r="C43" s="20">
        <v>2096</v>
      </c>
      <c r="D43" s="21" t="s">
        <v>46</v>
      </c>
      <c r="E43" s="20" t="s">
        <v>47</v>
      </c>
      <c r="F43" s="21">
        <v>16570</v>
      </c>
      <c r="G43" s="21" t="s">
        <v>40</v>
      </c>
      <c r="H43" s="22"/>
      <c r="I43" s="22"/>
      <c r="J43" s="23">
        <v>476</v>
      </c>
      <c r="K43" s="24">
        <v>0</v>
      </c>
      <c r="L43" s="25">
        <v>0.01</v>
      </c>
      <c r="M43" s="26">
        <f t="shared" si="0"/>
        <v>476</v>
      </c>
      <c r="N43" s="26">
        <f t="shared" si="1"/>
        <v>0</v>
      </c>
      <c r="O43" s="27">
        <f t="shared" si="2"/>
        <v>-4.76</v>
      </c>
      <c r="P43" s="27">
        <f t="shared" ref="P43:P45" si="13">M43</f>
        <v>476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-471.24</v>
      </c>
      <c r="AJ43" s="28">
        <f t="shared" si="5"/>
        <v>-8.8817841970012523E-15</v>
      </c>
    </row>
    <row r="44" spans="1:36" s="5" customFormat="1" ht="12.95" customHeight="1" x14ac:dyDescent="0.2">
      <c r="A44" s="19">
        <v>43486</v>
      </c>
      <c r="B44" s="20">
        <v>11657</v>
      </c>
      <c r="C44" s="20">
        <v>2097</v>
      </c>
      <c r="D44" s="21" t="s">
        <v>41</v>
      </c>
      <c r="E44" s="20" t="s">
        <v>42</v>
      </c>
      <c r="F44" s="21">
        <v>153087</v>
      </c>
      <c r="G44" s="21" t="s">
        <v>40</v>
      </c>
      <c r="H44" s="22"/>
      <c r="I44" s="22"/>
      <c r="J44" s="23">
        <v>3200</v>
      </c>
      <c r="K44" s="24">
        <v>0</v>
      </c>
      <c r="L44" s="25">
        <v>0.01</v>
      </c>
      <c r="M44" s="26">
        <f t="shared" si="0"/>
        <v>3200</v>
      </c>
      <c r="N44" s="26">
        <f t="shared" si="1"/>
        <v>0</v>
      </c>
      <c r="O44" s="27">
        <f t="shared" si="2"/>
        <v>-32</v>
      </c>
      <c r="P44" s="27">
        <f t="shared" si="13"/>
        <v>3200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-3168</v>
      </c>
      <c r="AJ44" s="28">
        <f t="shared" si="5"/>
        <v>0</v>
      </c>
    </row>
    <row r="45" spans="1:36" s="5" customFormat="1" ht="12.95" customHeight="1" x14ac:dyDescent="0.2">
      <c r="A45" s="19"/>
      <c r="B45" s="20">
        <v>11658</v>
      </c>
      <c r="C45" s="20">
        <v>2098</v>
      </c>
      <c r="D45" s="21" t="s">
        <v>43</v>
      </c>
      <c r="E45" s="20" t="s">
        <v>44</v>
      </c>
      <c r="F45" s="21">
        <v>71026</v>
      </c>
      <c r="G45" s="21" t="s">
        <v>40</v>
      </c>
      <c r="H45" s="22"/>
      <c r="I45" s="22"/>
      <c r="J45" s="30">
        <v>5200</v>
      </c>
      <c r="K45" s="24">
        <v>0</v>
      </c>
      <c r="L45" s="25">
        <v>0.01</v>
      </c>
      <c r="M45" s="26">
        <f t="shared" si="0"/>
        <v>5200</v>
      </c>
      <c r="N45" s="26">
        <f t="shared" si="1"/>
        <v>0</v>
      </c>
      <c r="O45" s="27">
        <f t="shared" si="2"/>
        <v>-52</v>
      </c>
      <c r="P45" s="27">
        <f t="shared" si="13"/>
        <v>5200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-5148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11659</v>
      </c>
      <c r="C46" s="20">
        <v>2099</v>
      </c>
      <c r="D46" s="21" t="s">
        <v>43</v>
      </c>
      <c r="E46" s="20" t="s">
        <v>44</v>
      </c>
      <c r="F46" s="21">
        <v>71027</v>
      </c>
      <c r="G46" s="21" t="s">
        <v>45</v>
      </c>
      <c r="H46" s="22"/>
      <c r="I46" s="22"/>
      <c r="J46" s="30">
        <v>1967.5</v>
      </c>
      <c r="K46" s="24">
        <v>0</v>
      </c>
      <c r="L46" s="25">
        <v>0.01</v>
      </c>
      <c r="M46" s="26">
        <f t="shared" si="0"/>
        <v>1967.5</v>
      </c>
      <c r="N46" s="26">
        <f t="shared" si="1"/>
        <v>0</v>
      </c>
      <c r="O46" s="27">
        <f t="shared" si="2"/>
        <v>-19.675000000000001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4">M46</f>
        <v>1967.5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-1947.825</v>
      </c>
      <c r="AJ46" s="28">
        <f t="shared" si="5"/>
        <v>-4.6185277824406512E-14</v>
      </c>
    </row>
    <row r="47" spans="1:36" s="5" customFormat="1" ht="12.95" customHeight="1" x14ac:dyDescent="0.2">
      <c r="A47" s="19"/>
      <c r="B47" s="20">
        <v>11660</v>
      </c>
      <c r="C47" s="20">
        <v>2100</v>
      </c>
      <c r="D47" s="21" t="s">
        <v>46</v>
      </c>
      <c r="E47" s="20" t="s">
        <v>47</v>
      </c>
      <c r="F47" s="21">
        <v>16702</v>
      </c>
      <c r="G47" s="21" t="s">
        <v>45</v>
      </c>
      <c r="H47" s="22"/>
      <c r="I47" s="22"/>
      <c r="J47" s="30">
        <v>270</v>
      </c>
      <c r="K47" s="24">
        <v>0</v>
      </c>
      <c r="L47" s="25">
        <v>0.01</v>
      </c>
      <c r="M47" s="26">
        <f t="shared" si="0"/>
        <v>270</v>
      </c>
      <c r="N47" s="26">
        <f t="shared" si="1"/>
        <v>0</v>
      </c>
      <c r="O47" s="27">
        <f t="shared" si="2"/>
        <v>-2.7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4"/>
        <v>270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-267.3</v>
      </c>
      <c r="AJ47" s="28">
        <f t="shared" si="5"/>
        <v>-1.1546319456101628E-14</v>
      </c>
    </row>
    <row r="48" spans="1:36" s="5" customFormat="1" ht="12.95" customHeight="1" x14ac:dyDescent="0.2">
      <c r="A48" s="19"/>
      <c r="B48" s="20">
        <v>11660</v>
      </c>
      <c r="C48" s="20">
        <v>2100</v>
      </c>
      <c r="D48" s="21" t="s">
        <v>46</v>
      </c>
      <c r="E48" s="20" t="s">
        <v>47</v>
      </c>
      <c r="F48" s="21">
        <v>16702</v>
      </c>
      <c r="G48" s="21" t="s">
        <v>40</v>
      </c>
      <c r="H48" s="22"/>
      <c r="I48" s="22"/>
      <c r="J48" s="30">
        <v>2177.6</v>
      </c>
      <c r="K48" s="24">
        <v>0</v>
      </c>
      <c r="L48" s="25">
        <v>0.01</v>
      </c>
      <c r="M48" s="26">
        <f t="shared" si="0"/>
        <v>2177.6</v>
      </c>
      <c r="N48" s="26">
        <f t="shared" si="1"/>
        <v>0</v>
      </c>
      <c r="O48" s="27">
        <f t="shared" si="2"/>
        <v>-21.776</v>
      </c>
      <c r="P48" s="27">
        <f t="shared" ref="P48:P53" si="15">M48</f>
        <v>2177.6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-2155.8240000000001</v>
      </c>
      <c r="AJ48" s="28">
        <f t="shared" si="5"/>
        <v>-1.5987211554602254E-13</v>
      </c>
    </row>
    <row r="49" spans="1:36" s="5" customFormat="1" ht="12.95" customHeight="1" x14ac:dyDescent="0.2">
      <c r="A49" s="19"/>
      <c r="B49" s="20">
        <v>11662</v>
      </c>
      <c r="C49" s="20">
        <v>2028</v>
      </c>
      <c r="D49" s="21" t="s">
        <v>67</v>
      </c>
      <c r="E49" s="20" t="s">
        <v>68</v>
      </c>
      <c r="F49" s="21">
        <v>38215</v>
      </c>
      <c r="G49" s="21" t="s">
        <v>40</v>
      </c>
      <c r="H49" s="22"/>
      <c r="I49" s="22"/>
      <c r="J49" s="23"/>
      <c r="K49" s="24">
        <v>13841.5</v>
      </c>
      <c r="L49" s="25">
        <v>0.01</v>
      </c>
      <c r="M49" s="26">
        <f t="shared" si="0"/>
        <v>12358.482142857141</v>
      </c>
      <c r="N49" s="26">
        <f t="shared" si="1"/>
        <v>1483.0178571428569</v>
      </c>
      <c r="O49" s="27">
        <f t="shared" si="2"/>
        <v>-123.58482142857142</v>
      </c>
      <c r="P49" s="27">
        <f t="shared" si="15"/>
        <v>12358.482142857141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-13717.915178571428</v>
      </c>
      <c r="AJ49" s="28">
        <f t="shared" si="5"/>
        <v>1.0516032489249483E-12</v>
      </c>
    </row>
    <row r="50" spans="1:36" s="5" customFormat="1" ht="12.95" customHeight="1" x14ac:dyDescent="0.2">
      <c r="A50" s="19"/>
      <c r="B50" s="20">
        <v>11663</v>
      </c>
      <c r="C50" s="20">
        <v>2112</v>
      </c>
      <c r="D50" s="21" t="s">
        <v>83</v>
      </c>
      <c r="E50" s="20" t="s">
        <v>84</v>
      </c>
      <c r="F50" s="21">
        <v>5115</v>
      </c>
      <c r="G50" s="21" t="s">
        <v>40</v>
      </c>
      <c r="H50" s="22"/>
      <c r="I50" s="22"/>
      <c r="J50" s="30"/>
      <c r="K50" s="24">
        <v>4000</v>
      </c>
      <c r="L50" s="25">
        <v>0.01</v>
      </c>
      <c r="M50" s="26">
        <f t="shared" si="0"/>
        <v>3571.4285714285711</v>
      </c>
      <c r="N50" s="26">
        <f t="shared" si="1"/>
        <v>428.5714285714285</v>
      </c>
      <c r="O50" s="27">
        <f t="shared" si="2"/>
        <v>-35.714285714285715</v>
      </c>
      <c r="P50" s="27">
        <f t="shared" si="15"/>
        <v>3571.4285714285711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-3964.2857142857138</v>
      </c>
      <c r="AJ50" s="28">
        <f t="shared" si="5"/>
        <v>5.1869619710487314E-13</v>
      </c>
    </row>
    <row r="51" spans="1:36" s="5" customFormat="1" ht="12.95" customHeight="1" x14ac:dyDescent="0.2">
      <c r="A51" s="19">
        <v>43487</v>
      </c>
      <c r="B51" s="20">
        <v>11664</v>
      </c>
      <c r="C51" s="20">
        <v>2114</v>
      </c>
      <c r="D51" s="21" t="s">
        <v>46</v>
      </c>
      <c r="E51" s="20" t="s">
        <v>47</v>
      </c>
      <c r="F51" s="21">
        <v>16736</v>
      </c>
      <c r="G51" s="21" t="s">
        <v>40</v>
      </c>
      <c r="H51" s="22"/>
      <c r="I51" s="22"/>
      <c r="J51" s="30">
        <v>672</v>
      </c>
      <c r="K51" s="24">
        <v>0</v>
      </c>
      <c r="L51" s="25">
        <v>0.01</v>
      </c>
      <c r="M51" s="26">
        <f t="shared" si="0"/>
        <v>672</v>
      </c>
      <c r="N51" s="26">
        <f t="shared" si="1"/>
        <v>0</v>
      </c>
      <c r="O51" s="27">
        <f t="shared" si="2"/>
        <v>-6.72</v>
      </c>
      <c r="P51" s="27">
        <f t="shared" si="15"/>
        <v>672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-665.28</v>
      </c>
      <c r="AJ51" s="28">
        <f t="shared" si="5"/>
        <v>2.7533531010703882E-14</v>
      </c>
    </row>
    <row r="52" spans="1:36" s="5" customFormat="1" ht="12.95" customHeight="1" x14ac:dyDescent="0.2">
      <c r="A52" s="19"/>
      <c r="B52" s="20">
        <v>11665</v>
      </c>
      <c r="C52" s="20">
        <v>2103</v>
      </c>
      <c r="D52" s="21" t="s">
        <v>67</v>
      </c>
      <c r="E52" s="20" t="s">
        <v>68</v>
      </c>
      <c r="F52" s="21">
        <v>38221</v>
      </c>
      <c r="G52" s="21" t="s">
        <v>40</v>
      </c>
      <c r="H52" s="22"/>
      <c r="I52" s="22"/>
      <c r="J52" s="30"/>
      <c r="K52" s="24">
        <v>4128</v>
      </c>
      <c r="L52" s="25">
        <v>0.01</v>
      </c>
      <c r="M52" s="26">
        <f t="shared" si="0"/>
        <v>3685.7142857142853</v>
      </c>
      <c r="N52" s="26">
        <f t="shared" si="1"/>
        <v>442.28571428571422</v>
      </c>
      <c r="O52" s="27">
        <f t="shared" si="2"/>
        <v>-36.857142857142854</v>
      </c>
      <c r="P52" s="27">
        <f t="shared" si="15"/>
        <v>3685.7142857142853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-4091.1428571428569</v>
      </c>
      <c r="AJ52" s="28">
        <f t="shared" si="5"/>
        <v>2.6290081223123707E-13</v>
      </c>
    </row>
    <row r="53" spans="1:36" s="5" customFormat="1" ht="12.95" customHeight="1" x14ac:dyDescent="0.2">
      <c r="A53" s="19">
        <v>43489</v>
      </c>
      <c r="B53" s="20">
        <v>11666</v>
      </c>
      <c r="C53" s="20">
        <v>2118</v>
      </c>
      <c r="D53" s="21" t="s">
        <v>62</v>
      </c>
      <c r="E53" s="20" t="s">
        <v>63</v>
      </c>
      <c r="F53" s="21">
        <v>21970</v>
      </c>
      <c r="G53" s="21" t="s">
        <v>40</v>
      </c>
      <c r="H53" s="22"/>
      <c r="I53" s="22"/>
      <c r="J53" s="30"/>
      <c r="K53" s="24">
        <v>14497</v>
      </c>
      <c r="L53" s="25">
        <v>0.01</v>
      </c>
      <c r="M53" s="26">
        <f t="shared" si="0"/>
        <v>12943.749999999998</v>
      </c>
      <c r="N53" s="26">
        <f t="shared" si="1"/>
        <v>1553.2499999999998</v>
      </c>
      <c r="O53" s="27">
        <f t="shared" si="2"/>
        <v>-129.43749999999997</v>
      </c>
      <c r="P53" s="27">
        <f t="shared" si="15"/>
        <v>12943.749999999998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-14367.562499999998</v>
      </c>
      <c r="AJ53" s="28">
        <f t="shared" si="5"/>
        <v>1.8474111129762605E-12</v>
      </c>
    </row>
    <row r="54" spans="1:36" s="5" customFormat="1" ht="12.95" customHeight="1" x14ac:dyDescent="0.2">
      <c r="A54" s="19"/>
      <c r="B54" s="20">
        <v>11666</v>
      </c>
      <c r="C54" s="20">
        <v>2118</v>
      </c>
      <c r="D54" s="21" t="s">
        <v>62</v>
      </c>
      <c r="E54" s="20" t="s">
        <v>63</v>
      </c>
      <c r="F54" s="21">
        <v>21970</v>
      </c>
      <c r="G54" s="21" t="s">
        <v>55</v>
      </c>
      <c r="H54" s="22"/>
      <c r="I54" s="22"/>
      <c r="J54" s="30"/>
      <c r="K54" s="24">
        <v>6420</v>
      </c>
      <c r="L54" s="25">
        <v>0.01</v>
      </c>
      <c r="M54" s="26">
        <f t="shared" si="0"/>
        <v>5732.1428571428569</v>
      </c>
      <c r="N54" s="26">
        <f t="shared" si="1"/>
        <v>687.85714285714278</v>
      </c>
      <c r="O54" s="27">
        <f t="shared" si="2"/>
        <v>-57.321428571428569</v>
      </c>
      <c r="P54" s="27"/>
      <c r="Q54" s="27"/>
      <c r="R54" s="27"/>
      <c r="S54" s="27"/>
      <c r="T54" s="27"/>
      <c r="U54" s="27"/>
      <c r="V54" s="27"/>
      <c r="W54" s="27">
        <f>M54</f>
        <v>5732.1428571428569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-6362.6785714285706</v>
      </c>
      <c r="AJ54" s="28">
        <f t="shared" si="5"/>
        <v>7.815970093361102E-13</v>
      </c>
    </row>
    <row r="55" spans="1:36" s="5" customFormat="1" ht="12.95" customHeight="1" x14ac:dyDescent="0.2">
      <c r="A55" s="19"/>
      <c r="B55" s="20">
        <v>11668</v>
      </c>
      <c r="C55" s="20">
        <v>2106</v>
      </c>
      <c r="D55" s="21" t="s">
        <v>72</v>
      </c>
      <c r="E55" s="20" t="s">
        <v>73</v>
      </c>
      <c r="F55" s="21">
        <v>76133</v>
      </c>
      <c r="G55" s="21" t="s">
        <v>74</v>
      </c>
      <c r="H55" s="22"/>
      <c r="I55" s="22"/>
      <c r="J55" s="30"/>
      <c r="K55" s="24">
        <v>215.38</v>
      </c>
      <c r="L55" s="25">
        <v>0.01</v>
      </c>
      <c r="M55" s="26">
        <f t="shared" si="0"/>
        <v>192.30357142857142</v>
      </c>
      <c r="N55" s="26">
        <f t="shared" si="1"/>
        <v>23.076428571428568</v>
      </c>
      <c r="O55" s="27">
        <f t="shared" si="2"/>
        <v>-1.9230357142857142</v>
      </c>
      <c r="P55" s="27"/>
      <c r="Q55" s="27"/>
      <c r="R55" s="27"/>
      <c r="S55" s="27"/>
      <c r="T55" s="27"/>
      <c r="U55" s="27"/>
      <c r="V55" s="27">
        <f t="shared" ref="V55:V56" si="16">M55</f>
        <v>192.30357142857142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-213.45696428571426</v>
      </c>
      <c r="AJ55" s="28">
        <f t="shared" si="5"/>
        <v>1.7319479184152442E-14</v>
      </c>
    </row>
    <row r="56" spans="1:36" s="5" customFormat="1" ht="12.95" customHeight="1" x14ac:dyDescent="0.2">
      <c r="A56" s="19"/>
      <c r="B56" s="20">
        <v>11668</v>
      </c>
      <c r="C56" s="20">
        <v>2106</v>
      </c>
      <c r="D56" s="21" t="s">
        <v>72</v>
      </c>
      <c r="E56" s="20" t="s">
        <v>73</v>
      </c>
      <c r="F56" s="21">
        <v>76133</v>
      </c>
      <c r="G56" s="21" t="s">
        <v>74</v>
      </c>
      <c r="H56" s="22"/>
      <c r="I56" s="22"/>
      <c r="J56" s="30"/>
      <c r="K56" s="24">
        <v>981.31</v>
      </c>
      <c r="L56" s="25">
        <v>0.01</v>
      </c>
      <c r="M56" s="26">
        <f t="shared" si="0"/>
        <v>876.16964285714278</v>
      </c>
      <c r="N56" s="26">
        <f t="shared" si="1"/>
        <v>105.14035714285713</v>
      </c>
      <c r="O56" s="27">
        <f t="shared" si="2"/>
        <v>-8.7616964285714278</v>
      </c>
      <c r="P56" s="27"/>
      <c r="Q56" s="27"/>
      <c r="R56" s="27"/>
      <c r="S56" s="27"/>
      <c r="T56" s="27"/>
      <c r="U56" s="27"/>
      <c r="V56" s="27">
        <f t="shared" si="16"/>
        <v>876.16964285714278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-972.54830357142851</v>
      </c>
      <c r="AJ56" s="28">
        <f t="shared" si="5"/>
        <v>0</v>
      </c>
    </row>
    <row r="57" spans="1:36" s="5" customFormat="1" ht="12.95" customHeight="1" x14ac:dyDescent="0.2">
      <c r="A57" s="19"/>
      <c r="B57" s="20">
        <v>11669</v>
      </c>
      <c r="C57" s="20">
        <v>2105</v>
      </c>
      <c r="D57" s="21" t="s">
        <v>53</v>
      </c>
      <c r="E57" s="20" t="s">
        <v>54</v>
      </c>
      <c r="F57" s="21">
        <v>31075</v>
      </c>
      <c r="G57" s="21" t="s">
        <v>55</v>
      </c>
      <c r="H57" s="22"/>
      <c r="I57" s="22"/>
      <c r="J57" s="23"/>
      <c r="K57" s="24">
        <v>1590</v>
      </c>
      <c r="L57" s="25">
        <v>0.01</v>
      </c>
      <c r="M57" s="26">
        <f t="shared" si="0"/>
        <v>1419.6428571428571</v>
      </c>
      <c r="N57" s="26">
        <f t="shared" si="1"/>
        <v>170.35714285714283</v>
      </c>
      <c r="O57" s="27">
        <f t="shared" si="2"/>
        <v>-14.196428571428571</v>
      </c>
      <c r="P57" s="27"/>
      <c r="Q57" s="27"/>
      <c r="R57" s="27"/>
      <c r="S57" s="27"/>
      <c r="T57" s="27"/>
      <c r="U57" s="27"/>
      <c r="V57" s="27"/>
      <c r="W57" s="27">
        <f t="shared" ref="W57:W58" si="17">M57</f>
        <v>1419.6428571428571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-1575.8035714285713</v>
      </c>
      <c r="AJ57" s="28">
        <f t="shared" si="5"/>
        <v>9.7699626167013776E-14</v>
      </c>
    </row>
    <row r="58" spans="1:36" s="5" customFormat="1" ht="12.95" customHeight="1" x14ac:dyDescent="0.2">
      <c r="A58" s="19"/>
      <c r="B58" s="20">
        <v>11669</v>
      </c>
      <c r="C58" s="20">
        <v>2105</v>
      </c>
      <c r="D58" s="21" t="s">
        <v>53</v>
      </c>
      <c r="E58" s="20" t="s">
        <v>54</v>
      </c>
      <c r="F58" s="21">
        <v>31075</v>
      </c>
      <c r="G58" s="21" t="s">
        <v>55</v>
      </c>
      <c r="H58" s="22"/>
      <c r="I58" s="22"/>
      <c r="J58" s="23">
        <v>0</v>
      </c>
      <c r="K58" s="24">
        <v>660.75</v>
      </c>
      <c r="L58" s="25">
        <v>0.01</v>
      </c>
      <c r="M58" s="26">
        <f t="shared" si="0"/>
        <v>589.95535714285711</v>
      </c>
      <c r="N58" s="26">
        <f t="shared" si="1"/>
        <v>70.794642857142847</v>
      </c>
      <c r="O58" s="27">
        <f t="shared" si="2"/>
        <v>-5.8995535714285712</v>
      </c>
      <c r="P58" s="27"/>
      <c r="Q58" s="27"/>
      <c r="R58" s="27"/>
      <c r="S58" s="27"/>
      <c r="T58" s="27"/>
      <c r="U58" s="27"/>
      <c r="V58" s="27"/>
      <c r="W58" s="27">
        <f t="shared" si="17"/>
        <v>589.95535714285711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-654.85044642857133</v>
      </c>
      <c r="AJ58" s="28">
        <f t="shared" si="5"/>
        <v>9.7699626167013776E-14</v>
      </c>
    </row>
    <row r="59" spans="1:36" s="5" customFormat="1" ht="12.95" customHeight="1" x14ac:dyDescent="0.2">
      <c r="A59" s="19">
        <v>43490</v>
      </c>
      <c r="B59" s="20">
        <v>11670</v>
      </c>
      <c r="C59" s="20">
        <v>2110</v>
      </c>
      <c r="D59" s="21" t="s">
        <v>46</v>
      </c>
      <c r="E59" s="20" t="s">
        <v>47</v>
      </c>
      <c r="F59" s="21">
        <v>16823</v>
      </c>
      <c r="G59" s="21" t="s">
        <v>40</v>
      </c>
      <c r="H59" s="22"/>
      <c r="I59" s="22"/>
      <c r="J59" s="23">
        <v>365</v>
      </c>
      <c r="K59" s="24">
        <v>0</v>
      </c>
      <c r="L59" s="25">
        <v>0.01</v>
      </c>
      <c r="M59" s="26">
        <f t="shared" si="0"/>
        <v>365</v>
      </c>
      <c r="N59" s="26">
        <f t="shared" si="1"/>
        <v>0</v>
      </c>
      <c r="O59" s="27">
        <f t="shared" si="2"/>
        <v>-3.65</v>
      </c>
      <c r="P59" s="27">
        <f>M59</f>
        <v>365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-361.35</v>
      </c>
      <c r="AJ59" s="28">
        <f t="shared" si="5"/>
        <v>-2.2648549702353193E-14</v>
      </c>
    </row>
    <row r="60" spans="1:36" s="5" customFormat="1" ht="12.95" customHeight="1" x14ac:dyDescent="0.2">
      <c r="A60" s="19"/>
      <c r="B60" s="20">
        <v>11671</v>
      </c>
      <c r="C60" s="20">
        <v>2094</v>
      </c>
      <c r="D60" s="21" t="s">
        <v>85</v>
      </c>
      <c r="E60" s="20" t="s">
        <v>86</v>
      </c>
      <c r="F60" s="21">
        <v>94242</v>
      </c>
      <c r="G60" s="21" t="s">
        <v>52</v>
      </c>
      <c r="H60" s="22"/>
      <c r="I60" s="22"/>
      <c r="J60" s="23">
        <v>0</v>
      </c>
      <c r="K60" s="24">
        <v>5029</v>
      </c>
      <c r="L60" s="25">
        <v>0.01</v>
      </c>
      <c r="M60" s="26">
        <f t="shared" si="0"/>
        <v>4490.1785714285706</v>
      </c>
      <c r="N60" s="26">
        <f t="shared" si="1"/>
        <v>538.82142857142844</v>
      </c>
      <c r="O60" s="27">
        <f t="shared" si="2"/>
        <v>-44.901785714285708</v>
      </c>
      <c r="P60" s="27"/>
      <c r="Q60" s="27">
        <f>M60</f>
        <v>4490.1785714285706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-4984.0982142857138</v>
      </c>
      <c r="AJ60" s="28">
        <f t="shared" si="5"/>
        <v>5.2580162446247414E-13</v>
      </c>
    </row>
    <row r="61" spans="1:36" s="5" customFormat="1" ht="12.95" customHeight="1" x14ac:dyDescent="0.2">
      <c r="A61" s="19">
        <v>43493</v>
      </c>
      <c r="B61" s="20">
        <v>11672</v>
      </c>
      <c r="C61" s="20">
        <v>2112</v>
      </c>
      <c r="D61" s="21" t="s">
        <v>43</v>
      </c>
      <c r="E61" s="20" t="s">
        <v>44</v>
      </c>
      <c r="F61" s="21">
        <v>71035</v>
      </c>
      <c r="G61" s="21" t="s">
        <v>40</v>
      </c>
      <c r="H61" s="22"/>
      <c r="I61" s="22"/>
      <c r="J61" s="23">
        <v>150</v>
      </c>
      <c r="K61" s="24">
        <v>0</v>
      </c>
      <c r="L61" s="25">
        <v>0.01</v>
      </c>
      <c r="M61" s="26">
        <f t="shared" si="0"/>
        <v>150</v>
      </c>
      <c r="N61" s="26">
        <f t="shared" si="1"/>
        <v>0</v>
      </c>
      <c r="O61" s="27">
        <f t="shared" si="2"/>
        <v>-1.5</v>
      </c>
      <c r="P61" s="27">
        <f t="shared" ref="P61:P62" si="18">M61</f>
        <v>150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-148.5</v>
      </c>
      <c r="AJ61" s="28">
        <f t="shared" si="5"/>
        <v>0</v>
      </c>
    </row>
    <row r="62" spans="1:36" s="5" customFormat="1" ht="12.95" customHeight="1" x14ac:dyDescent="0.2">
      <c r="A62" s="19"/>
      <c r="B62" s="20">
        <v>11673</v>
      </c>
      <c r="C62" s="20">
        <v>2113</v>
      </c>
      <c r="D62" s="21" t="s">
        <v>43</v>
      </c>
      <c r="E62" s="20" t="s">
        <v>44</v>
      </c>
      <c r="F62" s="21">
        <v>71033</v>
      </c>
      <c r="G62" s="21" t="s">
        <v>40</v>
      </c>
      <c r="H62" s="22"/>
      <c r="I62" s="22"/>
      <c r="J62" s="23">
        <v>5900</v>
      </c>
      <c r="K62" s="24">
        <v>0</v>
      </c>
      <c r="L62" s="25">
        <v>0.01</v>
      </c>
      <c r="M62" s="26">
        <f t="shared" si="0"/>
        <v>5900</v>
      </c>
      <c r="N62" s="26">
        <f t="shared" si="1"/>
        <v>0</v>
      </c>
      <c r="O62" s="27">
        <f t="shared" si="2"/>
        <v>-59</v>
      </c>
      <c r="P62" s="27">
        <f t="shared" si="18"/>
        <v>5900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-5841</v>
      </c>
      <c r="AJ62" s="28">
        <f t="shared" si="5"/>
        <v>0</v>
      </c>
    </row>
    <row r="63" spans="1:36" s="5" customFormat="1" ht="12.95" customHeight="1" x14ac:dyDescent="0.2">
      <c r="A63" s="19"/>
      <c r="B63" s="20">
        <v>11674</v>
      </c>
      <c r="C63" s="20">
        <v>2114</v>
      </c>
      <c r="D63" s="21" t="s">
        <v>43</v>
      </c>
      <c r="E63" s="20" t="s">
        <v>44</v>
      </c>
      <c r="F63" s="21">
        <v>71034</v>
      </c>
      <c r="G63" s="21" t="s">
        <v>45</v>
      </c>
      <c r="H63" s="22"/>
      <c r="I63" s="22"/>
      <c r="J63" s="23">
        <v>1590</v>
      </c>
      <c r="K63" s="24">
        <v>0</v>
      </c>
      <c r="L63" s="25">
        <v>0.01</v>
      </c>
      <c r="M63" s="26">
        <f t="shared" si="0"/>
        <v>1590</v>
      </c>
      <c r="N63" s="26">
        <f t="shared" si="1"/>
        <v>0</v>
      </c>
      <c r="O63" s="27">
        <f t="shared" si="2"/>
        <v>-15.9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>
        <f t="shared" ref="Z63:Z64" si="19">M63</f>
        <v>1590</v>
      </c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-1574.1</v>
      </c>
      <c r="AJ63" s="28">
        <f t="shared" si="5"/>
        <v>9.0594198809412774E-14</v>
      </c>
    </row>
    <row r="64" spans="1:36" s="5" customFormat="1" ht="12.95" customHeight="1" x14ac:dyDescent="0.2">
      <c r="A64" s="19"/>
      <c r="B64" s="20">
        <v>11675</v>
      </c>
      <c r="C64" s="20">
        <v>2115</v>
      </c>
      <c r="D64" s="21" t="s">
        <v>46</v>
      </c>
      <c r="E64" s="20" t="s">
        <v>47</v>
      </c>
      <c r="F64" s="21">
        <v>16903</v>
      </c>
      <c r="G64" s="21" t="s">
        <v>45</v>
      </c>
      <c r="H64" s="22"/>
      <c r="I64" s="22"/>
      <c r="J64" s="30">
        <v>272.10000000000002</v>
      </c>
      <c r="K64" s="24">
        <v>0</v>
      </c>
      <c r="L64" s="25">
        <v>0.01</v>
      </c>
      <c r="M64" s="26">
        <f t="shared" si="0"/>
        <v>272.10000000000002</v>
      </c>
      <c r="N64" s="26">
        <f t="shared" si="1"/>
        <v>0</v>
      </c>
      <c r="O64" s="27">
        <f t="shared" si="2"/>
        <v>-2.7210000000000001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>
        <f t="shared" si="19"/>
        <v>272.10000000000002</v>
      </c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-269.37900000000002</v>
      </c>
      <c r="AJ64" s="28">
        <f t="shared" si="5"/>
        <v>3.5527136788005009E-15</v>
      </c>
    </row>
    <row r="65" spans="1:36" s="5" customFormat="1" ht="12.95" customHeight="1" x14ac:dyDescent="0.2">
      <c r="A65" s="19"/>
      <c r="B65" s="20">
        <v>11675</v>
      </c>
      <c r="C65" s="20">
        <v>2115</v>
      </c>
      <c r="D65" s="21" t="s">
        <v>46</v>
      </c>
      <c r="E65" s="20" t="s">
        <v>47</v>
      </c>
      <c r="F65" s="21">
        <v>16903</v>
      </c>
      <c r="G65" s="21" t="s">
        <v>40</v>
      </c>
      <c r="H65" s="22"/>
      <c r="I65" s="22"/>
      <c r="J65" s="30">
        <v>3146.1</v>
      </c>
      <c r="K65" s="24">
        <v>0</v>
      </c>
      <c r="L65" s="25">
        <v>0.01</v>
      </c>
      <c r="M65" s="26">
        <f t="shared" si="0"/>
        <v>3146.1</v>
      </c>
      <c r="N65" s="26">
        <f t="shared" si="1"/>
        <v>0</v>
      </c>
      <c r="O65" s="27">
        <f t="shared" si="2"/>
        <v>-31.460999999999999</v>
      </c>
      <c r="P65" s="27">
        <f t="shared" ref="P65:P69" si="20">M65</f>
        <v>3146.1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-3114.6390000000001</v>
      </c>
      <c r="AJ65" s="28">
        <f t="shared" si="5"/>
        <v>-2.1316282072803006E-13</v>
      </c>
    </row>
    <row r="66" spans="1:36" s="5" customFormat="1" ht="12.95" customHeight="1" x14ac:dyDescent="0.2">
      <c r="A66" s="19">
        <v>43494</v>
      </c>
      <c r="B66" s="20">
        <v>11677</v>
      </c>
      <c r="C66" s="20">
        <v>2111</v>
      </c>
      <c r="D66" s="21" t="s">
        <v>48</v>
      </c>
      <c r="E66" s="20" t="s">
        <v>49</v>
      </c>
      <c r="F66" s="21">
        <v>69791</v>
      </c>
      <c r="G66" s="21" t="s">
        <v>40</v>
      </c>
      <c r="H66" s="22"/>
      <c r="I66" s="22"/>
      <c r="J66" s="30">
        <v>0</v>
      </c>
      <c r="K66" s="24">
        <v>6662.4</v>
      </c>
      <c r="L66" s="25">
        <v>0.01</v>
      </c>
      <c r="M66" s="26">
        <f t="shared" si="0"/>
        <v>5948.5714285714275</v>
      </c>
      <c r="N66" s="26">
        <f t="shared" si="1"/>
        <v>713.82857142857131</v>
      </c>
      <c r="O66" s="27">
        <f t="shared" si="2"/>
        <v>-59.485714285714273</v>
      </c>
      <c r="P66" s="27">
        <f t="shared" si="20"/>
        <v>5948.5714285714275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-6602.9142857142842</v>
      </c>
      <c r="AJ66" s="28">
        <f t="shared" si="5"/>
        <v>1.1297629498585593E-12</v>
      </c>
    </row>
    <row r="67" spans="1:36" s="5" customFormat="1" ht="12.95" customHeight="1" x14ac:dyDescent="0.2">
      <c r="A67" s="19">
        <v>43495</v>
      </c>
      <c r="B67" s="20">
        <v>11678</v>
      </c>
      <c r="C67" s="20">
        <v>2117</v>
      </c>
      <c r="D67" s="21" t="s">
        <v>43</v>
      </c>
      <c r="E67" s="20" t="s">
        <v>44</v>
      </c>
      <c r="F67" s="21">
        <v>71037</v>
      </c>
      <c r="G67" s="21" t="s">
        <v>40</v>
      </c>
      <c r="H67" s="22"/>
      <c r="I67" s="22"/>
      <c r="J67" s="23">
        <v>2392</v>
      </c>
      <c r="K67" s="24">
        <v>0</v>
      </c>
      <c r="L67" s="25">
        <v>0.01</v>
      </c>
      <c r="M67" s="26">
        <f t="shared" si="0"/>
        <v>2392</v>
      </c>
      <c r="N67" s="26">
        <f t="shared" si="1"/>
        <v>0</v>
      </c>
      <c r="O67" s="27">
        <f t="shared" si="2"/>
        <v>-23.92</v>
      </c>
      <c r="P67" s="27">
        <f t="shared" si="20"/>
        <v>2392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-2368.08</v>
      </c>
      <c r="AJ67" s="28">
        <f t="shared" si="5"/>
        <v>7.1054273576010019E-14</v>
      </c>
    </row>
    <row r="68" spans="1:36" s="5" customFormat="1" ht="12.95" customHeight="1" x14ac:dyDescent="0.2">
      <c r="A68" s="19"/>
      <c r="B68" s="20">
        <v>11679</v>
      </c>
      <c r="C68" s="20">
        <v>2118</v>
      </c>
      <c r="D68" s="21" t="s">
        <v>41</v>
      </c>
      <c r="E68" s="20" t="s">
        <v>42</v>
      </c>
      <c r="F68" s="21">
        <v>153823</v>
      </c>
      <c r="G68" s="21" t="s">
        <v>40</v>
      </c>
      <c r="H68" s="22"/>
      <c r="I68" s="22"/>
      <c r="J68" s="23">
        <v>2100</v>
      </c>
      <c r="K68" s="24">
        <v>0</v>
      </c>
      <c r="L68" s="25">
        <v>0.01</v>
      </c>
      <c r="M68" s="26">
        <f t="shared" si="0"/>
        <v>2100</v>
      </c>
      <c r="N68" s="26">
        <f t="shared" si="1"/>
        <v>0</v>
      </c>
      <c r="O68" s="27">
        <f t="shared" si="2"/>
        <v>-21</v>
      </c>
      <c r="P68" s="27">
        <f t="shared" si="20"/>
        <v>2100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-2079</v>
      </c>
      <c r="AJ68" s="28">
        <f t="shared" si="5"/>
        <v>0</v>
      </c>
    </row>
    <row r="69" spans="1:36" s="5" customFormat="1" ht="12.95" customHeight="1" x14ac:dyDescent="0.2">
      <c r="A69" s="19"/>
      <c r="B69" s="20">
        <v>11680</v>
      </c>
      <c r="C69" s="20">
        <v>2119</v>
      </c>
      <c r="D69" s="21" t="s">
        <v>46</v>
      </c>
      <c r="E69" s="20" t="s">
        <v>47</v>
      </c>
      <c r="F69" s="21">
        <v>17517</v>
      </c>
      <c r="G69" s="21" t="s">
        <v>40</v>
      </c>
      <c r="H69" s="22"/>
      <c r="I69" s="22"/>
      <c r="J69" s="23">
        <v>0</v>
      </c>
      <c r="K69" s="24">
        <v>390</v>
      </c>
      <c r="L69" s="25">
        <v>0.01</v>
      </c>
      <c r="M69" s="26">
        <f t="shared" si="0"/>
        <v>348.21428571428567</v>
      </c>
      <c r="N69" s="26">
        <f t="shared" si="1"/>
        <v>41.785714285714278</v>
      </c>
      <c r="O69" s="27">
        <f t="shared" si="2"/>
        <v>-3.4821428571428568</v>
      </c>
      <c r="P69" s="27">
        <f t="shared" si="20"/>
        <v>348.21428571428567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-386.51785714285711</v>
      </c>
      <c r="AJ69" s="28">
        <f t="shared" si="5"/>
        <v>3.2862601528904634E-14</v>
      </c>
    </row>
    <row r="70" spans="1:36" s="5" customFormat="1" ht="12.95" customHeight="1" x14ac:dyDescent="0.2">
      <c r="A70" s="19">
        <v>43496</v>
      </c>
      <c r="B70" s="20">
        <v>11681</v>
      </c>
      <c r="C70" s="20">
        <v>2120</v>
      </c>
      <c r="D70" s="21" t="s">
        <v>56</v>
      </c>
      <c r="E70" s="20">
        <v>139564</v>
      </c>
      <c r="F70" s="21">
        <v>241351</v>
      </c>
      <c r="G70" s="21" t="s">
        <v>57</v>
      </c>
      <c r="H70" s="22"/>
      <c r="I70" s="22"/>
      <c r="J70" s="23">
        <v>0</v>
      </c>
      <c r="K70" s="24">
        <v>3338.48</v>
      </c>
      <c r="L70" s="25">
        <v>0.01</v>
      </c>
      <c r="M70" s="27">
        <f t="shared" si="0"/>
        <v>2980.7857142857142</v>
      </c>
      <c r="N70" s="27">
        <f t="shared" si="1"/>
        <v>357.69428571428568</v>
      </c>
      <c r="O70" s="27">
        <f t="shared" si="2"/>
        <v>-29.807857142857141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2980.7857142857142</v>
      </c>
      <c r="AI70" s="27">
        <f t="shared" si="4"/>
        <v>-3308.6721428571427</v>
      </c>
      <c r="AJ70" s="28">
        <f t="shared" si="5"/>
        <v>1.5987211554602254E-13</v>
      </c>
    </row>
    <row r="71" spans="1:36" s="5" customFormat="1" ht="12.95" customHeight="1" x14ac:dyDescent="0.2">
      <c r="A71" s="19"/>
      <c r="B71" s="20">
        <v>11682</v>
      </c>
      <c r="C71" s="20">
        <v>2121</v>
      </c>
      <c r="D71" s="21" t="s">
        <v>41</v>
      </c>
      <c r="E71" s="20" t="s">
        <v>42</v>
      </c>
      <c r="F71" s="21">
        <v>153951</v>
      </c>
      <c r="G71" s="21" t="s">
        <v>40</v>
      </c>
      <c r="H71" s="22"/>
      <c r="I71" s="22"/>
      <c r="J71" s="23">
        <v>1100</v>
      </c>
      <c r="K71" s="24">
        <v>0</v>
      </c>
      <c r="L71" s="25">
        <v>0.01</v>
      </c>
      <c r="M71" s="27">
        <f t="shared" si="0"/>
        <v>1100</v>
      </c>
      <c r="N71" s="27">
        <f t="shared" si="1"/>
        <v>0</v>
      </c>
      <c r="O71" s="27">
        <f t="shared" si="2"/>
        <v>-11</v>
      </c>
      <c r="P71" s="27">
        <f>M71</f>
        <v>1100</v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-1089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72702.83</v>
      </c>
      <c r="K98" s="61">
        <f>SUM(K5:K96)</f>
        <v>133311.67999999999</v>
      </c>
      <c r="L98" s="62"/>
      <c r="M98" s="61">
        <f t="shared" ref="M98:AI98" si="21">SUM(M5:M96)</f>
        <v>191731.11571428576</v>
      </c>
      <c r="N98" s="61">
        <f t="shared" si="21"/>
        <v>14283.394285714285</v>
      </c>
      <c r="O98" s="61">
        <f t="shared" si="21"/>
        <v>-1917.3111571428576</v>
      </c>
      <c r="P98" s="61">
        <f t="shared" si="21"/>
        <v>136447.79642857146</v>
      </c>
      <c r="Q98" s="61">
        <f t="shared" si="21"/>
        <v>16451.78571428571</v>
      </c>
      <c r="R98" s="61">
        <f t="shared" si="21"/>
        <v>0</v>
      </c>
      <c r="S98" s="61">
        <f t="shared" si="21"/>
        <v>1513.3928571428571</v>
      </c>
      <c r="T98" s="61">
        <f t="shared" si="21"/>
        <v>0</v>
      </c>
      <c r="U98" s="61">
        <f t="shared" si="21"/>
        <v>1607.1428571428569</v>
      </c>
      <c r="V98" s="61">
        <f t="shared" si="21"/>
        <v>2837.0178571428569</v>
      </c>
      <c r="W98" s="61">
        <f t="shared" si="21"/>
        <v>13378.124999999998</v>
      </c>
      <c r="X98" s="61">
        <f t="shared" si="21"/>
        <v>0</v>
      </c>
      <c r="Y98" s="61">
        <f t="shared" si="21"/>
        <v>62.499999999999993</v>
      </c>
      <c r="Z98" s="61">
        <f t="shared" si="21"/>
        <v>9981.7300000000014</v>
      </c>
      <c r="AA98" s="61">
        <f t="shared" si="21"/>
        <v>0</v>
      </c>
      <c r="AB98" s="61">
        <f t="shared" si="21"/>
        <v>0</v>
      </c>
      <c r="AC98" s="61">
        <f t="shared" si="21"/>
        <v>0</v>
      </c>
      <c r="AD98" s="61">
        <f t="shared" si="21"/>
        <v>0</v>
      </c>
      <c r="AE98" s="61">
        <f t="shared" si="21"/>
        <v>0</v>
      </c>
      <c r="AF98" s="61">
        <f t="shared" si="21"/>
        <v>0</v>
      </c>
      <c r="AG98" s="61">
        <f t="shared" si="21"/>
        <v>0</v>
      </c>
      <c r="AH98" s="61">
        <f t="shared" si="21"/>
        <v>9451.625</v>
      </c>
      <c r="AI98" s="61">
        <f t="shared" si="21"/>
        <v>-204097.19884285712</v>
      </c>
    </row>
    <row r="99" spans="1:35" x14ac:dyDescent="0.2">
      <c r="AH99" s="5" t="s">
        <v>69</v>
      </c>
      <c r="AI99" s="5">
        <f>+N100+AI98</f>
        <v>1917.3111571429181</v>
      </c>
    </row>
    <row r="100" spans="1:35" x14ac:dyDescent="0.2">
      <c r="K100" s="5">
        <f>+K98+J98</f>
        <v>206014.51</v>
      </c>
      <c r="N100" s="5">
        <f>+N98+M98</f>
        <v>206014.51000000004</v>
      </c>
      <c r="P100" s="5">
        <f>P98+Q98</f>
        <v>152899.58214285717</v>
      </c>
      <c r="AI100" s="5">
        <f>+AI98-AI99</f>
        <v>-206014.51000000004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abSelected="1" workbookViewId="0">
      <pane xSplit="2" ySplit="4" topLeftCell="C57" activePane="bottomRight" state="frozen"/>
      <selection pane="topRight" activeCell="C1" sqref="C1"/>
      <selection pane="bottomLeft" activeCell="A5" sqref="A5"/>
      <selection pane="bottomRight" activeCell="A59" sqref="A5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hidden="1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ht="12.75" x14ac:dyDescent="0.2">
      <c r="A3" s="8" t="s">
        <v>87</v>
      </c>
      <c r="B3" s="10"/>
      <c r="N3" s="11">
        <v>1301</v>
      </c>
      <c r="O3" s="11">
        <v>2402</v>
      </c>
      <c r="P3" s="65">
        <v>5001</v>
      </c>
      <c r="Q3" s="65">
        <v>5002</v>
      </c>
      <c r="R3" s="11">
        <v>6214</v>
      </c>
      <c r="S3" s="65">
        <v>6201</v>
      </c>
      <c r="T3" s="65">
        <v>6204</v>
      </c>
      <c r="U3" s="65">
        <v>6203</v>
      </c>
      <c r="V3" s="65">
        <v>6205</v>
      </c>
      <c r="W3" s="65">
        <v>6206</v>
      </c>
      <c r="X3" s="11">
        <v>6229</v>
      </c>
      <c r="Y3" s="11">
        <v>6211</v>
      </c>
      <c r="Z3" s="65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76" customFormat="1" ht="12.95" customHeight="1" x14ac:dyDescent="0.2">
      <c r="A5" s="66">
        <v>43497</v>
      </c>
      <c r="B5" s="67">
        <v>11683</v>
      </c>
      <c r="C5" s="67">
        <v>2126</v>
      </c>
      <c r="D5" s="68" t="s">
        <v>46</v>
      </c>
      <c r="E5" s="67" t="s">
        <v>47</v>
      </c>
      <c r="F5" s="67">
        <v>17579</v>
      </c>
      <c r="G5" s="68" t="s">
        <v>40</v>
      </c>
      <c r="H5" s="69"/>
      <c r="I5" s="69"/>
      <c r="J5" s="70">
        <v>410</v>
      </c>
      <c r="K5" s="71">
        <v>0</v>
      </c>
      <c r="L5" s="72">
        <v>0.01</v>
      </c>
      <c r="M5" s="73">
        <f t="shared" ref="M5:M96" si="0">SUM(H5:J5,K5/1.12)</f>
        <v>410</v>
      </c>
      <c r="N5" s="73">
        <f t="shared" ref="N5:N96" si="1">K5/1.12*0.12</f>
        <v>0</v>
      </c>
      <c r="O5" s="74">
        <f t="shared" ref="O5:O96" si="2">-SUM(I5:J5,K5/1.12)*L5</f>
        <v>-4.0999999999999996</v>
      </c>
      <c r="P5" s="74">
        <f t="shared" ref="P5:P6" si="3">M5</f>
        <v>410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>
        <f t="shared" ref="AI5:AI96" si="4">-SUM(N5:AH5)</f>
        <v>-405.9</v>
      </c>
      <c r="AJ5" s="75">
        <f t="shared" ref="AJ5:AJ96" si="5">SUM(H5:K5)+AI5+O5</f>
        <v>2.3092638912203256E-14</v>
      </c>
    </row>
    <row r="6" spans="1:36" s="77" customFormat="1" ht="12.95" customHeight="1" x14ac:dyDescent="0.2">
      <c r="A6" s="66">
        <v>43497</v>
      </c>
      <c r="B6" s="67">
        <v>11684</v>
      </c>
      <c r="C6" s="67">
        <v>2127</v>
      </c>
      <c r="D6" s="68" t="s">
        <v>41</v>
      </c>
      <c r="E6" s="67" t="s">
        <v>42</v>
      </c>
      <c r="F6" s="67">
        <v>154194</v>
      </c>
      <c r="G6" s="68" t="s">
        <v>40</v>
      </c>
      <c r="H6" s="69"/>
      <c r="I6" s="69"/>
      <c r="J6" s="70">
        <v>5150</v>
      </c>
      <c r="K6" s="71">
        <v>0</v>
      </c>
      <c r="L6" s="72">
        <v>0.01</v>
      </c>
      <c r="M6" s="73">
        <f t="shared" si="0"/>
        <v>5150</v>
      </c>
      <c r="N6" s="73">
        <f t="shared" si="1"/>
        <v>0</v>
      </c>
      <c r="O6" s="74">
        <f t="shared" si="2"/>
        <v>-51.5</v>
      </c>
      <c r="P6" s="74">
        <f t="shared" si="3"/>
        <v>5150</v>
      </c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>
        <f t="shared" si="4"/>
        <v>-5098.5</v>
      </c>
      <c r="AJ6" s="75">
        <f t="shared" si="5"/>
        <v>0</v>
      </c>
    </row>
    <row r="7" spans="1:36" s="77" customFormat="1" ht="12.95" customHeight="1" x14ac:dyDescent="0.2">
      <c r="A7" s="66">
        <v>43497</v>
      </c>
      <c r="B7" s="67">
        <v>11685</v>
      </c>
      <c r="C7" s="67">
        <v>2128</v>
      </c>
      <c r="D7" s="68" t="s">
        <v>43</v>
      </c>
      <c r="E7" s="67" t="s">
        <v>44</v>
      </c>
      <c r="F7" s="67">
        <v>71044</v>
      </c>
      <c r="G7" s="68" t="s">
        <v>45</v>
      </c>
      <c r="H7" s="69"/>
      <c r="I7" s="69"/>
      <c r="J7" s="70">
        <v>1856.26</v>
      </c>
      <c r="K7" s="71">
        <v>0</v>
      </c>
      <c r="L7" s="72">
        <v>0.01</v>
      </c>
      <c r="M7" s="73">
        <f t="shared" si="0"/>
        <v>1856.26</v>
      </c>
      <c r="N7" s="73">
        <f t="shared" si="1"/>
        <v>0</v>
      </c>
      <c r="O7" s="74">
        <f t="shared" si="2"/>
        <v>-18.5626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>
        <f>M7</f>
        <v>1856.26</v>
      </c>
      <c r="AA7" s="74"/>
      <c r="AB7" s="74"/>
      <c r="AC7" s="74"/>
      <c r="AD7" s="74"/>
      <c r="AE7" s="74"/>
      <c r="AF7" s="74"/>
      <c r="AG7" s="74"/>
      <c r="AH7" s="74"/>
      <c r="AI7" s="74">
        <f t="shared" si="4"/>
        <v>-1837.6974</v>
      </c>
      <c r="AJ7" s="75">
        <f t="shared" si="5"/>
        <v>0</v>
      </c>
    </row>
    <row r="8" spans="1:36" s="77" customFormat="1" ht="12.95" customHeight="1" x14ac:dyDescent="0.2">
      <c r="A8" s="66">
        <v>43497</v>
      </c>
      <c r="B8" s="67">
        <v>11686</v>
      </c>
      <c r="C8" s="67">
        <v>2129</v>
      </c>
      <c r="D8" s="68" t="s">
        <v>43</v>
      </c>
      <c r="E8" s="67" t="s">
        <v>44</v>
      </c>
      <c r="F8" s="67">
        <v>71043</v>
      </c>
      <c r="G8" s="68" t="s">
        <v>40</v>
      </c>
      <c r="H8" s="69"/>
      <c r="I8" s="69"/>
      <c r="J8" s="70">
        <v>5205</v>
      </c>
      <c r="K8" s="71">
        <v>0</v>
      </c>
      <c r="L8" s="72">
        <v>0.01</v>
      </c>
      <c r="M8" s="73">
        <f t="shared" si="0"/>
        <v>5205</v>
      </c>
      <c r="N8" s="73">
        <f t="shared" si="1"/>
        <v>0</v>
      </c>
      <c r="O8" s="74">
        <f t="shared" si="2"/>
        <v>-52.050000000000004</v>
      </c>
      <c r="P8" s="74">
        <f>M8</f>
        <v>5205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>
        <f t="shared" si="4"/>
        <v>-5152.95</v>
      </c>
      <c r="AJ8" s="75">
        <f t="shared" si="5"/>
        <v>1.7763568394002505E-13</v>
      </c>
    </row>
    <row r="9" spans="1:36" s="77" customFormat="1" ht="12.95" customHeight="1" x14ac:dyDescent="0.2">
      <c r="A9" s="66">
        <v>43497</v>
      </c>
      <c r="B9" s="67">
        <v>11687</v>
      </c>
      <c r="C9" s="67">
        <v>2130</v>
      </c>
      <c r="D9" s="68" t="s">
        <v>46</v>
      </c>
      <c r="E9" s="67" t="s">
        <v>47</v>
      </c>
      <c r="F9" s="67">
        <v>17652</v>
      </c>
      <c r="G9" s="68" t="s">
        <v>45</v>
      </c>
      <c r="H9" s="69"/>
      <c r="I9" s="69"/>
      <c r="J9" s="71">
        <v>307.5</v>
      </c>
      <c r="K9" s="71">
        <v>0</v>
      </c>
      <c r="L9" s="72">
        <v>0.01</v>
      </c>
      <c r="M9" s="73">
        <f t="shared" si="0"/>
        <v>307.5</v>
      </c>
      <c r="N9" s="73">
        <f t="shared" si="1"/>
        <v>0</v>
      </c>
      <c r="O9" s="74">
        <f t="shared" si="2"/>
        <v>-3.0750000000000002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>
        <f>M9</f>
        <v>307.5</v>
      </c>
      <c r="AA9" s="74"/>
      <c r="AB9" s="74"/>
      <c r="AC9" s="74"/>
      <c r="AD9" s="74"/>
      <c r="AE9" s="74"/>
      <c r="AF9" s="74"/>
      <c r="AG9" s="74"/>
      <c r="AH9" s="74"/>
      <c r="AI9" s="74">
        <f t="shared" si="4"/>
        <v>-304.42500000000001</v>
      </c>
      <c r="AJ9" s="75">
        <f t="shared" si="5"/>
        <v>-1.1546319456101628E-14</v>
      </c>
    </row>
    <row r="10" spans="1:36" s="77" customFormat="1" ht="12.95" customHeight="1" x14ac:dyDescent="0.2">
      <c r="A10" s="66">
        <v>43497</v>
      </c>
      <c r="B10" s="67">
        <v>11687</v>
      </c>
      <c r="C10" s="67">
        <v>2130</v>
      </c>
      <c r="D10" s="68" t="s">
        <v>46</v>
      </c>
      <c r="E10" s="67" t="s">
        <v>47</v>
      </c>
      <c r="F10" s="67">
        <v>17652</v>
      </c>
      <c r="G10" s="68" t="s">
        <v>40</v>
      </c>
      <c r="H10" s="69"/>
      <c r="I10" s="69"/>
      <c r="J10" s="71">
        <v>2191</v>
      </c>
      <c r="K10" s="71">
        <v>0</v>
      </c>
      <c r="L10" s="72">
        <v>0.01</v>
      </c>
      <c r="M10" s="73">
        <f t="shared" si="0"/>
        <v>2191</v>
      </c>
      <c r="N10" s="73">
        <f t="shared" si="1"/>
        <v>0</v>
      </c>
      <c r="O10" s="74">
        <f t="shared" si="2"/>
        <v>-21.91</v>
      </c>
      <c r="P10" s="74">
        <f t="shared" ref="P10:P14" si="6">M10</f>
        <v>2191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>
        <f t="shared" si="4"/>
        <v>-2169.09</v>
      </c>
      <c r="AJ10" s="75">
        <f t="shared" si="5"/>
        <v>-1.4566126083082054E-13</v>
      </c>
    </row>
    <row r="11" spans="1:36" s="77" customFormat="1" ht="12.95" customHeight="1" x14ac:dyDescent="0.2">
      <c r="A11" s="66">
        <v>43503</v>
      </c>
      <c r="B11" s="67">
        <v>11689</v>
      </c>
      <c r="C11" s="67">
        <v>2139</v>
      </c>
      <c r="D11" s="68" t="s">
        <v>46</v>
      </c>
      <c r="E11" s="67" t="s">
        <v>47</v>
      </c>
      <c r="F11" s="67">
        <v>17743</v>
      </c>
      <c r="G11" s="68" t="s">
        <v>40</v>
      </c>
      <c r="H11" s="69"/>
      <c r="I11" s="69"/>
      <c r="J11" s="71">
        <v>596</v>
      </c>
      <c r="K11" s="71">
        <v>0</v>
      </c>
      <c r="L11" s="72">
        <v>0.01</v>
      </c>
      <c r="M11" s="73">
        <f t="shared" si="0"/>
        <v>596</v>
      </c>
      <c r="N11" s="73">
        <f t="shared" si="1"/>
        <v>0</v>
      </c>
      <c r="O11" s="74">
        <f t="shared" si="2"/>
        <v>-5.96</v>
      </c>
      <c r="P11" s="74">
        <f t="shared" si="6"/>
        <v>596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>
        <f t="shared" si="4"/>
        <v>-590.04</v>
      </c>
      <c r="AJ11" s="75">
        <f t="shared" si="5"/>
        <v>3.6415315207705135E-14</v>
      </c>
    </row>
    <row r="12" spans="1:36" s="77" customFormat="1" ht="12.95" customHeight="1" x14ac:dyDescent="0.2">
      <c r="A12" s="66">
        <v>43503</v>
      </c>
      <c r="B12" s="67">
        <v>11690</v>
      </c>
      <c r="C12" s="67">
        <v>2140</v>
      </c>
      <c r="D12" s="68" t="s">
        <v>62</v>
      </c>
      <c r="E12" s="67" t="s">
        <v>63</v>
      </c>
      <c r="F12" s="67">
        <v>22064</v>
      </c>
      <c r="G12" s="68" t="s">
        <v>40</v>
      </c>
      <c r="H12" s="69"/>
      <c r="I12" s="69"/>
      <c r="J12" s="70">
        <v>0</v>
      </c>
      <c r="K12" s="71">
        <v>14084</v>
      </c>
      <c r="L12" s="72">
        <v>0.01</v>
      </c>
      <c r="M12" s="73">
        <f t="shared" si="0"/>
        <v>12574.999999999998</v>
      </c>
      <c r="N12" s="73">
        <f t="shared" si="1"/>
        <v>1508.9999999999998</v>
      </c>
      <c r="O12" s="74">
        <f t="shared" si="2"/>
        <v>-125.74999999999999</v>
      </c>
      <c r="P12" s="74">
        <f t="shared" si="6"/>
        <v>12574.999999999998</v>
      </c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>
        <f t="shared" si="4"/>
        <v>-13958.249999999998</v>
      </c>
      <c r="AJ12" s="75">
        <f t="shared" si="5"/>
        <v>1.8332002582610585E-12</v>
      </c>
    </row>
    <row r="13" spans="1:36" s="77" customFormat="1" ht="12.95" customHeight="1" x14ac:dyDescent="0.2">
      <c r="A13" s="66">
        <v>43504</v>
      </c>
      <c r="B13" s="67">
        <v>11692</v>
      </c>
      <c r="C13" s="67">
        <v>2123</v>
      </c>
      <c r="D13" s="68" t="s">
        <v>38</v>
      </c>
      <c r="E13" s="67" t="s">
        <v>39</v>
      </c>
      <c r="F13" s="67">
        <v>19421</v>
      </c>
      <c r="G13" s="68" t="s">
        <v>40</v>
      </c>
      <c r="H13" s="69"/>
      <c r="I13" s="69"/>
      <c r="J13" s="70">
        <v>0</v>
      </c>
      <c r="K13" s="71">
        <v>2540</v>
      </c>
      <c r="L13" s="72">
        <v>0.01</v>
      </c>
      <c r="M13" s="73">
        <f t="shared" si="0"/>
        <v>2267.8571428571427</v>
      </c>
      <c r="N13" s="73">
        <f t="shared" si="1"/>
        <v>272.14285714285711</v>
      </c>
      <c r="O13" s="74">
        <f t="shared" si="2"/>
        <v>-22.678571428571427</v>
      </c>
      <c r="P13" s="74">
        <f t="shared" si="6"/>
        <v>2267.8571428571427</v>
      </c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>
        <f t="shared" si="4"/>
        <v>-2517.3214285714284</v>
      </c>
      <c r="AJ13" s="75">
        <f t="shared" si="5"/>
        <v>1.3145040611561853E-13</v>
      </c>
    </row>
    <row r="14" spans="1:36" s="77" customFormat="1" ht="12.95" customHeight="1" x14ac:dyDescent="0.2">
      <c r="A14" s="66">
        <v>43504</v>
      </c>
      <c r="B14" s="67">
        <v>11693</v>
      </c>
      <c r="C14" s="67">
        <v>2142</v>
      </c>
      <c r="D14" s="68" t="s">
        <v>58</v>
      </c>
      <c r="E14" s="67" t="s">
        <v>59</v>
      </c>
      <c r="F14" s="67">
        <v>1421</v>
      </c>
      <c r="G14" s="68" t="s">
        <v>40</v>
      </c>
      <c r="H14" s="69"/>
      <c r="I14" s="69"/>
      <c r="J14" s="70">
        <v>0</v>
      </c>
      <c r="K14" s="71">
        <v>5200</v>
      </c>
      <c r="L14" s="72">
        <v>0.01</v>
      </c>
      <c r="M14" s="73">
        <f t="shared" si="0"/>
        <v>4642.8571428571422</v>
      </c>
      <c r="N14" s="73">
        <f t="shared" si="1"/>
        <v>557.142857142857</v>
      </c>
      <c r="O14" s="74">
        <f t="shared" si="2"/>
        <v>-46.428571428571423</v>
      </c>
      <c r="P14" s="74">
        <f t="shared" si="6"/>
        <v>4642.8571428571422</v>
      </c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>
        <f t="shared" si="4"/>
        <v>-5153.5714285714275</v>
      </c>
      <c r="AJ14" s="75">
        <f t="shared" si="5"/>
        <v>1.0444978215673473E-12</v>
      </c>
    </row>
    <row r="15" spans="1:36" s="77" customFormat="1" ht="12.95" customHeight="1" x14ac:dyDescent="0.2">
      <c r="A15" s="66">
        <v>43505</v>
      </c>
      <c r="B15" s="67">
        <v>11694</v>
      </c>
      <c r="C15" s="67">
        <v>2143</v>
      </c>
      <c r="D15" s="68" t="s">
        <v>60</v>
      </c>
      <c r="E15" s="67" t="s">
        <v>61</v>
      </c>
      <c r="F15" s="67">
        <v>511020105</v>
      </c>
      <c r="G15" s="68" t="s">
        <v>52</v>
      </c>
      <c r="H15" s="69"/>
      <c r="I15" s="69"/>
      <c r="J15" s="70">
        <v>0</v>
      </c>
      <c r="K15" s="71">
        <v>5955</v>
      </c>
      <c r="L15" s="72">
        <v>0.01</v>
      </c>
      <c r="M15" s="73">
        <f t="shared" si="0"/>
        <v>5316.9642857142853</v>
      </c>
      <c r="N15" s="73">
        <f t="shared" si="1"/>
        <v>638.03571428571422</v>
      </c>
      <c r="O15" s="74">
        <f t="shared" si="2"/>
        <v>-53.169642857142854</v>
      </c>
      <c r="P15" s="74"/>
      <c r="Q15" s="74">
        <f>M15</f>
        <v>5316.9642857142853</v>
      </c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>
        <f t="shared" si="4"/>
        <v>-5901.8303571428569</v>
      </c>
      <c r="AJ15" s="75">
        <f t="shared" si="5"/>
        <v>2.6290081223123707E-13</v>
      </c>
    </row>
    <row r="16" spans="1:36" s="77" customFormat="1" ht="12.95" customHeight="1" x14ac:dyDescent="0.2">
      <c r="A16" s="66">
        <v>43505</v>
      </c>
      <c r="B16" s="67">
        <v>11695</v>
      </c>
      <c r="C16" s="67">
        <v>2150</v>
      </c>
      <c r="D16" s="68" t="s">
        <v>56</v>
      </c>
      <c r="E16" s="67">
        <v>139564</v>
      </c>
      <c r="F16" s="67">
        <v>240974</v>
      </c>
      <c r="G16" s="68" t="s">
        <v>57</v>
      </c>
      <c r="H16" s="69"/>
      <c r="I16" s="69"/>
      <c r="J16" s="70">
        <v>0</v>
      </c>
      <c r="K16" s="71">
        <v>2186.06</v>
      </c>
      <c r="L16" s="72">
        <v>0.01</v>
      </c>
      <c r="M16" s="73">
        <f t="shared" si="0"/>
        <v>1951.8392857142856</v>
      </c>
      <c r="N16" s="73">
        <f t="shared" si="1"/>
        <v>234.22071428571425</v>
      </c>
      <c r="O16" s="74">
        <f t="shared" si="2"/>
        <v>-19.518392857142857</v>
      </c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>
        <f>M16</f>
        <v>1951.8392857142856</v>
      </c>
      <c r="AI16" s="74">
        <f t="shared" si="4"/>
        <v>-2166.5416071428572</v>
      </c>
      <c r="AJ16" s="75">
        <f t="shared" si="5"/>
        <v>-8.5265128291212022E-14</v>
      </c>
    </row>
    <row r="17" spans="1:36" s="77" customFormat="1" ht="12.95" customHeight="1" x14ac:dyDescent="0.2">
      <c r="A17" s="66">
        <v>43507</v>
      </c>
      <c r="B17" s="67">
        <v>11696</v>
      </c>
      <c r="C17" s="67">
        <v>2151</v>
      </c>
      <c r="D17" s="68" t="s">
        <v>41</v>
      </c>
      <c r="E17" s="67" t="s">
        <v>42</v>
      </c>
      <c r="F17" s="67">
        <v>154842</v>
      </c>
      <c r="G17" s="68" t="s">
        <v>40</v>
      </c>
      <c r="H17" s="69"/>
      <c r="I17" s="69"/>
      <c r="J17" s="70">
        <v>3200</v>
      </c>
      <c r="K17" s="71">
        <v>0</v>
      </c>
      <c r="L17" s="72">
        <v>0.01</v>
      </c>
      <c r="M17" s="73">
        <f t="shared" si="0"/>
        <v>3200</v>
      </c>
      <c r="N17" s="73">
        <f t="shared" si="1"/>
        <v>0</v>
      </c>
      <c r="O17" s="74">
        <f t="shared" si="2"/>
        <v>-32</v>
      </c>
      <c r="P17" s="74">
        <f t="shared" ref="P17:P19" si="7">M17</f>
        <v>3200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>
        <f t="shared" si="4"/>
        <v>-3168</v>
      </c>
      <c r="AJ17" s="75">
        <f t="shared" si="5"/>
        <v>0</v>
      </c>
    </row>
    <row r="18" spans="1:36" s="77" customFormat="1" ht="12.95" customHeight="1" x14ac:dyDescent="0.2">
      <c r="A18" s="66">
        <v>43507</v>
      </c>
      <c r="B18" s="67">
        <v>11697</v>
      </c>
      <c r="C18" s="67">
        <v>2152</v>
      </c>
      <c r="D18" s="68" t="s">
        <v>43</v>
      </c>
      <c r="E18" s="67" t="s">
        <v>44</v>
      </c>
      <c r="F18" s="67">
        <v>71503</v>
      </c>
      <c r="G18" s="68" t="s">
        <v>40</v>
      </c>
      <c r="H18" s="69"/>
      <c r="I18" s="69"/>
      <c r="J18" s="71">
        <v>6375</v>
      </c>
      <c r="K18" s="71">
        <v>0</v>
      </c>
      <c r="L18" s="72">
        <v>0.01</v>
      </c>
      <c r="M18" s="73">
        <f t="shared" si="0"/>
        <v>6375</v>
      </c>
      <c r="N18" s="73">
        <f t="shared" si="1"/>
        <v>0</v>
      </c>
      <c r="O18" s="74">
        <f t="shared" si="2"/>
        <v>-63.75</v>
      </c>
      <c r="P18" s="74">
        <f t="shared" si="7"/>
        <v>6375</v>
      </c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>
        <f t="shared" si="4"/>
        <v>-6311.25</v>
      </c>
      <c r="AJ18" s="75">
        <f t="shared" si="5"/>
        <v>0</v>
      </c>
    </row>
    <row r="19" spans="1:36" s="77" customFormat="1" ht="12.95" customHeight="1" x14ac:dyDescent="0.2">
      <c r="A19" s="66">
        <v>43507</v>
      </c>
      <c r="B19" s="67">
        <v>11698</v>
      </c>
      <c r="C19" s="67">
        <v>2153</v>
      </c>
      <c r="D19" s="68" t="s">
        <v>46</v>
      </c>
      <c r="E19" s="67" t="s">
        <v>47</v>
      </c>
      <c r="F19" s="67">
        <v>17837</v>
      </c>
      <c r="G19" s="68" t="s">
        <v>40</v>
      </c>
      <c r="H19" s="69"/>
      <c r="I19" s="69"/>
      <c r="J19" s="71">
        <v>2704.75</v>
      </c>
      <c r="K19" s="71">
        <v>0</v>
      </c>
      <c r="L19" s="72">
        <v>0.01</v>
      </c>
      <c r="M19" s="73">
        <f t="shared" si="0"/>
        <v>2704.75</v>
      </c>
      <c r="N19" s="73">
        <f t="shared" si="1"/>
        <v>0</v>
      </c>
      <c r="O19" s="74">
        <f t="shared" si="2"/>
        <v>-27.047499999999999</v>
      </c>
      <c r="P19" s="74">
        <f t="shared" si="7"/>
        <v>2704.75</v>
      </c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>
        <f t="shared" si="4"/>
        <v>-2677.7024999999999</v>
      </c>
      <c r="AJ19" s="75">
        <f t="shared" si="5"/>
        <v>1.2789769243681803E-13</v>
      </c>
    </row>
    <row r="20" spans="1:36" s="77" customFormat="1" ht="12.95" customHeight="1" x14ac:dyDescent="0.2">
      <c r="A20" s="66">
        <v>43507</v>
      </c>
      <c r="B20" s="67">
        <v>11700</v>
      </c>
      <c r="C20" s="67">
        <v>2155</v>
      </c>
      <c r="D20" s="68" t="s">
        <v>46</v>
      </c>
      <c r="E20" s="67" t="s">
        <v>47</v>
      </c>
      <c r="F20" s="67">
        <v>17838</v>
      </c>
      <c r="G20" s="68" t="s">
        <v>45</v>
      </c>
      <c r="H20" s="69"/>
      <c r="I20" s="69"/>
      <c r="J20" s="71">
        <v>379.6</v>
      </c>
      <c r="K20" s="71">
        <v>0</v>
      </c>
      <c r="L20" s="72">
        <v>0.01</v>
      </c>
      <c r="M20" s="73">
        <f t="shared" si="0"/>
        <v>379.6</v>
      </c>
      <c r="N20" s="73">
        <f t="shared" si="1"/>
        <v>0</v>
      </c>
      <c r="O20" s="74">
        <f t="shared" si="2"/>
        <v>-3.7960000000000003</v>
      </c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>
        <f>M20</f>
        <v>379.6</v>
      </c>
      <c r="AA20" s="74"/>
      <c r="AB20" s="74"/>
      <c r="AC20" s="74"/>
      <c r="AD20" s="74"/>
      <c r="AE20" s="74"/>
      <c r="AF20" s="74"/>
      <c r="AG20" s="74"/>
      <c r="AH20" s="74"/>
      <c r="AI20" s="74">
        <f t="shared" si="4"/>
        <v>-375.80400000000003</v>
      </c>
      <c r="AJ20" s="75">
        <f t="shared" si="5"/>
        <v>-7.9936057773011271E-15</v>
      </c>
    </row>
    <row r="21" spans="1:36" s="78" customFormat="1" ht="12.95" customHeight="1" x14ac:dyDescent="0.2">
      <c r="A21" s="66">
        <v>43508</v>
      </c>
      <c r="B21" s="67">
        <v>11701</v>
      </c>
      <c r="C21" s="67">
        <v>2132</v>
      </c>
      <c r="D21" s="68" t="s">
        <v>48</v>
      </c>
      <c r="E21" s="67" t="s">
        <v>49</v>
      </c>
      <c r="F21" s="67">
        <v>71540</v>
      </c>
      <c r="G21" s="68" t="s">
        <v>40</v>
      </c>
      <c r="H21" s="69"/>
      <c r="I21" s="69"/>
      <c r="J21" s="70">
        <v>0</v>
      </c>
      <c r="K21" s="71">
        <v>10209.5</v>
      </c>
      <c r="L21" s="72">
        <v>0.01</v>
      </c>
      <c r="M21" s="73">
        <f t="shared" si="0"/>
        <v>9115.625</v>
      </c>
      <c r="N21" s="73">
        <f t="shared" si="1"/>
        <v>1093.875</v>
      </c>
      <c r="O21" s="74">
        <f t="shared" si="2"/>
        <v>-91.15625</v>
      </c>
      <c r="P21" s="74">
        <f t="shared" ref="P21:P25" si="8">M21</f>
        <v>9115.625</v>
      </c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>
        <f t="shared" si="4"/>
        <v>-10118.34375</v>
      </c>
      <c r="AJ21" s="75">
        <f t="shared" si="5"/>
        <v>0</v>
      </c>
    </row>
    <row r="22" spans="1:36" s="78" customFormat="1" ht="12.95" customHeight="1" x14ac:dyDescent="0.2">
      <c r="A22" s="66">
        <v>43508</v>
      </c>
      <c r="B22" s="67">
        <v>11702</v>
      </c>
      <c r="C22" s="67">
        <v>2137</v>
      </c>
      <c r="D22" s="68" t="s">
        <v>80</v>
      </c>
      <c r="E22" s="67" t="s">
        <v>81</v>
      </c>
      <c r="F22" s="67">
        <v>156215</v>
      </c>
      <c r="G22" s="68" t="s">
        <v>40</v>
      </c>
      <c r="H22" s="69"/>
      <c r="I22" s="69"/>
      <c r="J22" s="70">
        <v>0</v>
      </c>
      <c r="K22" s="71">
        <v>8500</v>
      </c>
      <c r="L22" s="72">
        <v>0.01</v>
      </c>
      <c r="M22" s="73">
        <f t="shared" si="0"/>
        <v>7589.2857142857138</v>
      </c>
      <c r="N22" s="73">
        <f t="shared" si="1"/>
        <v>910.71428571428567</v>
      </c>
      <c r="O22" s="74">
        <f t="shared" si="2"/>
        <v>-75.892857142857139</v>
      </c>
      <c r="P22" s="74">
        <f t="shared" si="8"/>
        <v>7589.2857142857138</v>
      </c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>
        <f t="shared" si="4"/>
        <v>-8424.1071428571431</v>
      </c>
      <c r="AJ22" s="75">
        <f t="shared" si="5"/>
        <v>-2.5579538487363607E-13</v>
      </c>
    </row>
    <row r="23" spans="1:36" s="78" customFormat="1" ht="12.95" customHeight="1" x14ac:dyDescent="0.2">
      <c r="A23" s="66">
        <v>43508</v>
      </c>
      <c r="B23" s="67">
        <v>11703</v>
      </c>
      <c r="C23" s="67">
        <v>2135</v>
      </c>
      <c r="D23" s="68" t="s">
        <v>67</v>
      </c>
      <c r="E23" s="67" t="s">
        <v>68</v>
      </c>
      <c r="F23" s="67">
        <v>38529</v>
      </c>
      <c r="G23" s="68" t="s">
        <v>40</v>
      </c>
      <c r="H23" s="69"/>
      <c r="I23" s="69"/>
      <c r="J23" s="70">
        <v>0</v>
      </c>
      <c r="K23" s="71">
        <v>19010.5</v>
      </c>
      <c r="L23" s="72">
        <v>0.01</v>
      </c>
      <c r="M23" s="73">
        <f t="shared" si="0"/>
        <v>16973.660714285714</v>
      </c>
      <c r="N23" s="73">
        <f t="shared" si="1"/>
        <v>2036.8392857142856</v>
      </c>
      <c r="O23" s="74">
        <f t="shared" si="2"/>
        <v>-169.73660714285714</v>
      </c>
      <c r="P23" s="74">
        <f t="shared" si="8"/>
        <v>16973.660714285714</v>
      </c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>
        <f t="shared" si="4"/>
        <v>-18840.763392857141</v>
      </c>
      <c r="AJ23" s="75">
        <f t="shared" si="5"/>
        <v>1.5631940186722204E-12</v>
      </c>
    </row>
    <row r="24" spans="1:36" s="77" customFormat="1" ht="12.95" customHeight="1" x14ac:dyDescent="0.2">
      <c r="A24" s="66">
        <v>43509</v>
      </c>
      <c r="B24" s="67">
        <v>11704</v>
      </c>
      <c r="C24" s="67">
        <v>2156</v>
      </c>
      <c r="D24" s="68" t="s">
        <v>41</v>
      </c>
      <c r="E24" s="67" t="s">
        <v>42</v>
      </c>
      <c r="F24" s="67">
        <v>154993</v>
      </c>
      <c r="G24" s="68" t="s">
        <v>40</v>
      </c>
      <c r="H24" s="69"/>
      <c r="I24" s="69"/>
      <c r="J24" s="70">
        <v>2700</v>
      </c>
      <c r="K24" s="71">
        <v>0</v>
      </c>
      <c r="L24" s="72">
        <v>0.01</v>
      </c>
      <c r="M24" s="73">
        <f t="shared" si="0"/>
        <v>2700</v>
      </c>
      <c r="N24" s="73">
        <f t="shared" si="1"/>
        <v>0</v>
      </c>
      <c r="O24" s="74">
        <f t="shared" si="2"/>
        <v>-27</v>
      </c>
      <c r="P24" s="74">
        <f t="shared" si="8"/>
        <v>2700</v>
      </c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>
        <f t="shared" si="4"/>
        <v>-2673</v>
      </c>
      <c r="AJ24" s="75">
        <f t="shared" si="5"/>
        <v>0</v>
      </c>
    </row>
    <row r="25" spans="1:36" s="78" customFormat="1" ht="12.95" customHeight="1" x14ac:dyDescent="0.2">
      <c r="A25" s="66">
        <v>43509</v>
      </c>
      <c r="B25" s="67">
        <v>11705</v>
      </c>
      <c r="C25" s="67">
        <v>2157</v>
      </c>
      <c r="D25" s="68" t="s">
        <v>43</v>
      </c>
      <c r="E25" s="67" t="s">
        <v>44</v>
      </c>
      <c r="F25" s="67">
        <v>71506</v>
      </c>
      <c r="G25" s="68" t="s">
        <v>40</v>
      </c>
      <c r="H25" s="69"/>
      <c r="I25" s="69"/>
      <c r="J25" s="70">
        <v>6944.8</v>
      </c>
      <c r="K25" s="71">
        <v>0</v>
      </c>
      <c r="L25" s="72">
        <v>0.01</v>
      </c>
      <c r="M25" s="73">
        <f t="shared" si="0"/>
        <v>6944.8</v>
      </c>
      <c r="N25" s="73">
        <f t="shared" si="1"/>
        <v>0</v>
      </c>
      <c r="O25" s="74">
        <f t="shared" si="2"/>
        <v>-69.448000000000008</v>
      </c>
      <c r="P25" s="74">
        <f t="shared" si="8"/>
        <v>6944.8</v>
      </c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>
        <f t="shared" si="4"/>
        <v>-6875.3519999999999</v>
      </c>
      <c r="AJ25" s="75">
        <f t="shared" si="5"/>
        <v>3.1263880373444408E-13</v>
      </c>
    </row>
    <row r="26" spans="1:36" s="78" customFormat="1" ht="12.95" customHeight="1" x14ac:dyDescent="0.2">
      <c r="A26" s="66">
        <v>43509</v>
      </c>
      <c r="B26" s="67">
        <v>11706</v>
      </c>
      <c r="C26" s="67">
        <v>2145</v>
      </c>
      <c r="D26" s="68" t="s">
        <v>53</v>
      </c>
      <c r="E26" s="67" t="s">
        <v>54</v>
      </c>
      <c r="F26" s="67">
        <v>31198</v>
      </c>
      <c r="G26" s="68" t="s">
        <v>22</v>
      </c>
      <c r="H26" s="69"/>
      <c r="I26" s="69"/>
      <c r="J26" s="71">
        <v>0</v>
      </c>
      <c r="K26" s="71">
        <v>400</v>
      </c>
      <c r="L26" s="72">
        <v>0.01</v>
      </c>
      <c r="M26" s="73">
        <f t="shared" si="0"/>
        <v>357.14285714285711</v>
      </c>
      <c r="N26" s="73">
        <f t="shared" si="1"/>
        <v>42.857142857142854</v>
      </c>
      <c r="O26" s="74">
        <f t="shared" si="2"/>
        <v>-3.5714285714285712</v>
      </c>
      <c r="P26" s="74"/>
      <c r="Q26" s="74"/>
      <c r="R26" s="74"/>
      <c r="S26" s="74"/>
      <c r="T26" s="74">
        <f>M26</f>
        <v>357.14285714285711</v>
      </c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>
        <f t="shared" si="4"/>
        <v>-396.42857142857139</v>
      </c>
      <c r="AJ26" s="75">
        <f t="shared" si="5"/>
        <v>4.0856207306205761E-14</v>
      </c>
    </row>
    <row r="27" spans="1:36" s="78" customFormat="1" ht="12.95" customHeight="1" x14ac:dyDescent="0.2">
      <c r="A27" s="66">
        <v>43509</v>
      </c>
      <c r="B27" s="67">
        <v>11706</v>
      </c>
      <c r="C27" s="67">
        <v>2145</v>
      </c>
      <c r="D27" s="68" t="s">
        <v>53</v>
      </c>
      <c r="E27" s="67" t="s">
        <v>54</v>
      </c>
      <c r="F27" s="67">
        <v>31198</v>
      </c>
      <c r="G27" s="68" t="s">
        <v>21</v>
      </c>
      <c r="H27" s="69"/>
      <c r="I27" s="69"/>
      <c r="J27" s="71">
        <v>0</v>
      </c>
      <c r="K27" s="71">
        <v>847.5</v>
      </c>
      <c r="L27" s="72">
        <v>0.01</v>
      </c>
      <c r="M27" s="73">
        <f t="shared" si="0"/>
        <v>756.69642857142856</v>
      </c>
      <c r="N27" s="73">
        <f t="shared" si="1"/>
        <v>90.803571428571416</v>
      </c>
      <c r="O27" s="74">
        <f t="shared" si="2"/>
        <v>-7.5669642857142856</v>
      </c>
      <c r="P27" s="74"/>
      <c r="Q27" s="74"/>
      <c r="R27" s="74"/>
      <c r="S27" s="74">
        <f>M27</f>
        <v>756.69642857142856</v>
      </c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>
        <f t="shared" si="4"/>
        <v>-839.93303571428567</v>
      </c>
      <c r="AJ27" s="75">
        <f t="shared" si="5"/>
        <v>4.8849813083506888E-14</v>
      </c>
    </row>
    <row r="28" spans="1:36" s="78" customFormat="1" ht="12.95" customHeight="1" x14ac:dyDescent="0.2">
      <c r="A28" s="66">
        <v>43509</v>
      </c>
      <c r="B28" s="67">
        <v>11706</v>
      </c>
      <c r="C28" s="67">
        <v>2145</v>
      </c>
      <c r="D28" s="68" t="s">
        <v>53</v>
      </c>
      <c r="E28" s="67" t="s">
        <v>54</v>
      </c>
      <c r="F28" s="67">
        <v>31198</v>
      </c>
      <c r="G28" s="68" t="s">
        <v>55</v>
      </c>
      <c r="H28" s="69"/>
      <c r="I28" s="69"/>
      <c r="J28" s="71">
        <v>0</v>
      </c>
      <c r="K28" s="71">
        <v>550</v>
      </c>
      <c r="L28" s="72">
        <v>0.01</v>
      </c>
      <c r="M28" s="73">
        <f t="shared" si="0"/>
        <v>491.0714285714285</v>
      </c>
      <c r="N28" s="73">
        <f t="shared" si="1"/>
        <v>58.928571428571416</v>
      </c>
      <c r="O28" s="74">
        <f t="shared" si="2"/>
        <v>-4.9107142857142847</v>
      </c>
      <c r="P28" s="74"/>
      <c r="Q28" s="74"/>
      <c r="R28" s="74"/>
      <c r="S28" s="74"/>
      <c r="T28" s="74"/>
      <c r="U28" s="74"/>
      <c r="V28" s="74"/>
      <c r="W28" s="74">
        <f>M28</f>
        <v>491.0714285714285</v>
      </c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>
        <f t="shared" si="4"/>
        <v>-545.08928571428567</v>
      </c>
      <c r="AJ28" s="75">
        <f t="shared" si="5"/>
        <v>4.9737991503207013E-14</v>
      </c>
    </row>
    <row r="29" spans="1:36" s="78" customFormat="1" ht="12.95" customHeight="1" x14ac:dyDescent="0.2">
      <c r="A29" s="66">
        <v>43509</v>
      </c>
      <c r="B29" s="67">
        <v>11707</v>
      </c>
      <c r="C29" s="67">
        <v>2158</v>
      </c>
      <c r="D29" s="68" t="s">
        <v>88</v>
      </c>
      <c r="E29" s="67" t="s">
        <v>89</v>
      </c>
      <c r="F29" s="67">
        <v>27541</v>
      </c>
      <c r="G29" s="68" t="s">
        <v>40</v>
      </c>
      <c r="H29" s="69"/>
      <c r="I29" s="69"/>
      <c r="J29" s="71"/>
      <c r="K29" s="71">
        <v>550</v>
      </c>
      <c r="L29" s="72">
        <v>0.01</v>
      </c>
      <c r="M29" s="73">
        <f t="shared" si="0"/>
        <v>491.0714285714285</v>
      </c>
      <c r="N29" s="73">
        <f t="shared" si="1"/>
        <v>58.928571428571416</v>
      </c>
      <c r="O29" s="74">
        <f t="shared" si="2"/>
        <v>-4.9107142857142847</v>
      </c>
      <c r="P29" s="74">
        <f>M29</f>
        <v>491.0714285714285</v>
      </c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>
        <f t="shared" si="4"/>
        <v>-545.08928571428567</v>
      </c>
      <c r="AJ29" s="75">
        <f t="shared" si="5"/>
        <v>4.9737991503207013E-14</v>
      </c>
    </row>
    <row r="30" spans="1:36" s="78" customFormat="1" ht="12.95" customHeight="1" x14ac:dyDescent="0.2">
      <c r="A30" s="66">
        <v>43509</v>
      </c>
      <c r="B30" s="67">
        <v>11708</v>
      </c>
      <c r="C30" s="67">
        <v>2133</v>
      </c>
      <c r="D30" s="68" t="s">
        <v>65</v>
      </c>
      <c r="E30" s="67" t="s">
        <v>66</v>
      </c>
      <c r="F30" s="67">
        <v>131902</v>
      </c>
      <c r="G30" s="68" t="s">
        <v>55</v>
      </c>
      <c r="H30" s="69"/>
      <c r="I30" s="69"/>
      <c r="J30" s="71">
        <v>0</v>
      </c>
      <c r="K30" s="71">
        <v>4355</v>
      </c>
      <c r="L30" s="72">
        <v>0.01</v>
      </c>
      <c r="M30" s="73">
        <f t="shared" si="0"/>
        <v>3888.3928571428569</v>
      </c>
      <c r="N30" s="73">
        <f t="shared" si="1"/>
        <v>466.60714285714283</v>
      </c>
      <c r="O30" s="74">
        <f t="shared" si="2"/>
        <v>-38.883928571428569</v>
      </c>
      <c r="P30" s="74"/>
      <c r="Q30" s="74"/>
      <c r="R30" s="74"/>
      <c r="S30" s="74"/>
      <c r="T30" s="74"/>
      <c r="U30" s="74"/>
      <c r="V30" s="74"/>
      <c r="W30" s="74">
        <f>M30</f>
        <v>3888.3928571428569</v>
      </c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>
        <f t="shared" si="4"/>
        <v>-4316.1160714285716</v>
      </c>
      <c r="AJ30" s="75">
        <f t="shared" si="5"/>
        <v>-1.2789769243681803E-13</v>
      </c>
    </row>
    <row r="31" spans="1:36" s="78" customFormat="1" ht="12.95" customHeight="1" x14ac:dyDescent="0.2">
      <c r="A31" s="66">
        <v>43510</v>
      </c>
      <c r="B31" s="67">
        <v>11709</v>
      </c>
      <c r="C31" s="67">
        <v>2159</v>
      </c>
      <c r="D31" s="68" t="s">
        <v>46</v>
      </c>
      <c r="E31" s="67" t="s">
        <v>47</v>
      </c>
      <c r="F31" s="67">
        <v>17940</v>
      </c>
      <c r="G31" s="68" t="s">
        <v>40</v>
      </c>
      <c r="H31" s="69"/>
      <c r="I31" s="69"/>
      <c r="J31" s="70">
        <v>1641.6</v>
      </c>
      <c r="K31" s="71">
        <v>0</v>
      </c>
      <c r="L31" s="72">
        <v>0.01</v>
      </c>
      <c r="M31" s="73">
        <f t="shared" si="0"/>
        <v>1641.6</v>
      </c>
      <c r="N31" s="73">
        <f t="shared" si="1"/>
        <v>0</v>
      </c>
      <c r="O31" s="74">
        <f t="shared" si="2"/>
        <v>-16.416</v>
      </c>
      <c r="P31" s="74">
        <f t="shared" ref="P31:P32" si="9">M31</f>
        <v>1641.6</v>
      </c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>
        <f t="shared" si="4"/>
        <v>-1625.184</v>
      </c>
      <c r="AJ31" s="75">
        <f t="shared" si="5"/>
        <v>-6.0396132539608516E-14</v>
      </c>
    </row>
    <row r="32" spans="1:36" s="78" customFormat="1" ht="12.95" customHeight="1" x14ac:dyDescent="0.2">
      <c r="A32" s="66">
        <v>43511</v>
      </c>
      <c r="B32" s="67">
        <v>11710</v>
      </c>
      <c r="C32" s="67">
        <v>2160</v>
      </c>
      <c r="D32" s="68" t="s">
        <v>90</v>
      </c>
      <c r="E32" s="67" t="s">
        <v>91</v>
      </c>
      <c r="F32" s="67">
        <v>30153114915</v>
      </c>
      <c r="G32" s="68" t="s">
        <v>40</v>
      </c>
      <c r="H32" s="69"/>
      <c r="I32" s="69"/>
      <c r="J32" s="70">
        <v>0</v>
      </c>
      <c r="K32" s="71">
        <v>1995.21</v>
      </c>
      <c r="L32" s="72">
        <v>0.01</v>
      </c>
      <c r="M32" s="73">
        <f t="shared" si="0"/>
        <v>1781.4374999999998</v>
      </c>
      <c r="N32" s="73">
        <f t="shared" si="1"/>
        <v>213.77249999999995</v>
      </c>
      <c r="O32" s="74">
        <f t="shared" si="2"/>
        <v>-17.814374999999998</v>
      </c>
      <c r="P32" s="74">
        <f t="shared" si="9"/>
        <v>1781.4374999999998</v>
      </c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>
        <f t="shared" si="4"/>
        <v>-1977.3956249999997</v>
      </c>
      <c r="AJ32" s="75">
        <f t="shared" si="5"/>
        <v>3.836930773104541E-13</v>
      </c>
    </row>
    <row r="33" spans="1:36" s="78" customFormat="1" ht="12.95" customHeight="1" x14ac:dyDescent="0.2">
      <c r="A33" s="66">
        <v>43514</v>
      </c>
      <c r="B33" s="67">
        <v>11711</v>
      </c>
      <c r="C33" s="67">
        <v>2161</v>
      </c>
      <c r="D33" s="68" t="s">
        <v>50</v>
      </c>
      <c r="E33" s="67" t="s">
        <v>51</v>
      </c>
      <c r="F33" s="67">
        <v>120001288252</v>
      </c>
      <c r="G33" s="68" t="s">
        <v>52</v>
      </c>
      <c r="H33" s="69"/>
      <c r="I33" s="69"/>
      <c r="J33" s="70">
        <v>0</v>
      </c>
      <c r="K33" s="71">
        <v>5355</v>
      </c>
      <c r="L33" s="72">
        <v>0.01</v>
      </c>
      <c r="M33" s="73">
        <f t="shared" si="0"/>
        <v>4781.2499999999991</v>
      </c>
      <c r="N33" s="73">
        <f t="shared" si="1"/>
        <v>573.74999999999989</v>
      </c>
      <c r="O33" s="74">
        <f t="shared" si="2"/>
        <v>-47.812499999999993</v>
      </c>
      <c r="P33" s="74"/>
      <c r="Q33" s="74">
        <f>M33</f>
        <v>4781.2499999999991</v>
      </c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>
        <f t="shared" si="4"/>
        <v>-5307.1874999999991</v>
      </c>
      <c r="AJ33" s="75">
        <f t="shared" si="5"/>
        <v>9.1660012913052924E-13</v>
      </c>
    </row>
    <row r="34" spans="1:36" s="78" customFormat="1" ht="12.95" customHeight="1" x14ac:dyDescent="0.2">
      <c r="A34" s="66">
        <v>43514</v>
      </c>
      <c r="B34" s="67">
        <v>11712</v>
      </c>
      <c r="C34" s="67">
        <v>2162</v>
      </c>
      <c r="D34" s="68" t="s">
        <v>41</v>
      </c>
      <c r="E34" s="67" t="s">
        <v>42</v>
      </c>
      <c r="F34" s="67">
        <v>156032</v>
      </c>
      <c r="G34" s="68" t="s">
        <v>40</v>
      </c>
      <c r="H34" s="69"/>
      <c r="I34" s="69"/>
      <c r="J34" s="70">
        <v>1050</v>
      </c>
      <c r="K34" s="71">
        <v>0</v>
      </c>
      <c r="L34" s="72">
        <v>0.01</v>
      </c>
      <c r="M34" s="73">
        <f t="shared" si="0"/>
        <v>1050</v>
      </c>
      <c r="N34" s="73">
        <f t="shared" si="1"/>
        <v>0</v>
      </c>
      <c r="O34" s="74">
        <f t="shared" si="2"/>
        <v>-10.5</v>
      </c>
      <c r="P34" s="74">
        <f t="shared" ref="P34:P35" si="10">M34</f>
        <v>1050</v>
      </c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>
        <f t="shared" si="4"/>
        <v>-1039.5</v>
      </c>
      <c r="AJ34" s="75">
        <f t="shared" si="5"/>
        <v>0</v>
      </c>
    </row>
    <row r="35" spans="1:36" s="78" customFormat="1" ht="12.95" customHeight="1" x14ac:dyDescent="0.2">
      <c r="A35" s="66">
        <v>43514</v>
      </c>
      <c r="B35" s="67">
        <v>11713</v>
      </c>
      <c r="C35" s="67">
        <v>2163</v>
      </c>
      <c r="D35" s="68" t="s">
        <v>43</v>
      </c>
      <c r="E35" s="67" t="s">
        <v>44</v>
      </c>
      <c r="F35" s="67">
        <v>711511</v>
      </c>
      <c r="G35" s="68" t="s">
        <v>40</v>
      </c>
      <c r="H35" s="69"/>
      <c r="I35" s="69"/>
      <c r="J35" s="70">
        <v>6425</v>
      </c>
      <c r="K35" s="71">
        <v>0</v>
      </c>
      <c r="L35" s="72">
        <v>0.01</v>
      </c>
      <c r="M35" s="73">
        <f t="shared" si="0"/>
        <v>6425</v>
      </c>
      <c r="N35" s="73">
        <f t="shared" si="1"/>
        <v>0</v>
      </c>
      <c r="O35" s="74">
        <f t="shared" si="2"/>
        <v>-64.25</v>
      </c>
      <c r="P35" s="74">
        <f t="shared" si="10"/>
        <v>6425</v>
      </c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>
        <f t="shared" si="4"/>
        <v>-6360.75</v>
      </c>
      <c r="AJ35" s="75">
        <f t="shared" si="5"/>
        <v>0</v>
      </c>
    </row>
    <row r="36" spans="1:36" s="78" customFormat="1" ht="12.95" customHeight="1" x14ac:dyDescent="0.2">
      <c r="A36" s="66">
        <v>43514</v>
      </c>
      <c r="B36" s="67">
        <v>11714</v>
      </c>
      <c r="C36" s="67">
        <v>2164</v>
      </c>
      <c r="D36" s="68" t="s">
        <v>43</v>
      </c>
      <c r="E36" s="67" t="s">
        <v>44</v>
      </c>
      <c r="F36" s="67">
        <v>71512</v>
      </c>
      <c r="G36" s="68" t="s">
        <v>45</v>
      </c>
      <c r="H36" s="69"/>
      <c r="I36" s="69"/>
      <c r="J36" s="70">
        <v>960</v>
      </c>
      <c r="K36" s="71">
        <v>0</v>
      </c>
      <c r="L36" s="72">
        <v>0.01</v>
      </c>
      <c r="M36" s="73">
        <f t="shared" si="0"/>
        <v>960</v>
      </c>
      <c r="N36" s="73">
        <f t="shared" si="1"/>
        <v>0</v>
      </c>
      <c r="O36" s="74">
        <f t="shared" si="2"/>
        <v>-9.6</v>
      </c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>
        <f t="shared" ref="Z36:Z37" si="11">M36</f>
        <v>960</v>
      </c>
      <c r="AA36" s="74"/>
      <c r="AB36" s="74"/>
      <c r="AC36" s="74"/>
      <c r="AD36" s="74"/>
      <c r="AE36" s="74"/>
      <c r="AF36" s="74"/>
      <c r="AG36" s="74"/>
      <c r="AH36" s="74"/>
      <c r="AI36" s="74">
        <f t="shared" si="4"/>
        <v>-950.4</v>
      </c>
      <c r="AJ36" s="75">
        <f t="shared" si="5"/>
        <v>2.3092638912203256E-14</v>
      </c>
    </row>
    <row r="37" spans="1:36" s="78" customFormat="1" ht="12.95" customHeight="1" x14ac:dyDescent="0.2">
      <c r="A37" s="66">
        <v>43514</v>
      </c>
      <c r="B37" s="67">
        <v>11715</v>
      </c>
      <c r="C37" s="67">
        <v>2165</v>
      </c>
      <c r="D37" s="68" t="s">
        <v>46</v>
      </c>
      <c r="E37" s="67" t="s">
        <v>47</v>
      </c>
      <c r="F37" s="67">
        <v>18136</v>
      </c>
      <c r="G37" s="68" t="s">
        <v>45</v>
      </c>
      <c r="H37" s="69"/>
      <c r="I37" s="69"/>
      <c r="J37" s="70">
        <v>541.6</v>
      </c>
      <c r="K37" s="71">
        <v>0</v>
      </c>
      <c r="L37" s="72">
        <v>0.01</v>
      </c>
      <c r="M37" s="73">
        <f t="shared" si="0"/>
        <v>541.6</v>
      </c>
      <c r="N37" s="73">
        <f t="shared" si="1"/>
        <v>0</v>
      </c>
      <c r="O37" s="74">
        <f t="shared" si="2"/>
        <v>-5.4160000000000004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>
        <f t="shared" si="11"/>
        <v>541.6</v>
      </c>
      <c r="AA37" s="74"/>
      <c r="AB37" s="74"/>
      <c r="AC37" s="74"/>
      <c r="AD37" s="74"/>
      <c r="AE37" s="74"/>
      <c r="AF37" s="74"/>
      <c r="AG37" s="74"/>
      <c r="AH37" s="74"/>
      <c r="AI37" s="74">
        <f t="shared" si="4"/>
        <v>-536.18399999999997</v>
      </c>
      <c r="AJ37" s="75">
        <f t="shared" si="5"/>
        <v>5.3290705182007514E-14</v>
      </c>
    </row>
    <row r="38" spans="1:36" s="78" customFormat="1" ht="12.95" customHeight="1" x14ac:dyDescent="0.2">
      <c r="A38" s="66">
        <v>43514</v>
      </c>
      <c r="B38" s="67">
        <v>11715</v>
      </c>
      <c r="C38" s="67">
        <v>2165</v>
      </c>
      <c r="D38" s="68" t="s">
        <v>46</v>
      </c>
      <c r="E38" s="67" t="s">
        <v>47</v>
      </c>
      <c r="F38" s="67">
        <v>18136</v>
      </c>
      <c r="G38" s="68" t="s">
        <v>40</v>
      </c>
      <c r="H38" s="69"/>
      <c r="I38" s="69"/>
      <c r="J38" s="70">
        <v>2976.15</v>
      </c>
      <c r="K38" s="71">
        <v>0</v>
      </c>
      <c r="L38" s="72">
        <v>0.01</v>
      </c>
      <c r="M38" s="73">
        <f t="shared" si="0"/>
        <v>2976.15</v>
      </c>
      <c r="N38" s="73">
        <f t="shared" si="1"/>
        <v>0</v>
      </c>
      <c r="O38" s="74">
        <f t="shared" si="2"/>
        <v>-29.761500000000002</v>
      </c>
      <c r="P38" s="74">
        <f t="shared" ref="P38:P39" si="12">M38</f>
        <v>2976.15</v>
      </c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>
        <f t="shared" si="4"/>
        <v>-2946.3885</v>
      </c>
      <c r="AJ38" s="75">
        <f t="shared" si="5"/>
        <v>6.7501559897209518E-14</v>
      </c>
    </row>
    <row r="39" spans="1:36" s="78" customFormat="1" ht="12.95" customHeight="1" x14ac:dyDescent="0.2">
      <c r="A39" s="66">
        <v>43516</v>
      </c>
      <c r="B39" s="67">
        <v>11717</v>
      </c>
      <c r="C39" s="67">
        <v>2167</v>
      </c>
      <c r="D39" s="68" t="s">
        <v>83</v>
      </c>
      <c r="E39" s="67" t="s">
        <v>84</v>
      </c>
      <c r="F39" s="67">
        <v>1459</v>
      </c>
      <c r="G39" s="68" t="s">
        <v>40</v>
      </c>
      <c r="H39" s="69"/>
      <c r="I39" s="69"/>
      <c r="J39" s="70">
        <v>0</v>
      </c>
      <c r="K39" s="71">
        <v>6517</v>
      </c>
      <c r="L39" s="72">
        <v>0.01</v>
      </c>
      <c r="M39" s="73">
        <f t="shared" si="0"/>
        <v>5818.7499999999991</v>
      </c>
      <c r="N39" s="73">
        <f t="shared" si="1"/>
        <v>698.24999999999989</v>
      </c>
      <c r="O39" s="74">
        <f t="shared" si="2"/>
        <v>-58.187499999999993</v>
      </c>
      <c r="P39" s="74">
        <f t="shared" si="12"/>
        <v>5818.7499999999991</v>
      </c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>
        <f t="shared" si="4"/>
        <v>-6458.8124999999991</v>
      </c>
      <c r="AJ39" s="75">
        <f t="shared" si="5"/>
        <v>9.1660012913052924E-13</v>
      </c>
    </row>
    <row r="40" spans="1:36" s="78" customFormat="1" ht="12.95" customHeight="1" x14ac:dyDescent="0.2">
      <c r="A40" s="66">
        <v>43517</v>
      </c>
      <c r="B40" s="67">
        <v>11718</v>
      </c>
      <c r="C40" s="67">
        <v>2169</v>
      </c>
      <c r="D40" s="68" t="s">
        <v>56</v>
      </c>
      <c r="E40" s="67">
        <v>139564</v>
      </c>
      <c r="F40" s="67">
        <v>241649</v>
      </c>
      <c r="G40" s="68" t="s">
        <v>57</v>
      </c>
      <c r="H40" s="69"/>
      <c r="I40" s="69"/>
      <c r="J40" s="70">
        <v>0</v>
      </c>
      <c r="K40" s="71">
        <v>3697.6</v>
      </c>
      <c r="L40" s="72">
        <v>0.01</v>
      </c>
      <c r="M40" s="73">
        <f t="shared" si="0"/>
        <v>3301.4285714285711</v>
      </c>
      <c r="N40" s="73">
        <f t="shared" si="1"/>
        <v>396.17142857142852</v>
      </c>
      <c r="O40" s="74">
        <f t="shared" si="2"/>
        <v>-33.014285714285712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>
        <f>M40</f>
        <v>3301.4285714285711</v>
      </c>
      <c r="AI40" s="74">
        <f t="shared" si="4"/>
        <v>-3664.5857142857139</v>
      </c>
      <c r="AJ40" s="75">
        <f t="shared" si="5"/>
        <v>2.4868995751603507E-13</v>
      </c>
    </row>
    <row r="41" spans="1:36" s="78" customFormat="1" ht="12.95" customHeight="1" x14ac:dyDescent="0.2">
      <c r="A41" s="66">
        <v>43517</v>
      </c>
      <c r="B41" s="67">
        <v>11719</v>
      </c>
      <c r="C41" s="67">
        <v>2170</v>
      </c>
      <c r="D41" s="68" t="s">
        <v>41</v>
      </c>
      <c r="E41" s="67" t="s">
        <v>42</v>
      </c>
      <c r="F41" s="67">
        <v>156445</v>
      </c>
      <c r="G41" s="68" t="s">
        <v>40</v>
      </c>
      <c r="H41" s="69"/>
      <c r="I41" s="69"/>
      <c r="J41" s="71">
        <v>2510</v>
      </c>
      <c r="K41" s="71">
        <v>0</v>
      </c>
      <c r="L41" s="72">
        <v>0.01</v>
      </c>
      <c r="M41" s="73">
        <f t="shared" si="0"/>
        <v>2510</v>
      </c>
      <c r="N41" s="73">
        <f t="shared" si="1"/>
        <v>0</v>
      </c>
      <c r="O41" s="74">
        <f t="shared" si="2"/>
        <v>-25.1</v>
      </c>
      <c r="P41" s="74">
        <f t="shared" ref="P41:P42" si="13">M41</f>
        <v>2510</v>
      </c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>
        <f t="shared" si="4"/>
        <v>-2484.9</v>
      </c>
      <c r="AJ41" s="75">
        <f t="shared" si="5"/>
        <v>-9.2370555648813024E-14</v>
      </c>
    </row>
    <row r="42" spans="1:36" s="78" customFormat="1" ht="12.95" customHeight="1" x14ac:dyDescent="0.2">
      <c r="A42" s="66">
        <v>43517</v>
      </c>
      <c r="B42" s="67">
        <v>11720</v>
      </c>
      <c r="C42" s="67">
        <v>2171</v>
      </c>
      <c r="D42" s="68" t="s">
        <v>46</v>
      </c>
      <c r="E42" s="67" t="s">
        <v>47</v>
      </c>
      <c r="F42" s="67">
        <v>18269</v>
      </c>
      <c r="G42" s="68" t="s">
        <v>40</v>
      </c>
      <c r="H42" s="69"/>
      <c r="I42" s="69"/>
      <c r="J42" s="71">
        <v>711.2</v>
      </c>
      <c r="K42" s="71">
        <v>0</v>
      </c>
      <c r="L42" s="72">
        <v>0.01</v>
      </c>
      <c r="M42" s="73">
        <f t="shared" si="0"/>
        <v>711.2</v>
      </c>
      <c r="N42" s="73">
        <f t="shared" si="1"/>
        <v>0</v>
      </c>
      <c r="O42" s="74">
        <f t="shared" si="2"/>
        <v>-7.112000000000001</v>
      </c>
      <c r="P42" s="74">
        <f t="shared" si="13"/>
        <v>711.2</v>
      </c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>
        <f t="shared" si="4"/>
        <v>-704.08800000000008</v>
      </c>
      <c r="AJ42" s="75">
        <f t="shared" si="5"/>
        <v>-3.4638958368304884E-14</v>
      </c>
    </row>
    <row r="43" spans="1:36" s="78" customFormat="1" ht="12.95" customHeight="1" x14ac:dyDescent="0.2">
      <c r="A43" s="66">
        <v>43517</v>
      </c>
      <c r="B43" s="67">
        <v>11721</v>
      </c>
      <c r="C43" s="67">
        <v>2148</v>
      </c>
      <c r="D43" s="68" t="s">
        <v>72</v>
      </c>
      <c r="E43" s="67" t="s">
        <v>73</v>
      </c>
      <c r="F43" s="67">
        <v>76523</v>
      </c>
      <c r="G43" s="68" t="s">
        <v>74</v>
      </c>
      <c r="H43" s="69"/>
      <c r="I43" s="69"/>
      <c r="J43" s="70">
        <v>0</v>
      </c>
      <c r="K43" s="71">
        <v>999.46</v>
      </c>
      <c r="L43" s="72">
        <v>0.01</v>
      </c>
      <c r="M43" s="73">
        <f t="shared" si="0"/>
        <v>892.375</v>
      </c>
      <c r="N43" s="73">
        <f t="shared" si="1"/>
        <v>107.08499999999999</v>
      </c>
      <c r="O43" s="74">
        <f t="shared" si="2"/>
        <v>-8.9237500000000001</v>
      </c>
      <c r="P43" s="74"/>
      <c r="Q43" s="74"/>
      <c r="R43" s="74"/>
      <c r="S43" s="74"/>
      <c r="T43" s="74"/>
      <c r="U43" s="74"/>
      <c r="V43" s="74">
        <f t="shared" ref="V43:V44" si="14">M43</f>
        <v>892.375</v>
      </c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>
        <f t="shared" si="4"/>
        <v>-990.53625</v>
      </c>
      <c r="AJ43" s="75">
        <f t="shared" si="5"/>
        <v>4.0856207306205761E-14</v>
      </c>
    </row>
    <row r="44" spans="1:36" s="78" customFormat="1" ht="12.95" customHeight="1" x14ac:dyDescent="0.2">
      <c r="A44" s="66">
        <v>43517</v>
      </c>
      <c r="B44" s="67">
        <v>11721</v>
      </c>
      <c r="C44" s="67">
        <v>2148</v>
      </c>
      <c r="D44" s="68" t="s">
        <v>72</v>
      </c>
      <c r="E44" s="67" t="s">
        <v>73</v>
      </c>
      <c r="F44" s="67">
        <v>76523</v>
      </c>
      <c r="G44" s="68" t="s">
        <v>24</v>
      </c>
      <c r="H44" s="69"/>
      <c r="I44" s="69"/>
      <c r="J44" s="70">
        <v>0</v>
      </c>
      <c r="K44" s="71">
        <v>981.31</v>
      </c>
      <c r="L44" s="72">
        <v>0.01</v>
      </c>
      <c r="M44" s="73">
        <f t="shared" si="0"/>
        <v>876.16964285714278</v>
      </c>
      <c r="N44" s="73">
        <f t="shared" si="1"/>
        <v>105.14035714285713</v>
      </c>
      <c r="O44" s="74">
        <f t="shared" si="2"/>
        <v>-8.7616964285714278</v>
      </c>
      <c r="P44" s="74"/>
      <c r="Q44" s="74"/>
      <c r="R44" s="74"/>
      <c r="S44" s="74"/>
      <c r="T44" s="74"/>
      <c r="U44" s="74"/>
      <c r="V44" s="74">
        <f t="shared" si="14"/>
        <v>876.16964285714278</v>
      </c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>
        <f t="shared" si="4"/>
        <v>-972.54830357142851</v>
      </c>
      <c r="AJ44" s="75">
        <f t="shared" si="5"/>
        <v>0</v>
      </c>
    </row>
    <row r="45" spans="1:36" s="78" customFormat="1" ht="12.95" customHeight="1" x14ac:dyDescent="0.2">
      <c r="A45" s="66">
        <v>43517</v>
      </c>
      <c r="B45" s="67">
        <v>11722</v>
      </c>
      <c r="C45" s="67">
        <v>2146</v>
      </c>
      <c r="D45" s="68" t="s">
        <v>92</v>
      </c>
      <c r="E45" s="67" t="s">
        <v>93</v>
      </c>
      <c r="F45" s="67">
        <v>85035</v>
      </c>
      <c r="G45" s="68" t="s">
        <v>40</v>
      </c>
      <c r="H45" s="69"/>
      <c r="I45" s="69"/>
      <c r="J45" s="71">
        <v>0</v>
      </c>
      <c r="K45" s="71">
        <v>1300</v>
      </c>
      <c r="L45" s="72">
        <v>0.01</v>
      </c>
      <c r="M45" s="73">
        <f t="shared" si="0"/>
        <v>1160.7142857142856</v>
      </c>
      <c r="N45" s="73">
        <f t="shared" si="1"/>
        <v>139.28571428571425</v>
      </c>
      <c r="O45" s="74">
        <f t="shared" si="2"/>
        <v>-11.607142857142856</v>
      </c>
      <c r="P45" s="74">
        <f t="shared" ref="P45:P48" si="15">M45</f>
        <v>1160.7142857142856</v>
      </c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>
        <f t="shared" si="4"/>
        <v>-1288.3928571428569</v>
      </c>
      <c r="AJ45" s="75">
        <f t="shared" si="5"/>
        <v>2.6112445539183682E-13</v>
      </c>
    </row>
    <row r="46" spans="1:36" s="78" customFormat="1" ht="12.95" customHeight="1" x14ac:dyDescent="0.2">
      <c r="A46" s="66">
        <v>43517</v>
      </c>
      <c r="B46" s="67">
        <v>11723</v>
      </c>
      <c r="C46" s="67">
        <v>2147</v>
      </c>
      <c r="D46" s="68" t="s">
        <v>94</v>
      </c>
      <c r="E46" s="67" t="s">
        <v>95</v>
      </c>
      <c r="F46" s="67">
        <v>116759</v>
      </c>
      <c r="G46" s="68" t="s">
        <v>40</v>
      </c>
      <c r="H46" s="69"/>
      <c r="I46" s="69"/>
      <c r="J46" s="71">
        <v>0</v>
      </c>
      <c r="K46" s="71">
        <v>7438.26</v>
      </c>
      <c r="L46" s="72">
        <v>0.01</v>
      </c>
      <c r="M46" s="73">
        <f t="shared" si="0"/>
        <v>6641.3035714285706</v>
      </c>
      <c r="N46" s="73">
        <f t="shared" si="1"/>
        <v>796.95642857142843</v>
      </c>
      <c r="O46" s="74">
        <f t="shared" si="2"/>
        <v>-66.413035714285712</v>
      </c>
      <c r="P46" s="74">
        <f t="shared" si="15"/>
        <v>6641.3035714285706</v>
      </c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>
        <f t="shared" si="4"/>
        <v>-7371.8469642857135</v>
      </c>
      <c r="AJ46" s="75">
        <f t="shared" si="5"/>
        <v>9.9475983006414026E-13</v>
      </c>
    </row>
    <row r="47" spans="1:36" s="78" customFormat="1" ht="12.95" customHeight="1" x14ac:dyDescent="0.2">
      <c r="A47" s="66">
        <v>43517</v>
      </c>
      <c r="B47" s="67">
        <v>11724</v>
      </c>
      <c r="C47" s="67">
        <v>2173</v>
      </c>
      <c r="D47" s="68" t="s">
        <v>62</v>
      </c>
      <c r="E47" s="67" t="s">
        <v>63</v>
      </c>
      <c r="F47" s="67">
        <v>22187</v>
      </c>
      <c r="G47" s="68" t="s">
        <v>40</v>
      </c>
      <c r="H47" s="69"/>
      <c r="I47" s="69"/>
      <c r="J47" s="71">
        <v>0</v>
      </c>
      <c r="K47" s="71">
        <v>8474</v>
      </c>
      <c r="L47" s="72">
        <v>0.01</v>
      </c>
      <c r="M47" s="73">
        <f t="shared" si="0"/>
        <v>7566.0714285714275</v>
      </c>
      <c r="N47" s="73">
        <f t="shared" si="1"/>
        <v>907.92857142857122</v>
      </c>
      <c r="O47" s="74">
        <f t="shared" si="2"/>
        <v>-75.660714285714278</v>
      </c>
      <c r="P47" s="74">
        <f t="shared" si="15"/>
        <v>7566.0714285714275</v>
      </c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>
        <f t="shared" si="4"/>
        <v>-8398.3392857142844</v>
      </c>
      <c r="AJ47" s="75">
        <f t="shared" si="5"/>
        <v>1.3073986337985843E-12</v>
      </c>
    </row>
    <row r="48" spans="1:36" s="78" customFormat="1" ht="12.95" customHeight="1" x14ac:dyDescent="0.2">
      <c r="A48" s="66">
        <v>43517</v>
      </c>
      <c r="B48" s="67">
        <v>11725</v>
      </c>
      <c r="C48" s="67">
        <v>2172</v>
      </c>
      <c r="D48" s="68" t="s">
        <v>62</v>
      </c>
      <c r="E48" s="67" t="s">
        <v>63</v>
      </c>
      <c r="F48" s="67">
        <v>22189</v>
      </c>
      <c r="G48" s="68" t="s">
        <v>40</v>
      </c>
      <c r="H48" s="69"/>
      <c r="I48" s="69"/>
      <c r="J48" s="71">
        <v>0</v>
      </c>
      <c r="K48" s="71">
        <v>1315</v>
      </c>
      <c r="L48" s="72">
        <v>0.01</v>
      </c>
      <c r="M48" s="73">
        <f t="shared" si="0"/>
        <v>1174.1071428571427</v>
      </c>
      <c r="N48" s="73">
        <f t="shared" si="1"/>
        <v>140.89285714285711</v>
      </c>
      <c r="O48" s="74">
        <f t="shared" si="2"/>
        <v>-11.741071428571427</v>
      </c>
      <c r="P48" s="74">
        <f t="shared" si="15"/>
        <v>1174.1071428571427</v>
      </c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>
        <f t="shared" si="4"/>
        <v>-1303.2589285714284</v>
      </c>
      <c r="AJ48" s="75">
        <f t="shared" si="5"/>
        <v>1.3145040611561853E-13</v>
      </c>
    </row>
    <row r="49" spans="1:36" s="78" customFormat="1" ht="12.95" customHeight="1" x14ac:dyDescent="0.2">
      <c r="A49" s="66">
        <v>43518</v>
      </c>
      <c r="B49" s="67">
        <v>11726</v>
      </c>
      <c r="C49" s="67">
        <v>2168</v>
      </c>
      <c r="D49" s="68" t="s">
        <v>75</v>
      </c>
      <c r="E49" s="67" t="s">
        <v>76</v>
      </c>
      <c r="F49" s="67">
        <v>29694</v>
      </c>
      <c r="G49" s="68" t="s">
        <v>77</v>
      </c>
      <c r="H49" s="69"/>
      <c r="I49" s="69"/>
      <c r="J49" s="70">
        <v>0</v>
      </c>
      <c r="K49" s="71">
        <v>1800</v>
      </c>
      <c r="L49" s="72">
        <v>0.01</v>
      </c>
      <c r="M49" s="73">
        <f t="shared" si="0"/>
        <v>1607.1428571428569</v>
      </c>
      <c r="N49" s="73">
        <f t="shared" si="1"/>
        <v>192.85714285714283</v>
      </c>
      <c r="O49" s="74">
        <f t="shared" si="2"/>
        <v>-16.071428571428569</v>
      </c>
      <c r="P49" s="74"/>
      <c r="Q49" s="74"/>
      <c r="R49" s="74"/>
      <c r="S49" s="74"/>
      <c r="T49" s="74">
        <f>M49</f>
        <v>1607.1428571428569</v>
      </c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>
        <f t="shared" si="4"/>
        <v>-1783.9285714285711</v>
      </c>
      <c r="AJ49" s="75">
        <f t="shared" si="5"/>
        <v>3.2684965844964609E-13</v>
      </c>
    </row>
    <row r="50" spans="1:36" s="78" customFormat="1" ht="12.95" customHeight="1" x14ac:dyDescent="0.2">
      <c r="A50" s="66">
        <v>43518</v>
      </c>
      <c r="B50" s="67">
        <v>11726</v>
      </c>
      <c r="C50" s="67">
        <v>2168</v>
      </c>
      <c r="D50" s="68" t="s">
        <v>75</v>
      </c>
      <c r="E50" s="67" t="s">
        <v>76</v>
      </c>
      <c r="F50" s="67">
        <v>29694</v>
      </c>
      <c r="G50" s="68" t="s">
        <v>23</v>
      </c>
      <c r="H50" s="69"/>
      <c r="I50" s="69"/>
      <c r="J50" s="71">
        <v>0</v>
      </c>
      <c r="K50" s="71">
        <v>1055</v>
      </c>
      <c r="L50" s="72">
        <v>0.01</v>
      </c>
      <c r="M50" s="73">
        <f t="shared" si="0"/>
        <v>941.96428571428567</v>
      </c>
      <c r="N50" s="73">
        <f t="shared" si="1"/>
        <v>113.03571428571428</v>
      </c>
      <c r="O50" s="74">
        <f t="shared" si="2"/>
        <v>-9.4196428571428577</v>
      </c>
      <c r="P50" s="74"/>
      <c r="Q50" s="74"/>
      <c r="R50" s="74"/>
      <c r="S50" s="74"/>
      <c r="T50" s="74"/>
      <c r="U50" s="74">
        <f>M50</f>
        <v>941.96428571428567</v>
      </c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>
        <f t="shared" si="4"/>
        <v>-1045.5803571428571</v>
      </c>
      <c r="AJ50" s="75">
        <f t="shared" si="5"/>
        <v>3.1974423109204508E-14</v>
      </c>
    </row>
    <row r="51" spans="1:36" s="78" customFormat="1" ht="12.95" customHeight="1" x14ac:dyDescent="0.2">
      <c r="A51" s="66">
        <v>43518</v>
      </c>
      <c r="B51" s="67">
        <v>11727</v>
      </c>
      <c r="C51" s="67">
        <v>1949</v>
      </c>
      <c r="D51" s="68" t="s">
        <v>53</v>
      </c>
      <c r="E51" s="67" t="s">
        <v>54</v>
      </c>
      <c r="F51" s="67">
        <v>31248</v>
      </c>
      <c r="G51" s="68" t="s">
        <v>55</v>
      </c>
      <c r="H51" s="69"/>
      <c r="I51" s="69"/>
      <c r="J51" s="71">
        <v>0</v>
      </c>
      <c r="K51" s="71">
        <v>4523.75</v>
      </c>
      <c r="L51" s="72">
        <v>0.01</v>
      </c>
      <c r="M51" s="73">
        <f t="shared" si="0"/>
        <v>4039.0624999999995</v>
      </c>
      <c r="N51" s="73">
        <f t="shared" si="1"/>
        <v>484.68749999999994</v>
      </c>
      <c r="O51" s="74">
        <f t="shared" si="2"/>
        <v>-40.390624999999993</v>
      </c>
      <c r="P51" s="74"/>
      <c r="Q51" s="74"/>
      <c r="R51" s="74"/>
      <c r="S51" s="74"/>
      <c r="T51" s="74"/>
      <c r="U51" s="74"/>
      <c r="V51" s="74"/>
      <c r="W51" s="74">
        <f t="shared" ref="W51:W52" si="16">M51</f>
        <v>4039.0624999999995</v>
      </c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>
        <f t="shared" si="4"/>
        <v>-4483.3593749999991</v>
      </c>
      <c r="AJ51" s="75">
        <f t="shared" si="5"/>
        <v>9.1660012913052924E-13</v>
      </c>
    </row>
    <row r="52" spans="1:36" s="78" customFormat="1" ht="12.95" customHeight="1" x14ac:dyDescent="0.2">
      <c r="A52" s="66">
        <v>43519</v>
      </c>
      <c r="B52" s="67">
        <v>11728</v>
      </c>
      <c r="C52" s="67">
        <v>2174</v>
      </c>
      <c r="D52" s="68" t="s">
        <v>53</v>
      </c>
      <c r="E52" s="67" t="s">
        <v>54</v>
      </c>
      <c r="F52" s="67">
        <v>11602</v>
      </c>
      <c r="G52" s="68" t="s">
        <v>55</v>
      </c>
      <c r="H52" s="69"/>
      <c r="I52" s="69"/>
      <c r="J52" s="71">
        <v>0</v>
      </c>
      <c r="K52" s="71">
        <v>7620</v>
      </c>
      <c r="L52" s="72">
        <v>0.01</v>
      </c>
      <c r="M52" s="73">
        <f t="shared" si="0"/>
        <v>6803.5714285714275</v>
      </c>
      <c r="N52" s="73">
        <f t="shared" si="1"/>
        <v>816.42857142857122</v>
      </c>
      <c r="O52" s="74">
        <f t="shared" si="2"/>
        <v>-68.035714285714278</v>
      </c>
      <c r="P52" s="74"/>
      <c r="Q52" s="74"/>
      <c r="R52" s="74"/>
      <c r="S52" s="74"/>
      <c r="T52" s="74"/>
      <c r="U52" s="74"/>
      <c r="V52" s="74"/>
      <c r="W52" s="74">
        <f t="shared" si="16"/>
        <v>6803.5714285714275</v>
      </c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>
        <f t="shared" si="4"/>
        <v>-7551.9642857142844</v>
      </c>
      <c r="AJ52" s="75">
        <f t="shared" si="5"/>
        <v>1.3073986337985843E-12</v>
      </c>
    </row>
    <row r="53" spans="1:36" s="78" customFormat="1" ht="12.95" customHeight="1" x14ac:dyDescent="0.2">
      <c r="A53" s="66">
        <v>43522</v>
      </c>
      <c r="B53" s="67">
        <v>11729</v>
      </c>
      <c r="C53" s="67">
        <v>2146</v>
      </c>
      <c r="D53" s="68" t="s">
        <v>41</v>
      </c>
      <c r="E53" s="67" t="s">
        <v>42</v>
      </c>
      <c r="F53" s="67">
        <v>157939</v>
      </c>
      <c r="G53" s="68" t="s">
        <v>40</v>
      </c>
      <c r="H53" s="69"/>
      <c r="I53" s="69"/>
      <c r="J53" s="71">
        <v>2540</v>
      </c>
      <c r="K53" s="71">
        <v>0</v>
      </c>
      <c r="L53" s="72">
        <v>0.01</v>
      </c>
      <c r="M53" s="73">
        <f t="shared" si="0"/>
        <v>2540</v>
      </c>
      <c r="N53" s="73">
        <f t="shared" si="1"/>
        <v>0</v>
      </c>
      <c r="O53" s="74">
        <f t="shared" si="2"/>
        <v>-25.400000000000002</v>
      </c>
      <c r="P53" s="74">
        <f t="shared" ref="P53:P54" si="17">M53</f>
        <v>2540</v>
      </c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>
        <f t="shared" si="4"/>
        <v>-2514.6</v>
      </c>
      <c r="AJ53" s="75">
        <f t="shared" si="5"/>
        <v>8.8817841970012523E-14</v>
      </c>
    </row>
    <row r="54" spans="1:36" s="78" customFormat="1" ht="12.95" customHeight="1" x14ac:dyDescent="0.2">
      <c r="A54" s="66">
        <v>43522</v>
      </c>
      <c r="B54" s="67">
        <v>11730</v>
      </c>
      <c r="C54" s="67">
        <v>2178</v>
      </c>
      <c r="D54" s="68" t="s">
        <v>43</v>
      </c>
      <c r="E54" s="67" t="s">
        <v>44</v>
      </c>
      <c r="F54" s="67">
        <v>71518</v>
      </c>
      <c r="G54" s="68" t="s">
        <v>40</v>
      </c>
      <c r="H54" s="69"/>
      <c r="I54" s="69"/>
      <c r="J54" s="71">
        <v>7291</v>
      </c>
      <c r="K54" s="71">
        <v>0</v>
      </c>
      <c r="L54" s="72">
        <v>0.01</v>
      </c>
      <c r="M54" s="73">
        <f t="shared" si="0"/>
        <v>7291</v>
      </c>
      <c r="N54" s="73">
        <f t="shared" si="1"/>
        <v>0</v>
      </c>
      <c r="O54" s="74">
        <f t="shared" si="2"/>
        <v>-72.91</v>
      </c>
      <c r="P54" s="74">
        <f t="shared" si="17"/>
        <v>7291</v>
      </c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>
        <f t="shared" si="4"/>
        <v>-7218.09</v>
      </c>
      <c r="AJ54" s="75">
        <f t="shared" si="5"/>
        <v>-1.4210854715202004E-13</v>
      </c>
    </row>
    <row r="55" spans="1:36" s="78" customFormat="1" ht="12.95" customHeight="1" x14ac:dyDescent="0.2">
      <c r="A55" s="66">
        <v>43522</v>
      </c>
      <c r="B55" s="67">
        <v>11731</v>
      </c>
      <c r="C55" s="67">
        <v>2177</v>
      </c>
      <c r="D55" s="68" t="s">
        <v>43</v>
      </c>
      <c r="E55" s="67" t="s">
        <v>44</v>
      </c>
      <c r="F55" s="67">
        <v>71519</v>
      </c>
      <c r="G55" s="68" t="s">
        <v>45</v>
      </c>
      <c r="H55" s="69"/>
      <c r="I55" s="69"/>
      <c r="J55" s="71">
        <v>2043</v>
      </c>
      <c r="K55" s="71">
        <v>0</v>
      </c>
      <c r="L55" s="72">
        <v>0.01</v>
      </c>
      <c r="M55" s="73">
        <f t="shared" si="0"/>
        <v>2043</v>
      </c>
      <c r="N55" s="73">
        <f t="shared" si="1"/>
        <v>0</v>
      </c>
      <c r="O55" s="74">
        <f t="shared" si="2"/>
        <v>-20.43</v>
      </c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>
        <f t="shared" ref="Z55:Z56" si="18">M55</f>
        <v>2043</v>
      </c>
      <c r="AA55" s="74"/>
      <c r="AB55" s="74"/>
      <c r="AC55" s="74"/>
      <c r="AD55" s="74"/>
      <c r="AE55" s="74"/>
      <c r="AF55" s="74"/>
      <c r="AG55" s="74"/>
      <c r="AH55" s="74"/>
      <c r="AI55" s="74">
        <f t="shared" si="4"/>
        <v>-2022.57</v>
      </c>
      <c r="AJ55" s="75">
        <f t="shared" si="5"/>
        <v>6.3948846218409017E-14</v>
      </c>
    </row>
    <row r="56" spans="1:36" s="78" customFormat="1" ht="12.95" customHeight="1" x14ac:dyDescent="0.2">
      <c r="A56" s="66">
        <v>43522</v>
      </c>
      <c r="B56" s="67">
        <v>11732</v>
      </c>
      <c r="C56" s="67">
        <v>2179</v>
      </c>
      <c r="D56" s="68" t="s">
        <v>46</v>
      </c>
      <c r="E56" s="67" t="s">
        <v>47</v>
      </c>
      <c r="F56" s="67">
        <v>18397</v>
      </c>
      <c r="G56" s="68" t="s">
        <v>45</v>
      </c>
      <c r="H56" s="69"/>
      <c r="I56" s="69"/>
      <c r="J56" s="71">
        <v>305.93</v>
      </c>
      <c r="K56" s="71">
        <v>0</v>
      </c>
      <c r="L56" s="72">
        <v>0.01</v>
      </c>
      <c r="M56" s="73">
        <f t="shared" si="0"/>
        <v>305.93</v>
      </c>
      <c r="N56" s="73">
        <f t="shared" si="1"/>
        <v>0</v>
      </c>
      <c r="O56" s="74">
        <f t="shared" si="2"/>
        <v>-3.0593000000000004</v>
      </c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>
        <f t="shared" si="18"/>
        <v>305.93</v>
      </c>
      <c r="AA56" s="74"/>
      <c r="AB56" s="74"/>
      <c r="AC56" s="74"/>
      <c r="AD56" s="74"/>
      <c r="AE56" s="74"/>
      <c r="AF56" s="74"/>
      <c r="AG56" s="74"/>
      <c r="AH56" s="74"/>
      <c r="AI56" s="74">
        <f t="shared" si="4"/>
        <v>-302.8707</v>
      </c>
      <c r="AJ56" s="75">
        <f t="shared" si="5"/>
        <v>7.1054273576010019E-15</v>
      </c>
    </row>
    <row r="57" spans="1:36" s="78" customFormat="1" ht="12.95" customHeight="1" x14ac:dyDescent="0.2">
      <c r="A57" s="66">
        <v>43522</v>
      </c>
      <c r="B57" s="67">
        <v>11732</v>
      </c>
      <c r="C57" s="67">
        <v>2179</v>
      </c>
      <c r="D57" s="68" t="s">
        <v>46</v>
      </c>
      <c r="E57" s="67" t="s">
        <v>47</v>
      </c>
      <c r="F57" s="67">
        <v>18397</v>
      </c>
      <c r="G57" s="68" t="s">
        <v>40</v>
      </c>
      <c r="H57" s="69"/>
      <c r="I57" s="69"/>
      <c r="J57" s="70">
        <v>2584.65</v>
      </c>
      <c r="K57" s="71">
        <v>0</v>
      </c>
      <c r="L57" s="72">
        <v>0.01</v>
      </c>
      <c r="M57" s="73">
        <f t="shared" si="0"/>
        <v>2584.65</v>
      </c>
      <c r="N57" s="73">
        <f t="shared" si="1"/>
        <v>0</v>
      </c>
      <c r="O57" s="74">
        <f t="shared" si="2"/>
        <v>-25.846500000000002</v>
      </c>
      <c r="P57" s="74">
        <f t="shared" ref="P57:P58" si="19">M57</f>
        <v>2584.65</v>
      </c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>
        <f t="shared" si="4"/>
        <v>-2558.8035</v>
      </c>
      <c r="AJ57" s="75">
        <f t="shared" si="5"/>
        <v>1.0302869668521453E-13</v>
      </c>
    </row>
    <row r="58" spans="1:36" s="78" customFormat="1" ht="12.95" customHeight="1" x14ac:dyDescent="0.2">
      <c r="A58" s="66">
        <v>43524</v>
      </c>
      <c r="B58" s="67">
        <v>11734</v>
      </c>
      <c r="C58" s="67">
        <v>2175</v>
      </c>
      <c r="D58" s="68" t="s">
        <v>38</v>
      </c>
      <c r="E58" s="67" t="s">
        <v>39</v>
      </c>
      <c r="F58" s="67">
        <v>20237</v>
      </c>
      <c r="G58" s="68" t="s">
        <v>40</v>
      </c>
      <c r="H58" s="69"/>
      <c r="I58" s="69"/>
      <c r="J58" s="70">
        <v>0</v>
      </c>
      <c r="K58" s="71">
        <v>2540</v>
      </c>
      <c r="L58" s="72">
        <v>0.01</v>
      </c>
      <c r="M58" s="73">
        <f t="shared" si="0"/>
        <v>2267.8571428571427</v>
      </c>
      <c r="N58" s="73">
        <f t="shared" si="1"/>
        <v>272.14285714285711</v>
      </c>
      <c r="O58" s="74">
        <f t="shared" si="2"/>
        <v>-22.678571428571427</v>
      </c>
      <c r="P58" s="74">
        <f t="shared" si="19"/>
        <v>2267.8571428571427</v>
      </c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>
        <f t="shared" si="4"/>
        <v>-2517.3214285714284</v>
      </c>
      <c r="AJ58" s="75">
        <f t="shared" si="5"/>
        <v>1.3145040611561853E-13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1"/>
      <c r="G59" s="21"/>
      <c r="H59" s="22"/>
      <c r="I59" s="22"/>
      <c r="J59" s="23">
        <v>0</v>
      </c>
      <c r="K59" s="24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1"/>
      <c r="G60" s="21"/>
      <c r="H60" s="22"/>
      <c r="I60" s="22"/>
      <c r="J60" s="23">
        <v>0</v>
      </c>
      <c r="K60" s="24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1"/>
      <c r="G61" s="21"/>
      <c r="H61" s="22"/>
      <c r="I61" s="22"/>
      <c r="J61" s="23">
        <v>0</v>
      </c>
      <c r="K61" s="24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1"/>
      <c r="G62" s="21"/>
      <c r="H62" s="22"/>
      <c r="I62" s="22"/>
      <c r="J62" s="23">
        <v>0</v>
      </c>
      <c r="K62" s="24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1"/>
      <c r="G63" s="21"/>
      <c r="H63" s="22"/>
      <c r="I63" s="22"/>
      <c r="J63" s="23">
        <v>0</v>
      </c>
      <c r="K63" s="24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1"/>
      <c r="G64" s="21"/>
      <c r="H64" s="22"/>
      <c r="I64" s="22"/>
      <c r="J64" s="30">
        <v>0</v>
      </c>
      <c r="K64" s="24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1"/>
      <c r="G65" s="21"/>
      <c r="H65" s="22"/>
      <c r="I65" s="22"/>
      <c r="J65" s="30">
        <v>0</v>
      </c>
      <c r="K65" s="24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1"/>
      <c r="G66" s="21"/>
      <c r="H66" s="22"/>
      <c r="I66" s="22"/>
      <c r="J66" s="30">
        <v>0</v>
      </c>
      <c r="K66" s="24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1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1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69600.039999999979</v>
      </c>
      <c r="K98" s="61">
        <f>SUM(K5:K96)</f>
        <v>129999.15000000001</v>
      </c>
      <c r="L98" s="62"/>
      <c r="M98" s="61">
        <f t="shared" ref="M98:AI98" si="20">SUM(M5:M96)</f>
        <v>185670.70964285714</v>
      </c>
      <c r="N98" s="61">
        <f t="shared" si="20"/>
        <v>13928.480357142851</v>
      </c>
      <c r="O98" s="61">
        <f t="shared" si="20"/>
        <v>-1856.7070964285715</v>
      </c>
      <c r="P98" s="61">
        <f t="shared" si="20"/>
        <v>143271.7482142857</v>
      </c>
      <c r="Q98" s="61">
        <f t="shared" si="20"/>
        <v>10098.214285714284</v>
      </c>
      <c r="R98" s="61">
        <f t="shared" si="20"/>
        <v>0</v>
      </c>
      <c r="S98" s="61">
        <f t="shared" si="20"/>
        <v>756.69642857142856</v>
      </c>
      <c r="T98" s="61">
        <f t="shared" si="20"/>
        <v>1964.285714285714</v>
      </c>
      <c r="U98" s="61">
        <f t="shared" si="20"/>
        <v>941.96428571428567</v>
      </c>
      <c r="V98" s="61">
        <f t="shared" si="20"/>
        <v>1768.5446428571427</v>
      </c>
      <c r="W98" s="61">
        <f t="shared" si="20"/>
        <v>15222.098214285712</v>
      </c>
      <c r="X98" s="61">
        <f t="shared" si="20"/>
        <v>0</v>
      </c>
      <c r="Y98" s="61">
        <f t="shared" si="20"/>
        <v>0</v>
      </c>
      <c r="Z98" s="61">
        <f t="shared" si="20"/>
        <v>6393.89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5253.2678571428569</v>
      </c>
      <c r="AI98" s="61">
        <f t="shared" si="20"/>
        <v>-197742.48290357145</v>
      </c>
    </row>
    <row r="99" spans="1:35" x14ac:dyDescent="0.2">
      <c r="AH99" s="5" t="s">
        <v>69</v>
      </c>
      <c r="AI99" s="5">
        <f>+N100+AI98</f>
        <v>1856.7070964285522</v>
      </c>
    </row>
    <row r="100" spans="1:35" x14ac:dyDescent="0.2">
      <c r="K100" s="5">
        <f>+K98+J98</f>
        <v>199599.19</v>
      </c>
      <c r="N100" s="5">
        <f>+N98+M98</f>
        <v>199599.19</v>
      </c>
      <c r="P100" s="5">
        <f>P98+Q98</f>
        <v>153369.96249999999</v>
      </c>
      <c r="AI100" s="5">
        <f>+AI98-AI99</f>
        <v>-199599.19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Dec2018</vt:lpstr>
      <vt:lpstr>Jan2019</vt:lpstr>
      <vt:lpstr>Feb2019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2020-05-23T11:55:47Z</dcterms:created>
  <dcterms:modified xsi:type="dcterms:W3CDTF">2020-05-23T11:55:47Z</dcterms:modified>
</cp:coreProperties>
</file>