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6 Files\valeromonthlyreportsjune2019\"/>
    </mc:Choice>
  </mc:AlternateContent>
  <xr:revisionPtr revIDLastSave="0" documentId="13_ncr:1_{F57BD6C8-7407-493D-B2A5-E284194C3C5B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Jun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2" i="1" l="1"/>
  <c r="N19" i="1"/>
  <c r="N14" i="1"/>
  <c r="N11" i="1"/>
  <c r="N7" i="1"/>
  <c r="I32" i="1" l="1"/>
  <c r="I19" i="1"/>
  <c r="I14" i="1"/>
  <c r="I11" i="1"/>
  <c r="J11" i="1" s="1"/>
  <c r="I7" i="1"/>
  <c r="J14" i="1" l="1"/>
  <c r="J19" i="1"/>
  <c r="I36" i="1"/>
  <c r="J7" i="1"/>
  <c r="E19" i="1"/>
  <c r="K19" i="1" s="1"/>
  <c r="E33" i="1"/>
  <c r="F33" i="1" s="1"/>
  <c r="E14" i="1"/>
  <c r="K14" i="1" s="1"/>
  <c r="L14" i="1" s="1"/>
  <c r="L19" i="1" l="1"/>
  <c r="J36" i="1"/>
  <c r="F19" i="1"/>
  <c r="E20" i="1"/>
  <c r="F20" i="1" s="1"/>
  <c r="E32" i="1" l="1"/>
  <c r="F14" i="1"/>
  <c r="E11" i="1"/>
  <c r="K11" i="1" s="1"/>
  <c r="L11" i="1" s="1"/>
  <c r="E7" i="1"/>
  <c r="K7" i="1" s="1"/>
  <c r="F32" i="1" l="1"/>
  <c r="K32" i="1"/>
  <c r="L32" i="1" s="1"/>
  <c r="L7" i="1"/>
  <c r="F7" i="1"/>
  <c r="F11" i="1"/>
  <c r="E36" i="1"/>
  <c r="L36" i="1" l="1"/>
  <c r="K36" i="1"/>
</calcChain>
</file>

<file path=xl/sharedStrings.xml><?xml version="1.0" encoding="utf-8"?>
<sst xmlns="http://schemas.openxmlformats.org/spreadsheetml/2006/main" count="35" uniqueCount="35">
  <si>
    <t>TIN NO.</t>
  </si>
  <si>
    <t>ADDRESS</t>
  </si>
  <si>
    <t>RENT</t>
  </si>
  <si>
    <t>000-155-700-000</t>
  </si>
  <si>
    <t>12/F MULTINATIONAL BANCORP. CENTRE</t>
  </si>
  <si>
    <t>6805 AYALA AVENUE., 1200 MAKATI CITY</t>
  </si>
  <si>
    <t xml:space="preserve">INVOICE AMOUNT </t>
  </si>
  <si>
    <t>TOTAL</t>
  </si>
  <si>
    <t xml:space="preserve">EWT </t>
  </si>
  <si>
    <t>CHARLEX INTERNATIONAL CORP.</t>
  </si>
  <si>
    <t>TOSHCO INC.</t>
  </si>
  <si>
    <t>Total</t>
  </si>
  <si>
    <t>THE OLD SPAGHETTI HOUSE- VALERO</t>
  </si>
  <si>
    <t>QUEZON CITY</t>
  </si>
  <si>
    <t>AT YOUR SERVICE COOPERATIVE</t>
  </si>
  <si>
    <t>AGCOR BLDG.KATIPUNAN AVE.LOYOLA</t>
  </si>
  <si>
    <t>HEIGHTS QUEZON CITY</t>
  </si>
  <si>
    <t>Chest Freezer Beer Below Zero</t>
  </si>
  <si>
    <t>GLOBAL BEER ZERO, INC.</t>
  </si>
  <si>
    <t>267-006-297-000</t>
  </si>
  <si>
    <t>7735 ROSEWOOD ST., MARCELO GREEN</t>
  </si>
  <si>
    <t>VILLAGE, PARAÑAQUE CITY</t>
  </si>
  <si>
    <t>238-326-386-000</t>
  </si>
  <si>
    <t>TXT 4 Less Inc</t>
  </si>
  <si>
    <t>4TH FLR NATIONAL ROAD MUNTINLUPA CITY</t>
  </si>
  <si>
    <t>VICENTE CARAG</t>
  </si>
  <si>
    <t>Alvin Cruz</t>
  </si>
  <si>
    <t>251-056-908-000</t>
  </si>
  <si>
    <t>402 GEN LUNA ST. GUMAYANG SAN MATEO RIZAL</t>
  </si>
  <si>
    <t>External Auditor</t>
  </si>
  <si>
    <t>New Rental Fee</t>
  </si>
  <si>
    <t>EXPANDED JUNE 2019</t>
  </si>
  <si>
    <t>Directors Fee for June 2019</t>
  </si>
  <si>
    <t>Mcy 26-June 10</t>
  </si>
  <si>
    <t>June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</si>
</sst>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2" fillId="0" borderId="0" xfId="0" applyFont="1"/>
    <xf numFmtId="43" fontId="0" fillId="0" borderId="0" xfId="1" applyFont="1" applyFill="1" applyBorder="1"/>
    <xf numFmtId="43" fontId="0" fillId="0" borderId="0" xfId="1" applyFont="1" applyFill="1" applyBorder="1" applyAlignment="1">
      <alignment horizontal="center"/>
    </xf>
    <xf numFmtId="43" fontId="0" fillId="0" borderId="0" xfId="0" applyNumberFormat="1" applyBorder="1"/>
    <xf numFmtId="0" fontId="5" fillId="0" borderId="0" xfId="0" applyFont="1" applyBorder="1"/>
    <xf numFmtId="43" fontId="2" fillId="2" borderId="1" xfId="0" applyNumberFormat="1" applyFont="1" applyFill="1" applyBorder="1"/>
    <xf numFmtId="43" fontId="0" fillId="0" borderId="0" xfId="0" applyNumberFormat="1"/>
    <xf numFmtId="43" fontId="0" fillId="0" borderId="2" xfId="1" applyFont="1" applyFill="1" applyBorder="1"/>
    <xf numFmtId="43" fontId="0" fillId="0" borderId="2" xfId="0" applyNumberFormat="1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2" xfId="1" applyFont="1" applyBorder="1"/>
    <xf numFmtId="43" fontId="0" fillId="0" borderId="2" xfId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43" fontId="0" fillId="0" borderId="2" xfId="1" applyNumberFormat="1" applyFont="1" applyFill="1" applyBorder="1"/>
    <xf numFmtId="43" fontId="5" fillId="0" borderId="0" xfId="1" applyFont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43" fontId="6" fillId="3" borderId="2" xfId="1" applyFont="1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3" fontId="7" fillId="0" borderId="2" xfId="1" applyFont="1" applyBorder="1"/>
    <xf numFmtId="43" fontId="5" fillId="3" borderId="2" xfId="1" applyFont="1" applyFill="1" applyBorder="1" applyAlignment="1">
      <alignment horizontal="center"/>
    </xf>
    <xf numFmtId="43" fontId="5" fillId="0" borderId="0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2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N32" sqref="N32"/>
    </sheetView>
  </sheetViews>
  <sheetFormatPr defaultRowHeight="12.75" x14ac:dyDescent="0.2"/>
  <cols>
    <col min="1" max="1" width="46.140625" customWidth="1"/>
    <col min="2" max="2" width="17.85546875" customWidth="1"/>
    <col min="3" max="3" width="43.5703125" customWidth="1"/>
    <col min="4" max="4" width="18.42578125" customWidth="1"/>
    <col min="5" max="5" width="14" customWidth="1"/>
    <col min="6" max="6" width="13.42578125" customWidth="1"/>
    <col min="7" max="7" width="16" customWidth="1"/>
    <col min="8" max="8" width="12.85546875" customWidth="1"/>
    <col min="9" max="9" width="16.85546875" customWidth="1"/>
    <col min="10" max="10" width="10.28515625" bestFit="1" customWidth="1"/>
    <col min="11" max="11" width="10.85546875" bestFit="1" customWidth="1"/>
    <col min="12" max="12" width="11.85546875" bestFit="1" customWidth="1"/>
  </cols>
  <sheetData>
    <row r="1" spans="1:14" ht="18" x14ac:dyDescent="0.25">
      <c r="A1" s="3" t="s">
        <v>10</v>
      </c>
    </row>
    <row r="2" spans="1:14" ht="18" x14ac:dyDescent="0.25">
      <c r="A2" s="3" t="s">
        <v>12</v>
      </c>
    </row>
    <row r="3" spans="1:14" ht="18" x14ac:dyDescent="0.25">
      <c r="A3" s="3" t="s">
        <v>31</v>
      </c>
    </row>
    <row r="4" spans="1:14" x14ac:dyDescent="0.2">
      <c r="A4" s="4"/>
      <c r="I4" s="16"/>
    </row>
    <row r="5" spans="1:14" x14ac:dyDescent="0.2">
      <c r="A5" s="17" t="s">
        <v>2</v>
      </c>
      <c r="B5" s="17" t="s">
        <v>0</v>
      </c>
      <c r="C5" s="17" t="s">
        <v>1</v>
      </c>
      <c r="D5" s="18" t="s">
        <v>6</v>
      </c>
      <c r="E5" s="18" t="s">
        <v>8</v>
      </c>
      <c r="F5" s="18" t="s">
        <v>7</v>
      </c>
    </row>
    <row r="6" spans="1:14" x14ac:dyDescent="0.2">
      <c r="A6" s="17" t="s">
        <v>9</v>
      </c>
      <c r="B6" s="19" t="s">
        <v>3</v>
      </c>
      <c r="C6" s="19" t="s">
        <v>4</v>
      </c>
      <c r="D6" s="20"/>
      <c r="E6" s="20"/>
      <c r="F6" s="20"/>
    </row>
    <row r="7" spans="1:14" x14ac:dyDescent="0.2">
      <c r="A7" s="19"/>
      <c r="B7" s="20"/>
      <c r="C7" s="19" t="s">
        <v>5</v>
      </c>
      <c r="D7" s="36">
        <v>188721.2</v>
      </c>
      <c r="E7" s="15">
        <f>D7/1.12*0.05</f>
        <v>8425.0535714285706</v>
      </c>
      <c r="F7" s="15">
        <f>D7-E7</f>
        <v>180296.14642857143</v>
      </c>
      <c r="G7" t="s">
        <v>30</v>
      </c>
      <c r="I7" s="13">
        <f>D7/1.12</f>
        <v>168501.07142857142</v>
      </c>
      <c r="J7" s="13">
        <f>I7*0.12</f>
        <v>20220.12857142857</v>
      </c>
      <c r="K7" s="13">
        <f>-E7</f>
        <v>-8425.0535714285706</v>
      </c>
      <c r="L7" s="13">
        <f>-SUM(I7:K7)</f>
        <v>-180296.1464285714</v>
      </c>
      <c r="N7">
        <f>K7/I7</f>
        <v>-4.9999999999999996E-2</v>
      </c>
    </row>
    <row r="8" spans="1:14" x14ac:dyDescent="0.2">
      <c r="A8" s="19"/>
      <c r="B8" s="20"/>
      <c r="C8" s="19"/>
      <c r="D8" s="19"/>
      <c r="E8" s="20"/>
      <c r="F8" s="20"/>
    </row>
    <row r="9" spans="1:14" x14ac:dyDescent="0.2">
      <c r="A9" s="19"/>
      <c r="B9" s="19"/>
      <c r="C9" s="19" t="s">
        <v>13</v>
      </c>
      <c r="D9" s="21"/>
      <c r="E9" s="20"/>
      <c r="F9" s="20"/>
      <c r="G9" s="7"/>
      <c r="H9" s="7"/>
    </row>
    <row r="10" spans="1:14" x14ac:dyDescent="0.2">
      <c r="A10" s="31" t="s">
        <v>17</v>
      </c>
      <c r="B10" s="30"/>
      <c r="C10" s="30"/>
      <c r="D10" s="28"/>
      <c r="E10" s="29"/>
      <c r="F10" s="29"/>
      <c r="G10" s="7"/>
      <c r="H10" s="7"/>
    </row>
    <row r="11" spans="1:14" x14ac:dyDescent="0.2">
      <c r="A11" s="19" t="s">
        <v>18</v>
      </c>
      <c r="B11" s="19" t="s">
        <v>19</v>
      </c>
      <c r="C11" s="19" t="s">
        <v>20</v>
      </c>
      <c r="D11" s="32">
        <v>3360</v>
      </c>
      <c r="E11" s="14">
        <f>D11/1.12*0.05</f>
        <v>149.99999999999997</v>
      </c>
      <c r="F11" s="15">
        <f>D11-E11</f>
        <v>3210</v>
      </c>
      <c r="G11" s="6"/>
      <c r="H11" s="27"/>
      <c r="I11" s="13">
        <f>D11/1.12</f>
        <v>2999.9999999999995</v>
      </c>
      <c r="J11" s="13">
        <f>I11*0.12</f>
        <v>359.99999999999994</v>
      </c>
      <c r="K11" s="13">
        <f>-E11</f>
        <v>-149.99999999999997</v>
      </c>
      <c r="L11" s="13">
        <f>-SUM(I11:K11)</f>
        <v>-3209.9999999999995</v>
      </c>
      <c r="N11">
        <f>K11/I11</f>
        <v>-4.9999999999999996E-2</v>
      </c>
    </row>
    <row r="12" spans="1:14" x14ac:dyDescent="0.2">
      <c r="A12" s="19"/>
      <c r="B12" s="19"/>
      <c r="C12" s="19" t="s">
        <v>21</v>
      </c>
      <c r="D12" s="32"/>
      <c r="E12" s="14"/>
      <c r="F12" s="15"/>
      <c r="G12" s="6"/>
      <c r="H12" s="6"/>
    </row>
    <row r="13" spans="1:14" x14ac:dyDescent="0.2">
      <c r="A13" s="19"/>
      <c r="B13" s="19"/>
      <c r="C13" s="19"/>
      <c r="D13" s="32"/>
      <c r="E13" s="14"/>
      <c r="F13" s="15"/>
      <c r="G13" s="6"/>
      <c r="H13" s="6"/>
    </row>
    <row r="14" spans="1:14" ht="25.5" x14ac:dyDescent="0.2">
      <c r="A14" s="17" t="s">
        <v>26</v>
      </c>
      <c r="B14" s="25" t="s">
        <v>27</v>
      </c>
      <c r="C14" s="35" t="s">
        <v>28</v>
      </c>
      <c r="D14" s="32">
        <v>16800</v>
      </c>
      <c r="E14" s="14">
        <f>D14/1.12*5%</f>
        <v>750</v>
      </c>
      <c r="F14" s="15">
        <f>D14-E14</f>
        <v>16050</v>
      </c>
      <c r="G14" s="6" t="s">
        <v>29</v>
      </c>
      <c r="H14" s="6"/>
      <c r="I14" s="13">
        <f>D14/1.12</f>
        <v>14999.999999999998</v>
      </c>
      <c r="J14" s="13">
        <f>I14*0.12</f>
        <v>1799.9999999999998</v>
      </c>
      <c r="K14" s="13">
        <f>-E14</f>
        <v>-750</v>
      </c>
      <c r="L14" s="13">
        <f>-SUM(I14:K14)</f>
        <v>-16049.999999999996</v>
      </c>
      <c r="N14">
        <f>K14/I14</f>
        <v>-0.05</v>
      </c>
    </row>
    <row r="15" spans="1:14" x14ac:dyDescent="0.2">
      <c r="A15" s="17"/>
      <c r="B15" s="25"/>
      <c r="C15" s="35"/>
      <c r="D15" s="32"/>
      <c r="E15" s="14"/>
      <c r="F15" s="15"/>
      <c r="G15" s="6"/>
      <c r="H15" s="6"/>
    </row>
    <row r="16" spans="1:14" hidden="1" x14ac:dyDescent="0.2">
      <c r="A16" s="19"/>
      <c r="B16" s="19"/>
      <c r="C16" s="19"/>
      <c r="D16" s="32"/>
      <c r="E16" s="14"/>
      <c r="F16" s="15"/>
      <c r="G16" s="6"/>
      <c r="H16" s="6"/>
    </row>
    <row r="17" spans="1:14" x14ac:dyDescent="0.2">
      <c r="A17" s="19"/>
      <c r="B17" s="19"/>
      <c r="C17" s="19"/>
      <c r="D17" s="32"/>
      <c r="E17" s="14"/>
      <c r="F17" s="15"/>
      <c r="G17" s="6"/>
      <c r="H17" s="6"/>
    </row>
    <row r="18" spans="1:14" x14ac:dyDescent="0.2">
      <c r="A18" s="17" t="s">
        <v>23</v>
      </c>
      <c r="B18" s="19"/>
      <c r="C18" s="19"/>
      <c r="D18" s="32"/>
      <c r="E18" s="14"/>
      <c r="F18" s="15"/>
      <c r="G18" s="6"/>
      <c r="H18" s="6"/>
    </row>
    <row r="19" spans="1:14" x14ac:dyDescent="0.2">
      <c r="A19" s="25" t="s">
        <v>25</v>
      </c>
      <c r="B19" s="25" t="s">
        <v>22</v>
      </c>
      <c r="C19" s="25" t="s">
        <v>24</v>
      </c>
      <c r="D19" s="32">
        <v>23550.86</v>
      </c>
      <c r="E19" s="14">
        <f>D19/1.12*10%</f>
        <v>2102.7553571428571</v>
      </c>
      <c r="F19" s="15">
        <f>D19-E19</f>
        <v>21448.104642857143</v>
      </c>
      <c r="G19" s="6" t="s">
        <v>32</v>
      </c>
      <c r="H19" s="6"/>
      <c r="I19" s="13">
        <f>D19/1.12</f>
        <v>21027.553571428569</v>
      </c>
      <c r="J19" s="13">
        <f>I19*0.12</f>
        <v>2523.3064285714281</v>
      </c>
      <c r="K19" s="13">
        <f>-E19</f>
        <v>-2102.7553571428571</v>
      </c>
      <c r="L19" s="13">
        <f>-SUM(I19:K19)</f>
        <v>-21448.104642857139</v>
      </c>
      <c r="N19">
        <f>K19/I19</f>
        <v>-0.1</v>
      </c>
    </row>
    <row r="20" spans="1:14" x14ac:dyDescent="0.2">
      <c r="A20" s="25"/>
      <c r="B20" s="25"/>
      <c r="C20" s="25"/>
      <c r="D20" s="32">
        <v>0</v>
      </c>
      <c r="E20" s="14">
        <f>D20/1.12*0.05</f>
        <v>0</v>
      </c>
      <c r="F20" s="15">
        <f>D20-E20</f>
        <v>0</v>
      </c>
      <c r="G20" s="6"/>
      <c r="H20" s="6"/>
    </row>
    <row r="21" spans="1:14" hidden="1" x14ac:dyDescent="0.2">
      <c r="A21" s="17"/>
      <c r="B21" s="19"/>
      <c r="C21" s="19"/>
      <c r="D21" s="34"/>
      <c r="E21" s="14"/>
      <c r="F21" s="15"/>
      <c r="G21" s="6"/>
      <c r="H21" s="6"/>
    </row>
    <row r="22" spans="1:14" ht="16.5" hidden="1" customHeight="1" x14ac:dyDescent="0.2">
      <c r="A22" s="17"/>
      <c r="B22" s="19"/>
      <c r="C22" s="19"/>
      <c r="D22" s="34"/>
      <c r="E22" s="14"/>
      <c r="F22" s="15"/>
      <c r="G22" s="6"/>
      <c r="H22" s="6"/>
    </row>
    <row r="23" spans="1:14" hidden="1" x14ac:dyDescent="0.2">
      <c r="A23" s="17"/>
      <c r="B23" s="19"/>
      <c r="C23" s="19"/>
      <c r="D23" s="34"/>
      <c r="E23" s="14"/>
      <c r="F23" s="15"/>
      <c r="G23" s="6"/>
      <c r="H23" s="6"/>
    </row>
    <row r="24" spans="1:14" hidden="1" x14ac:dyDescent="0.2">
      <c r="A24" s="17"/>
      <c r="B24" s="19"/>
      <c r="C24" s="19"/>
      <c r="D24" s="34"/>
      <c r="E24" s="14"/>
      <c r="F24" s="15"/>
      <c r="G24" s="6"/>
      <c r="H24" s="6"/>
    </row>
    <row r="25" spans="1:14" hidden="1" x14ac:dyDescent="0.2">
      <c r="A25" s="19"/>
      <c r="B25" s="19"/>
      <c r="C25" s="19"/>
      <c r="D25" s="34"/>
      <c r="E25" s="14"/>
      <c r="F25" s="15"/>
      <c r="G25" s="6"/>
      <c r="H25" s="6"/>
    </row>
    <row r="26" spans="1:14" hidden="1" x14ac:dyDescent="0.2">
      <c r="A26" s="19"/>
      <c r="B26" s="19"/>
      <c r="C26" s="19"/>
      <c r="D26" s="34"/>
      <c r="E26" s="14"/>
      <c r="F26" s="15"/>
      <c r="G26" s="6"/>
      <c r="H26" s="6"/>
    </row>
    <row r="27" spans="1:14" hidden="1" x14ac:dyDescent="0.2">
      <c r="A27" s="19"/>
      <c r="B27" s="19"/>
      <c r="C27" s="19"/>
      <c r="D27" s="34"/>
      <c r="E27" s="14"/>
      <c r="F27" s="15"/>
      <c r="G27" s="6"/>
      <c r="H27" s="6"/>
    </row>
    <row r="28" spans="1:14" hidden="1" x14ac:dyDescent="0.2">
      <c r="A28" s="19"/>
      <c r="B28" s="19"/>
      <c r="C28" s="19"/>
      <c r="D28" s="34"/>
      <c r="E28" s="14"/>
      <c r="F28" s="15"/>
      <c r="G28" s="6"/>
      <c r="H28" s="6"/>
    </row>
    <row r="29" spans="1:14" hidden="1" x14ac:dyDescent="0.2">
      <c r="A29" s="19"/>
      <c r="B29" s="19"/>
      <c r="C29" s="19"/>
      <c r="D29" s="34"/>
      <c r="E29" s="14"/>
      <c r="F29" s="15"/>
      <c r="G29" s="6"/>
      <c r="H29" s="6"/>
    </row>
    <row r="30" spans="1:14" x14ac:dyDescent="0.2">
      <c r="A30" s="19"/>
      <c r="B30" s="19"/>
      <c r="C30" s="19"/>
      <c r="D30" s="22"/>
      <c r="E30" s="14"/>
      <c r="F30" s="15"/>
      <c r="I30" s="11"/>
      <c r="J30" s="6"/>
      <c r="K30" s="6"/>
    </row>
    <row r="31" spans="1:14" x14ac:dyDescent="0.2">
      <c r="A31" s="19"/>
      <c r="B31" s="19"/>
      <c r="C31" s="25"/>
      <c r="D31" s="33"/>
      <c r="E31" s="26"/>
      <c r="F31" s="15"/>
      <c r="I31" s="11"/>
      <c r="J31" s="6"/>
      <c r="K31" s="6"/>
    </row>
    <row r="32" spans="1:14" x14ac:dyDescent="0.2">
      <c r="A32" s="17" t="s">
        <v>14</v>
      </c>
      <c r="B32" s="19"/>
      <c r="C32" s="25" t="s">
        <v>15</v>
      </c>
      <c r="D32" s="24">
        <v>14718.95</v>
      </c>
      <c r="E32" s="26">
        <f>D32*0.02</f>
        <v>294.37900000000002</v>
      </c>
      <c r="F32" s="15">
        <f>D32-E32</f>
        <v>14424.571</v>
      </c>
      <c r="G32" s="6" t="s">
        <v>33</v>
      </c>
      <c r="I32" s="38">
        <f>D32+D33</f>
        <v>29520.06</v>
      </c>
      <c r="J32" s="6"/>
      <c r="K32" s="13">
        <f>-E32</f>
        <v>-294.37900000000002</v>
      </c>
      <c r="L32" s="13">
        <f>-SUM(I32:K32)</f>
        <v>-29225.681</v>
      </c>
      <c r="N32">
        <f>K32/I32</f>
        <v>-9.9721680782491641E-3</v>
      </c>
    </row>
    <row r="33" spans="1:12" x14ac:dyDescent="0.2">
      <c r="A33" s="19"/>
      <c r="B33" s="19"/>
      <c r="C33" s="25" t="s">
        <v>16</v>
      </c>
      <c r="D33" s="37">
        <v>14801.11</v>
      </c>
      <c r="E33" s="26">
        <f>D33*0.02</f>
        <v>296.0222</v>
      </c>
      <c r="F33" s="15">
        <f>D33-E33</f>
        <v>14505.087800000001</v>
      </c>
      <c r="G33" s="6" t="s">
        <v>34</v>
      </c>
      <c r="I33" s="11"/>
      <c r="J33" s="6"/>
      <c r="K33" s="6"/>
    </row>
    <row r="34" spans="1:12" hidden="1" x14ac:dyDescent="0.2">
      <c r="A34" s="19"/>
      <c r="B34" s="19"/>
      <c r="C34" s="19"/>
      <c r="D34" s="24"/>
      <c r="E34" s="22"/>
      <c r="F34" s="23"/>
      <c r="I34" s="11"/>
      <c r="J34" s="6"/>
      <c r="K34" s="6"/>
    </row>
    <row r="35" spans="1:12" x14ac:dyDescent="0.2">
      <c r="A35" s="1"/>
      <c r="B35" s="1"/>
      <c r="C35" s="1"/>
      <c r="D35" s="9"/>
      <c r="E35" s="8"/>
      <c r="F35" s="10"/>
      <c r="I35" s="6"/>
      <c r="J35" s="6"/>
      <c r="K35" s="6"/>
    </row>
    <row r="36" spans="1:12" ht="13.5" thickBot="1" x14ac:dyDescent="0.25">
      <c r="D36" s="5" t="s">
        <v>11</v>
      </c>
      <c r="E36" s="12">
        <f>SUM(E7:E35)</f>
        <v>12018.210128571427</v>
      </c>
      <c r="G36" s="13"/>
      <c r="I36" s="13">
        <f>I7+I11+I14+I19</f>
        <v>207528.625</v>
      </c>
      <c r="J36" s="13">
        <f>SUM(J7:J35)</f>
        <v>24903.434999999998</v>
      </c>
      <c r="K36" s="13">
        <f t="shared" ref="K36:L36" si="0">SUM(K7:K35)</f>
        <v>-11722.187928571428</v>
      </c>
      <c r="L36" s="13">
        <f t="shared" si="0"/>
        <v>-250229.93207142854</v>
      </c>
    </row>
    <row r="37" spans="1:12" ht="13.5" thickTop="1" x14ac:dyDescent="0.2"/>
    <row r="41" spans="1:12" x14ac:dyDescent="0.2">
      <c r="A41" s="1"/>
      <c r="B41" s="1"/>
      <c r="C41" s="1"/>
      <c r="D41" s="1"/>
    </row>
    <row r="42" spans="1:12" x14ac:dyDescent="0.2">
      <c r="A42" s="1"/>
      <c r="B42" s="1"/>
      <c r="C42" s="1"/>
      <c r="D42" s="1"/>
    </row>
    <row r="43" spans="1:12" x14ac:dyDescent="0.2">
      <c r="A43" s="2"/>
      <c r="B43" s="2"/>
      <c r="C43" s="2"/>
      <c r="D43" s="1"/>
    </row>
    <row r="44" spans="1:12" x14ac:dyDescent="0.2">
      <c r="A44" s="2"/>
      <c r="B44" s="2"/>
      <c r="C44" s="2"/>
      <c r="D44" s="1"/>
    </row>
    <row r="45" spans="1:12" x14ac:dyDescent="0.2">
      <c r="A45" s="2"/>
      <c r="B45" s="2"/>
      <c r="C45" s="2"/>
      <c r="D45" s="1"/>
    </row>
    <row r="46" spans="1:12" x14ac:dyDescent="0.2">
      <c r="A46" s="2"/>
      <c r="B46" s="2"/>
      <c r="C46" s="2"/>
      <c r="D46" s="1"/>
    </row>
    <row r="47" spans="1:12" x14ac:dyDescent="0.2">
      <c r="A47" s="2"/>
      <c r="B47" s="2"/>
      <c r="C47" s="2"/>
      <c r="D47" s="1"/>
    </row>
    <row r="48" spans="1:12" x14ac:dyDescent="0.2">
      <c r="A48" s="2"/>
      <c r="B48" s="2"/>
      <c r="C48" s="2"/>
      <c r="D48" s="1"/>
    </row>
    <row r="49" spans="1:4" x14ac:dyDescent="0.2">
      <c r="A49" s="2"/>
      <c r="B49" s="2"/>
      <c r="C49" s="2"/>
      <c r="D49" s="1"/>
    </row>
    <row r="50" spans="1:4" x14ac:dyDescent="0.2">
      <c r="A50" s="2"/>
      <c r="B50" s="2"/>
      <c r="C50" s="2"/>
      <c r="D50" s="2"/>
    </row>
    <row r="51" spans="1:4" x14ac:dyDescent="0.2">
      <c r="B51" s="2"/>
    </row>
    <row r="52" spans="1:4" x14ac:dyDescent="0.2">
      <c r="B52" s="2"/>
    </row>
  </sheetData>
  <phoneticPr fontId="3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toshvalero</dc:creator>
  <cp:lastModifiedBy>default</cp:lastModifiedBy>
  <dcterms:created xsi:type="dcterms:W3CDTF">1996-10-14T23:33:28Z</dcterms:created>
  <dcterms:modified xsi:type="dcterms:W3CDTF">2020-05-31T12:09:41Z</dcterms:modified>
</cp:coreProperties>
</file>