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"/>
    </mc:Choice>
  </mc:AlternateContent>
  <xr:revisionPtr revIDLastSave="0" documentId="13_ncr:1_{C94608A6-5EF8-4ADB-8321-898CA7DFA015}" xr6:coauthVersionLast="44" xr6:coauthVersionMax="44" xr10:uidLastSave="{00000000-0000-0000-0000-000000000000}"/>
  <bookViews>
    <workbookView xWindow="-60" yWindow="-60" windowWidth="24120" windowHeight="12960" xr2:uid="{00000000-000D-0000-FFFF-FFFF00000000}"/>
  </bookViews>
  <sheets>
    <sheet name="WTB" sheetId="2" r:id="rId1"/>
    <sheet name="SEP_Payroll_A" sheetId="3" r:id="rId2"/>
  </sheets>
  <externalReferences>
    <externalReference r:id="rId3"/>
    <externalReference r:id="rId4"/>
  </externalReferences>
  <definedNames>
    <definedName name="\q">#REF!</definedName>
    <definedName name="_001_0_000413_7_0001">#REF!</definedName>
    <definedName name="_001_1_840600_3_3071">#REF!</definedName>
    <definedName name="_1001PATTAYA">#REF!</definedName>
    <definedName name="_1023CHIENGINN">#REF!</definedName>
    <definedName name="_1024CHONBURI">#REF!</definedName>
    <definedName name="_1032HADYAI">#REF!</definedName>
    <definedName name="_1037PITSANULOK">#REF!</definedName>
    <definedName name="_1039LOTUS_PATTAYA">#REF!</definedName>
    <definedName name="_1040KHONKAEN">#REF!</definedName>
    <definedName name="_1041UDON">#REF!</definedName>
    <definedName name="_1042SARABURI">#REF!</definedName>
    <definedName name="_1043RAYONG">#REF!</definedName>
    <definedName name="_1045SRIRACHA">#REF!</definedName>
    <definedName name="_1046PHUKET">#REF!</definedName>
    <definedName name="_1047LUMPANG">#REF!</definedName>
    <definedName name="_1048NAKHONSAWAN">#REF!</definedName>
    <definedName name="_1051NAKORNPATHOM">#REF!</definedName>
    <definedName name="_1052JOMSURANG">#REF!</definedName>
    <definedName name="_1053CHIENGRAI">#REF!</definedName>
    <definedName name="_1054UBON">#REF!</definedName>
    <definedName name="_30302307100.531020">#REF!</definedName>
    <definedName name="_30302307100_531020">#REF!</definedName>
    <definedName name="_a2">#REF!</definedName>
    <definedName name="_b2">{"'Summary'!$A$5:$H$42"}</definedName>
    <definedName name="_b6">{"'Summary'!$A$5:$H$42"}</definedName>
    <definedName name="_bud1">#REF!</definedName>
    <definedName name="_CPR2">#REF!</definedName>
    <definedName name="_Fill">#N/A</definedName>
    <definedName name="_xlnm._FilterDatabase">#REF!</definedName>
    <definedName name="_Key1">#REF!</definedName>
    <definedName name="_KNB1">#REF!</definedName>
    <definedName name="_Mob1">#REF!</definedName>
    <definedName name="_Mob2">#REF!</definedName>
    <definedName name="_Mob3">#REF!</definedName>
    <definedName name="_Mob4">#REF!</definedName>
    <definedName name="_Mob5">#REF!</definedName>
    <definedName name="_Mob6">#REF!</definedName>
    <definedName name="_Mob7">#REF!</definedName>
    <definedName name="_Order1">255</definedName>
    <definedName name="_Order2">255</definedName>
    <definedName name="_PP1005">#REF!</definedName>
    <definedName name="_PR333">#REF!</definedName>
    <definedName name="_PZ1">#REF!</definedName>
    <definedName name="_PZ123">#REF!</definedName>
    <definedName name="_PZ333">#REF!</definedName>
    <definedName name="_Sort">#REF!</definedName>
    <definedName name="_TB0107">#REF!</definedName>
    <definedName name="_TB0207">#REF!</definedName>
    <definedName name="_TB0307">#REF!</definedName>
    <definedName name="_TB0406">#REF!</definedName>
    <definedName name="_TB0407">#REF!</definedName>
    <definedName name="_TB0506">#REF!</definedName>
    <definedName name="_TB0507">#REF!</definedName>
    <definedName name="_TB0606">#REF!</definedName>
    <definedName name="_TB0607">#REF!</definedName>
    <definedName name="_TB0706">#REF!</definedName>
    <definedName name="_TB0806">#REF!</definedName>
    <definedName name="_TB0906">#REF!</definedName>
    <definedName name="_TB1006">#REF!</definedName>
    <definedName name="_TB1106">#REF!</definedName>
    <definedName name="_TB1206">#REF!</definedName>
    <definedName name="_TB1207">#REF!</definedName>
    <definedName name="_WO0805">#REF!</definedName>
    <definedName name="_wo09">#REF!</definedName>
    <definedName name="_wo0905">#REF!</definedName>
    <definedName name="_WO1005">#REF!</definedName>
    <definedName name="_wo1105">#REF!</definedName>
    <definedName name="AA">#REF!</definedName>
    <definedName name="aaa">#REF!</definedName>
    <definedName name="ABC_Graphs">#REF!</definedName>
    <definedName name="ABC_Graphs2">#REF!</definedName>
    <definedName name="ABC_Worksheet">#REF!</definedName>
    <definedName name="ACCFB">#REF!</definedName>
    <definedName name="ACCJAN">#REF!</definedName>
    <definedName name="accode">#REF!</definedName>
    <definedName name="ACCRU">#REF!</definedName>
    <definedName name="AcqType">#REF!</definedName>
    <definedName name="Add_Capital">#REF!</definedName>
    <definedName name="AllaFalseIShipTo">#REF!</definedName>
    <definedName name="AMEXS">#REF!</definedName>
    <definedName name="AnalDate">#REF!</definedName>
    <definedName name="AREA">#REF!</definedName>
    <definedName name="AUG">#REF!</definedName>
    <definedName name="bbb">#REF!</definedName>
    <definedName name="BBR">#REF!</definedName>
    <definedName name="beau">{"'Summary'!$A$5:$H$42"}</definedName>
    <definedName name="beau1">{"'Summary'!$A$5:$H$42"}</definedName>
    <definedName name="beau2">{"'Summary'!$A$5:$H$42"}</definedName>
    <definedName name="beau3">{"'Summary'!$A$5:$H$42"}</definedName>
    <definedName name="beau4">{"'Summary'!$A$5:$H$42"}</definedName>
    <definedName name="BFTAX">#REF!</definedName>
    <definedName name="BR">#REF!</definedName>
    <definedName name="BRA">#REF!</definedName>
    <definedName name="bran">#REF!</definedName>
    <definedName name="BTWACC">#REF!</definedName>
    <definedName name="bud">#REF!</definedName>
    <definedName name="BuiltIn_AutoFilter___1">#REF!</definedName>
    <definedName name="BuiltIn_AutoFilter___10">#REF!</definedName>
    <definedName name="BuiltIn_AutoFilter___11">#REF!</definedName>
    <definedName name="BuiltIn_AutoFilter___12">#REF!</definedName>
    <definedName name="BuiltIn_AutoFilter___13">#REF!</definedName>
    <definedName name="BuiltIn_AutoFilter___6">#REF!</definedName>
    <definedName name="BuiltIn_AutoFilter___9">#REF!</definedName>
    <definedName name="BuiltIn_Print_Titles___0">#REF!</definedName>
    <definedName name="Capital">#REF!</definedName>
    <definedName name="Capital_Summary">#REF!</definedName>
    <definedName name="CAPRISK">#REF!</definedName>
    <definedName name="card">#REF!</definedName>
    <definedName name="ccc">#REF!</definedName>
    <definedName name="CCCC">#REF!</definedName>
    <definedName name="Choices_Wrapper">#N/A</definedName>
    <definedName name="CODE">#REF!</definedName>
    <definedName name="Company">#REF!</definedName>
    <definedName name="CORP">#REF!</definedName>
    <definedName name="cr_minorfood_grosssales_01_2003_sheet1">#REF!</definedName>
    <definedName name="CSC">#REF!</definedName>
    <definedName name="cscamex">#REF!</definedName>
    <definedName name="Cuminfla1">#REF!</definedName>
    <definedName name="Cuminfla2">#REF!</definedName>
    <definedName name="Cuminfla3">#REF!</definedName>
    <definedName name="Cuminfla4">#REF!</definedName>
    <definedName name="Cumsalary1">#REF!</definedName>
    <definedName name="Cumsalary2">#REF!</definedName>
    <definedName name="Cumsalary3">#REF!</definedName>
    <definedName name="Cumsalary4">#REF!</definedName>
    <definedName name="_xlnm.Database">#REF!</definedName>
    <definedName name="DAY_OF_PERIOD">#REF!</definedName>
    <definedName name="DD">#REF!</definedName>
    <definedName name="DED">#REF!</definedName>
    <definedName name="Dep_Schedule">#REF!</definedName>
    <definedName name="des">#REF!</definedName>
    <definedName name="DOCKET">#REF!</definedName>
    <definedName name="ds">#REF!</definedName>
    <definedName name="EngAddress">#REF!</definedName>
    <definedName name="ExRate">#REF!</definedName>
    <definedName name="F1aaa">#REF!</definedName>
    <definedName name="FADE">#REF!</definedName>
    <definedName name="FBTAX">#REF!</definedName>
    <definedName name="fd">#REF!</definedName>
    <definedName name="FFB">#REF!</definedName>
    <definedName name="ffff">#REF!</definedName>
    <definedName name="Final">#REF!</definedName>
    <definedName name="FirstTime">#REF!</definedName>
    <definedName name="FixedTerm">#REF!</definedName>
    <definedName name="FOOD1205">#REF!</definedName>
    <definedName name="fsamex">#REF!</definedName>
    <definedName name="FSBR1">#REF!</definedName>
    <definedName name="G4S">#REF!</definedName>
    <definedName name="G4t">#REF!</definedName>
    <definedName name="General_Information">#REF!</definedName>
    <definedName name="hfd">#REF!</definedName>
    <definedName name="hhh">#REF!</definedName>
    <definedName name="HHV">#REF!</definedName>
    <definedName name="hhv.">#REF!</definedName>
    <definedName name="HOUSE">#REF!</definedName>
    <definedName name="housing">#REF!</definedName>
    <definedName name="housing2005">#REF!</definedName>
    <definedName name="HTML_CodePage">874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>#REF!</definedName>
    <definedName name="infla2">#REF!</definedName>
    <definedName name="infla3">#REF!</definedName>
    <definedName name="infla4">#REF!</definedName>
    <definedName name="InfRate">#REF!</definedName>
    <definedName name="InTrm">#REF!</definedName>
    <definedName name="InvAdv">#REF!</definedName>
    <definedName name="IRR">#REF!</definedName>
    <definedName name="irr_table">#REF!</definedName>
    <definedName name="JJJ">#REF!</definedName>
    <definedName name="jjjj">#REF!</definedName>
    <definedName name="JULY">#REF!</definedName>
    <definedName name="JUNE">#REF!</definedName>
    <definedName name="jvbranch">#REF!</definedName>
    <definedName name="JVFB0805">#REF!</definedName>
    <definedName name="kidamex">#REF!</definedName>
    <definedName name="KNVK">#REF!</definedName>
    <definedName name="KNVV">#REF!</definedName>
    <definedName name="Lease">#REF!</definedName>
    <definedName name="license">#REF!</definedName>
    <definedName name="Life">#REF!</definedName>
    <definedName name="LOC">#REF!</definedName>
    <definedName name="Logistics">#REF!</definedName>
    <definedName name="MASTER">#REF!</definedName>
    <definedName name="MAY">#REF!</definedName>
    <definedName name="mgt_fee">#REF!</definedName>
    <definedName name="MKTYIELD">#REF!</definedName>
    <definedName name="MobEq">#REF!</definedName>
    <definedName name="Monthly_Sales_for_Acct">#REF!</definedName>
    <definedName name="MTD">#REF!</definedName>
    <definedName name="name">#REF!</definedName>
    <definedName name="NAME1">#REF!</definedName>
    <definedName name="NAPAPORN">#REF!</definedName>
    <definedName name="Newest">#REF!</definedName>
    <definedName name="nittaya_su">{"'Summary'!$A$5:$H$42"}</definedName>
    <definedName name="NoWeeks">52</definedName>
    <definedName name="NUM">#REF!</definedName>
    <definedName name="OOO">#REF!</definedName>
    <definedName name="OpenforUser2">#N/A</definedName>
    <definedName name="OpenForUser3">#N/A</definedName>
    <definedName name="OpenForUser4">#N/A</definedName>
    <definedName name="OptTrm">#REF!</definedName>
    <definedName name="OPTYN">#REF!</definedName>
    <definedName name="OUTSA">#REF!</definedName>
    <definedName name="page1">#REF!</definedName>
    <definedName name="Payback">#REF!</definedName>
    <definedName name="PayerEngAddress">#REF!</definedName>
    <definedName name="PayerSoldTo">#REF!</definedName>
    <definedName name="PL">#REF!</definedName>
    <definedName name="PLT">#REF!</definedName>
    <definedName name="POD">#REF!</definedName>
    <definedName name="ppp">#REF!</definedName>
    <definedName name="PPWO">#REF!</definedName>
    <definedName name="PRE">#REF!</definedName>
    <definedName name="PrepBy">#REF!</definedName>
    <definedName name="Pricing">#REF!</definedName>
    <definedName name="_xlnm.Print_Area" localSheetId="1">SEP_Payroll_A!$A$1:$Y$76</definedName>
    <definedName name="_xlnm.Print_Area">#REF!</definedName>
    <definedName name="_xlnm.Print_Titles">#REF!</definedName>
    <definedName name="Print_Titles_MI">#REF!</definedName>
    <definedName name="PROPRISK">#REF!</definedName>
    <definedName name="PROPUP">#REF!</definedName>
    <definedName name="pv">#REF!</definedName>
    <definedName name="PZAMEX">#REF!</definedName>
    <definedName name="RBD_UPC">#REF!</definedName>
    <definedName name="RECELEC">#REF!</definedName>
    <definedName name="RepCur">#REF!</definedName>
    <definedName name="ReqIrr">#REF!</definedName>
    <definedName name="ReqPayback">#REF!</definedName>
    <definedName name="ReqROSHF">#REF!</definedName>
    <definedName name="ROA">#REF!</definedName>
    <definedName name="ROSHF">#REF!</definedName>
    <definedName name="SALES">#REF!</definedName>
    <definedName name="SAUDI">#REF!</definedName>
    <definedName name="SCASH">#REF!</definedName>
    <definedName name="Scen">#REF!</definedName>
    <definedName name="sdfrserfe">#REF!</definedName>
    <definedName name="sep">#REF!</definedName>
    <definedName name="ShipTo">#REF!</definedName>
    <definedName name="ShipToSoldTo">#REF!</definedName>
    <definedName name="Sign">#REF!</definedName>
    <definedName name="SM">#REF!</definedName>
    <definedName name="SO">#REF!</definedName>
    <definedName name="SoldTo">#REF!</definedName>
    <definedName name="SoldToPayer">#REF!</definedName>
    <definedName name="SoldToShipTo">#REF!</definedName>
    <definedName name="SUB_TOTAL">#REF!</definedName>
    <definedName name="Sum_report_PZ_test2">#REF!</definedName>
    <definedName name="sw">#REF!</definedName>
    <definedName name="TB1206A">#REF!</definedName>
    <definedName name="TBMFG">#REF!</definedName>
    <definedName name="ten_yr_depre">#REF!</definedName>
    <definedName name="TermMethod">#REF!</definedName>
    <definedName name="tfb">#REF!</definedName>
    <definedName name="TFBV">#REF!</definedName>
    <definedName name="tsa">#REF!</definedName>
    <definedName name="tumbon">#REF!</definedName>
    <definedName name="two_yr_depre">#REF!</definedName>
    <definedName name="type">#REF!</definedName>
    <definedName name="Unit">#REF!</definedName>
    <definedName name="UnitMeasure">#REF!</definedName>
    <definedName name="UnitMeaure">#REF!</definedName>
    <definedName name="UUU">#REF!</definedName>
    <definedName name="vk">#REF!</definedName>
    <definedName name="WATER">#REF!</definedName>
    <definedName name="wflicense">#REF!</definedName>
    <definedName name="wfood">#REF!</definedName>
    <definedName name="WIRTE">#REF!</definedName>
    <definedName name="write">#REF!</definedName>
    <definedName name="wro">#REF!</definedName>
    <definedName name="wsignd">#REF!</definedName>
    <definedName name="x">#REF!</definedName>
    <definedName name="years">#REF!</definedName>
    <definedName name="YTD">#REF!</definedName>
    <definedName name="ฟ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9" i="2" l="1"/>
  <c r="H99" i="2"/>
  <c r="G99" i="2"/>
  <c r="F99" i="2"/>
  <c r="E99" i="2"/>
  <c r="D99" i="2"/>
  <c r="L13" i="2" l="1"/>
  <c r="M13" i="2" s="1"/>
  <c r="L20" i="2"/>
  <c r="M20" i="2" s="1"/>
  <c r="L22" i="2"/>
  <c r="M22" i="2" s="1"/>
  <c r="L29" i="2"/>
  <c r="M29" i="2" s="1"/>
  <c r="L36" i="2"/>
  <c r="M36" i="2" s="1"/>
  <c r="L38" i="2"/>
  <c r="M38" i="2" s="1"/>
  <c r="L45" i="2"/>
  <c r="M45" i="2" s="1"/>
  <c r="L52" i="2"/>
  <c r="M52" i="2" s="1"/>
  <c r="L54" i="2"/>
  <c r="M54" i="2" s="1"/>
  <c r="L61" i="2"/>
  <c r="M61" i="2" s="1"/>
  <c r="L69" i="2"/>
  <c r="M69" i="2" s="1"/>
  <c r="L77" i="2"/>
  <c r="M77" i="2" s="1"/>
  <c r="L85" i="2"/>
  <c r="M85" i="2" s="1"/>
  <c r="L93" i="2"/>
  <c r="M93" i="2" s="1"/>
  <c r="L8" i="2"/>
  <c r="L10" i="2"/>
  <c r="M10" i="2" s="1"/>
  <c r="L17" i="2"/>
  <c r="M17" i="2" s="1"/>
  <c r="L24" i="2"/>
  <c r="M24" i="2" s="1"/>
  <c r="L26" i="2"/>
  <c r="M26" i="2" s="1"/>
  <c r="L33" i="2"/>
  <c r="M33" i="2" s="1"/>
  <c r="L40" i="2"/>
  <c r="M40" i="2" s="1"/>
  <c r="L42" i="2"/>
  <c r="M42" i="2" s="1"/>
  <c r="L49" i="2"/>
  <c r="M49" i="2" s="1"/>
  <c r="L56" i="2"/>
  <c r="M56" i="2" s="1"/>
  <c r="L58" i="2"/>
  <c r="M58" i="2" s="1"/>
  <c r="L62" i="2"/>
  <c r="M62" i="2" s="1"/>
  <c r="L70" i="2"/>
  <c r="M70" i="2" s="1"/>
  <c r="L78" i="2"/>
  <c r="M78" i="2" s="1"/>
  <c r="L86" i="2"/>
  <c r="M86" i="2" s="1"/>
  <c r="L94" i="2"/>
  <c r="M94" i="2" s="1"/>
  <c r="L12" i="2"/>
  <c r="M12" i="2" s="1"/>
  <c r="L14" i="2"/>
  <c r="M14" i="2" s="1"/>
  <c r="L21" i="2"/>
  <c r="M21" i="2" s="1"/>
  <c r="L28" i="2"/>
  <c r="M28" i="2" s="1"/>
  <c r="L30" i="2"/>
  <c r="M30" i="2" s="1"/>
  <c r="L37" i="2"/>
  <c r="M37" i="2" s="1"/>
  <c r="L44" i="2"/>
  <c r="M44" i="2" s="1"/>
  <c r="L46" i="2"/>
  <c r="M46" i="2" s="1"/>
  <c r="L53" i="2"/>
  <c r="M53" i="2" s="1"/>
  <c r="L60" i="2"/>
  <c r="M60" i="2" s="1"/>
  <c r="L65" i="2"/>
  <c r="M65" i="2" s="1"/>
  <c r="L73" i="2"/>
  <c r="M73" i="2" s="1"/>
  <c r="L81" i="2"/>
  <c r="M81" i="2" s="1"/>
  <c r="L89" i="2"/>
  <c r="M89" i="2" s="1"/>
  <c r="L9" i="2"/>
  <c r="M9" i="2" s="1"/>
  <c r="L16" i="2"/>
  <c r="M16" i="2" s="1"/>
  <c r="L18" i="2"/>
  <c r="M18" i="2" s="1"/>
  <c r="L25" i="2"/>
  <c r="M25" i="2" s="1"/>
  <c r="L32" i="2"/>
  <c r="M32" i="2" s="1"/>
  <c r="L34" i="2"/>
  <c r="M34" i="2" s="1"/>
  <c r="L41" i="2"/>
  <c r="M41" i="2" s="1"/>
  <c r="L48" i="2"/>
  <c r="M48" i="2" s="1"/>
  <c r="L50" i="2"/>
  <c r="M50" i="2" s="1"/>
  <c r="L57" i="2"/>
  <c r="M57" i="2" s="1"/>
  <c r="L66" i="2"/>
  <c r="M66" i="2" s="1"/>
  <c r="L74" i="2"/>
  <c r="M74" i="2" s="1"/>
  <c r="L82" i="2"/>
  <c r="M82" i="2" s="1"/>
  <c r="L90" i="2"/>
  <c r="M90" i="2" s="1"/>
  <c r="L64" i="2"/>
  <c r="M64" i="2" s="1"/>
  <c r="L68" i="2"/>
  <c r="M68" i="2" s="1"/>
  <c r="L72" i="2"/>
  <c r="M72" i="2" s="1"/>
  <c r="L76" i="2"/>
  <c r="M76" i="2" s="1"/>
  <c r="L80" i="2"/>
  <c r="M80" i="2" s="1"/>
  <c r="L84" i="2"/>
  <c r="M84" i="2" s="1"/>
  <c r="L88" i="2"/>
  <c r="M88" i="2" s="1"/>
  <c r="L92" i="2"/>
  <c r="M92" i="2" s="1"/>
  <c r="L96" i="2"/>
  <c r="M96" i="2" s="1"/>
  <c r="L11" i="2"/>
  <c r="M11" i="2" s="1"/>
  <c r="L15" i="2"/>
  <c r="M15" i="2" s="1"/>
  <c r="L19" i="2"/>
  <c r="M19" i="2" s="1"/>
  <c r="L23" i="2"/>
  <c r="M23" i="2" s="1"/>
  <c r="L27" i="2"/>
  <c r="M27" i="2" s="1"/>
  <c r="L31" i="2"/>
  <c r="M31" i="2" s="1"/>
  <c r="L35" i="2"/>
  <c r="M35" i="2" s="1"/>
  <c r="L39" i="2"/>
  <c r="M39" i="2" s="1"/>
  <c r="L43" i="2"/>
  <c r="M43" i="2" s="1"/>
  <c r="L47" i="2"/>
  <c r="M47" i="2" s="1"/>
  <c r="L51" i="2"/>
  <c r="M51" i="2" s="1"/>
  <c r="L55" i="2"/>
  <c r="M55" i="2" s="1"/>
  <c r="L59" i="2"/>
  <c r="M59" i="2" s="1"/>
  <c r="L63" i="2"/>
  <c r="M63" i="2" s="1"/>
  <c r="L67" i="2"/>
  <c r="M67" i="2" s="1"/>
  <c r="L71" i="2"/>
  <c r="M71" i="2" s="1"/>
  <c r="L75" i="2"/>
  <c r="M75" i="2" s="1"/>
  <c r="L79" i="2"/>
  <c r="M79" i="2" s="1"/>
  <c r="L83" i="2"/>
  <c r="M83" i="2" s="1"/>
  <c r="L87" i="2"/>
  <c r="M87" i="2" s="1"/>
  <c r="L91" i="2"/>
  <c r="M91" i="2" s="1"/>
  <c r="L95" i="2"/>
  <c r="M95" i="2" s="1"/>
  <c r="G48" i="3"/>
  <c r="G47" i="3"/>
  <c r="G46" i="3"/>
  <c r="G45" i="3"/>
  <c r="G41" i="3"/>
  <c r="G44" i="3"/>
  <c r="G43" i="3"/>
  <c r="G42" i="3"/>
  <c r="C42" i="2"/>
  <c r="H67" i="3"/>
  <c r="G67" i="3"/>
  <c r="F67" i="3"/>
  <c r="E67" i="3"/>
  <c r="D67" i="3"/>
  <c r="B64" i="3"/>
  <c r="C62" i="3"/>
  <c r="B62" i="3"/>
  <c r="B61" i="3"/>
  <c r="L60" i="3"/>
  <c r="K60" i="3"/>
  <c r="J60" i="3"/>
  <c r="L59" i="3"/>
  <c r="K59" i="3"/>
  <c r="J59" i="3"/>
  <c r="C59" i="3"/>
  <c r="L58" i="3"/>
  <c r="K58" i="3"/>
  <c r="C58" i="3"/>
  <c r="B58" i="3"/>
  <c r="L57" i="3"/>
  <c r="K57" i="3"/>
  <c r="J57" i="3"/>
  <c r="B57" i="3"/>
  <c r="L56" i="3"/>
  <c r="J56" i="3"/>
  <c r="B56" i="3"/>
  <c r="M41" i="3"/>
  <c r="O38" i="3"/>
  <c r="O37" i="3"/>
  <c r="J58" i="3" s="1"/>
  <c r="P36" i="3"/>
  <c r="M36" i="3"/>
  <c r="P35" i="3"/>
  <c r="K56" i="3" s="1"/>
  <c r="O35" i="3"/>
  <c r="M35" i="3"/>
  <c r="O33" i="3"/>
  <c r="N33" i="3"/>
  <c r="M33" i="3"/>
  <c r="L33" i="3"/>
  <c r="K33" i="3"/>
  <c r="J33" i="3"/>
  <c r="I33" i="3"/>
  <c r="F31" i="3"/>
  <c r="C31" i="3"/>
  <c r="C65" i="3" s="1"/>
  <c r="B31" i="3"/>
  <c r="B65" i="3" s="1"/>
  <c r="H30" i="3"/>
  <c r="C30" i="3"/>
  <c r="C64" i="3" s="1"/>
  <c r="B30" i="3"/>
  <c r="M43" i="3" s="1"/>
  <c r="H29" i="3"/>
  <c r="F29" i="3"/>
  <c r="C29" i="3"/>
  <c r="C63" i="3" s="1"/>
  <c r="B29" i="3"/>
  <c r="M42" i="3" s="1"/>
  <c r="H28" i="3"/>
  <c r="F28" i="3"/>
  <c r="C28" i="3"/>
  <c r="B28" i="3"/>
  <c r="H27" i="3"/>
  <c r="F27" i="3"/>
  <c r="C27" i="3"/>
  <c r="C61" i="3" s="1"/>
  <c r="B27" i="3"/>
  <c r="M40" i="3" s="1"/>
  <c r="H26" i="3"/>
  <c r="F26" i="3"/>
  <c r="C26" i="3"/>
  <c r="C60" i="3" s="1"/>
  <c r="B26" i="3"/>
  <c r="H25" i="3"/>
  <c r="F25" i="3"/>
  <c r="C25" i="3"/>
  <c r="B25" i="3"/>
  <c r="C24" i="3"/>
  <c r="B24" i="3"/>
  <c r="M37" i="3" s="1"/>
  <c r="H23" i="3"/>
  <c r="F23" i="3"/>
  <c r="C23" i="3"/>
  <c r="C57" i="3" s="1"/>
  <c r="B23" i="3"/>
  <c r="H22" i="3"/>
  <c r="E22" i="3"/>
  <c r="E33" i="3" s="1"/>
  <c r="C22" i="3"/>
  <c r="C56" i="3" s="1"/>
  <c r="B22" i="3"/>
  <c r="R21" i="3"/>
  <c r="X17" i="3"/>
  <c r="V16" i="3"/>
  <c r="T16" i="3"/>
  <c r="P16" i="3"/>
  <c r="H16" i="3"/>
  <c r="G16" i="3"/>
  <c r="E16" i="3"/>
  <c r="H31" i="3" s="1"/>
  <c r="V15" i="3"/>
  <c r="T15" i="3"/>
  <c r="P15" i="3"/>
  <c r="H15" i="3"/>
  <c r="G15" i="3"/>
  <c r="E15" i="3"/>
  <c r="F30" i="3" s="1"/>
  <c r="V14" i="3"/>
  <c r="T14" i="3"/>
  <c r="P14" i="3"/>
  <c r="H14" i="3"/>
  <c r="G14" i="3"/>
  <c r="E14" i="3"/>
  <c r="R14" i="3" s="1"/>
  <c r="V13" i="3"/>
  <c r="T13" i="3"/>
  <c r="R13" i="3"/>
  <c r="O13" i="3"/>
  <c r="N13" i="3"/>
  <c r="P13" i="3" s="1"/>
  <c r="L13" i="3"/>
  <c r="K13" i="3"/>
  <c r="H13" i="3"/>
  <c r="G13" i="3"/>
  <c r="V12" i="3"/>
  <c r="T12" i="3"/>
  <c r="R12" i="3"/>
  <c r="O12" i="3"/>
  <c r="N12" i="3"/>
  <c r="P12" i="3" s="1"/>
  <c r="L12" i="3"/>
  <c r="K12" i="3"/>
  <c r="H12" i="3"/>
  <c r="G12" i="3"/>
  <c r="V11" i="3"/>
  <c r="T11" i="3"/>
  <c r="R11" i="3"/>
  <c r="P11" i="3"/>
  <c r="O11" i="3"/>
  <c r="N11" i="3"/>
  <c r="K11" i="3"/>
  <c r="H11" i="3"/>
  <c r="G11" i="3"/>
  <c r="V10" i="3"/>
  <c r="T10" i="3"/>
  <c r="R10" i="3"/>
  <c r="O10" i="3"/>
  <c r="N10" i="3"/>
  <c r="P10" i="3" s="1"/>
  <c r="H10" i="3"/>
  <c r="G10" i="3"/>
  <c r="S9" i="3"/>
  <c r="O9" i="3"/>
  <c r="N9" i="3"/>
  <c r="I9" i="3"/>
  <c r="I18" i="3" s="1"/>
  <c r="H9" i="3"/>
  <c r="D9" i="3"/>
  <c r="V8" i="3"/>
  <c r="T8" i="3"/>
  <c r="R8" i="3"/>
  <c r="P8" i="3"/>
  <c r="O8" i="3"/>
  <c r="L8" i="3"/>
  <c r="K8" i="3"/>
  <c r="H8" i="3"/>
  <c r="R23" i="3" s="1"/>
  <c r="G8" i="3"/>
  <c r="V7" i="3"/>
  <c r="T7" i="3"/>
  <c r="S7" i="3"/>
  <c r="R7" i="3"/>
  <c r="O7" i="3"/>
  <c r="P7" i="3" s="1"/>
  <c r="N7" i="3"/>
  <c r="M7" i="3"/>
  <c r="K7" i="3"/>
  <c r="H7" i="3"/>
  <c r="G7" i="3"/>
  <c r="S95" i="2"/>
  <c r="S91" i="2"/>
  <c r="S87" i="2"/>
  <c r="S83" i="2"/>
  <c r="S79" i="2"/>
  <c r="S75" i="2"/>
  <c r="S71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11" i="2"/>
  <c r="S94" i="2"/>
  <c r="S90" i="2"/>
  <c r="S86" i="2"/>
  <c r="S82" i="2"/>
  <c r="S78" i="2"/>
  <c r="S74" i="2"/>
  <c r="S70" i="2"/>
  <c r="S66" i="2"/>
  <c r="S62" i="2"/>
  <c r="S58" i="2"/>
  <c r="S54" i="2"/>
  <c r="S50" i="2"/>
  <c r="S46" i="2"/>
  <c r="S42" i="2"/>
  <c r="S38" i="2"/>
  <c r="S34" i="2"/>
  <c r="S30" i="2"/>
  <c r="S26" i="2"/>
  <c r="S22" i="2"/>
  <c r="S18" i="2"/>
  <c r="S14" i="2"/>
  <c r="S10" i="2"/>
  <c r="S93" i="2"/>
  <c r="S89" i="2"/>
  <c r="S85" i="2"/>
  <c r="S81" i="2"/>
  <c r="S77" i="2"/>
  <c r="S73" i="2"/>
  <c r="S69" i="2"/>
  <c r="S65" i="2"/>
  <c r="S61" i="2"/>
  <c r="S57" i="2"/>
  <c r="S53" i="2"/>
  <c r="S49" i="2"/>
  <c r="S45" i="2"/>
  <c r="S41" i="2"/>
  <c r="S37" i="2"/>
  <c r="S33" i="2"/>
  <c r="S29" i="2"/>
  <c r="S25" i="2"/>
  <c r="S21" i="2"/>
  <c r="S17" i="2"/>
  <c r="S13" i="2"/>
  <c r="S9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L99" i="2" l="1"/>
  <c r="M8" i="2"/>
  <c r="M99" i="2" s="1"/>
  <c r="X8" i="3"/>
  <c r="D23" i="3" s="1"/>
  <c r="X12" i="3"/>
  <c r="D27" i="3" s="1"/>
  <c r="R27" i="3"/>
  <c r="H18" i="3"/>
  <c r="X7" i="3"/>
  <c r="G9" i="3"/>
  <c r="E9" i="3"/>
  <c r="X13" i="3"/>
  <c r="D28" i="3" s="1"/>
  <c r="X15" i="3"/>
  <c r="D30" i="3" s="1"/>
  <c r="D18" i="3"/>
  <c r="R28" i="3"/>
  <c r="B59" i="3"/>
  <c r="M38" i="3"/>
  <c r="A37" i="3"/>
  <c r="B60" i="3"/>
  <c r="M39" i="3"/>
  <c r="R25" i="3"/>
  <c r="R26" i="3"/>
  <c r="X11" i="3"/>
  <c r="D26" i="3" s="1"/>
  <c r="R29" i="3"/>
  <c r="X14" i="3"/>
  <c r="D29" i="3" s="1"/>
  <c r="X16" i="3"/>
  <c r="D31" i="3" s="1"/>
  <c r="B63" i="3"/>
  <c r="X10" i="3"/>
  <c r="D25" i="3" s="1"/>
  <c r="D37" i="3"/>
  <c r="R15" i="3"/>
  <c r="R30" i="3" s="1"/>
  <c r="R16" i="3"/>
  <c r="R31" i="3" s="1"/>
  <c r="F22" i="3"/>
  <c r="M44" i="3"/>
  <c r="I65" i="3" l="1"/>
  <c r="P31" i="3"/>
  <c r="S44" i="3" s="1"/>
  <c r="I62" i="3"/>
  <c r="N62" i="3" s="1"/>
  <c r="P28" i="3"/>
  <c r="S41" i="3" s="1"/>
  <c r="D22" i="3"/>
  <c r="P25" i="3"/>
  <c r="S38" i="3" s="1"/>
  <c r="I59" i="3"/>
  <c r="N59" i="3" s="1"/>
  <c r="I63" i="3"/>
  <c r="P29" i="3"/>
  <c r="S42" i="3" s="1"/>
  <c r="H24" i="3"/>
  <c r="H33" i="3" s="1"/>
  <c r="R9" i="3"/>
  <c r="R18" i="3" s="1"/>
  <c r="E18" i="3"/>
  <c r="P9" i="3"/>
  <c r="P18" i="3" s="1"/>
  <c r="V9" i="3"/>
  <c r="V18" i="3" s="1"/>
  <c r="F24" i="3"/>
  <c r="F33" i="3" s="1"/>
  <c r="R22" i="3"/>
  <c r="I61" i="3"/>
  <c r="N61" i="3" s="1"/>
  <c r="P27" i="3"/>
  <c r="S40" i="3" s="1"/>
  <c r="I64" i="3"/>
  <c r="P30" i="3"/>
  <c r="S43" i="3" s="1"/>
  <c r="G18" i="3"/>
  <c r="R24" i="3"/>
  <c r="T9" i="3"/>
  <c r="T18" i="3" s="1"/>
  <c r="I60" i="3"/>
  <c r="N60" i="3" s="1"/>
  <c r="P26" i="3"/>
  <c r="S39" i="3" s="1"/>
  <c r="I57" i="3"/>
  <c r="N57" i="3" s="1"/>
  <c r="P23" i="3"/>
  <c r="S36" i="3" s="1"/>
  <c r="I56" i="3" l="1"/>
  <c r="P22" i="3"/>
  <c r="X9" i="3"/>
  <c r="D24" i="3" l="1"/>
  <c r="X18" i="3"/>
  <c r="S35" i="3"/>
  <c r="N56" i="3"/>
  <c r="P24" i="3" l="1"/>
  <c r="I58" i="3"/>
  <c r="D33" i="3"/>
  <c r="S37" i="3" l="1"/>
  <c r="P33" i="3"/>
  <c r="P46" i="3" s="1"/>
  <c r="N58" i="3"/>
  <c r="N67" i="3" s="1"/>
  <c r="I67" i="3"/>
  <c r="O99" i="2" l="1"/>
  <c r="C99" i="2"/>
  <c r="V14" i="2"/>
  <c r="W14" i="2" s="1"/>
  <c r="V13" i="2"/>
  <c r="W13" i="2" s="1"/>
  <c r="V12" i="2"/>
  <c r="W12" i="2" s="1"/>
  <c r="V11" i="2"/>
  <c r="W11" i="2" s="1"/>
  <c r="V10" i="2"/>
  <c r="W10" i="2" s="1"/>
  <c r="V9" i="2"/>
  <c r="W9" i="2" s="1"/>
  <c r="U99" i="2"/>
  <c r="R99" i="2"/>
  <c r="Q99" i="2"/>
  <c r="P99" i="2"/>
  <c r="N99" i="2"/>
  <c r="V15" i="2" l="1"/>
  <c r="W15" i="2" s="1"/>
  <c r="V8" i="2"/>
  <c r="V16" i="2" l="1"/>
  <c r="W16" i="2" s="1"/>
  <c r="W8" i="2"/>
  <c r="V17" i="2" l="1"/>
  <c r="W17" i="2" s="1"/>
  <c r="V18" i="2" l="1"/>
  <c r="W18" i="2" s="1"/>
  <c r="V19" i="2" l="1"/>
  <c r="W19" i="2" s="1"/>
  <c r="V20" i="2" l="1"/>
  <c r="W20" i="2" s="1"/>
  <c r="V21" i="2" l="1"/>
  <c r="W21" i="2" s="1"/>
  <c r="V22" i="2" l="1"/>
  <c r="W22" i="2" s="1"/>
  <c r="V23" i="2" l="1"/>
  <c r="W23" i="2" s="1"/>
  <c r="V24" i="2" l="1"/>
  <c r="W24" i="2" s="1"/>
  <c r="V25" i="2" l="1"/>
  <c r="W25" i="2" s="1"/>
  <c r="V26" i="2" l="1"/>
  <c r="W26" i="2" s="1"/>
  <c r="V27" i="2" l="1"/>
  <c r="W27" i="2" s="1"/>
  <c r="V28" i="2" l="1"/>
  <c r="W28" i="2" s="1"/>
  <c r="V29" i="2" l="1"/>
  <c r="W29" i="2" s="1"/>
  <c r="V30" i="2" l="1"/>
  <c r="W30" i="2" s="1"/>
  <c r="V31" i="2" l="1"/>
  <c r="W31" i="2" s="1"/>
  <c r="V32" i="2" l="1"/>
  <c r="W32" i="2" s="1"/>
  <c r="V33" i="2" l="1"/>
  <c r="W33" i="2" s="1"/>
  <c r="V34" i="2" l="1"/>
  <c r="W34" i="2" s="1"/>
  <c r="V35" i="2" l="1"/>
  <c r="W35" i="2" s="1"/>
  <c r="V36" i="2" l="1"/>
  <c r="W36" i="2" s="1"/>
  <c r="V37" i="2" l="1"/>
  <c r="W37" i="2" s="1"/>
  <c r="V38" i="2" l="1"/>
  <c r="W38" i="2" s="1"/>
  <c r="V39" i="2" l="1"/>
  <c r="W39" i="2" s="1"/>
  <c r="V40" i="2" l="1"/>
  <c r="W40" i="2" s="1"/>
  <c r="V41" i="2" l="1"/>
  <c r="W41" i="2" s="1"/>
  <c r="V42" i="2" l="1"/>
  <c r="W42" i="2" s="1"/>
  <c r="V43" i="2" l="1"/>
  <c r="W43" i="2" s="1"/>
  <c r="V44" i="2" l="1"/>
  <c r="W44" i="2" s="1"/>
  <c r="V45" i="2" l="1"/>
  <c r="W45" i="2" s="1"/>
  <c r="V46" i="2" l="1"/>
  <c r="W46" i="2" s="1"/>
  <c r="V47" i="2" l="1"/>
  <c r="W47" i="2" s="1"/>
  <c r="V48" i="2" l="1"/>
  <c r="W48" i="2" s="1"/>
  <c r="V49" i="2" l="1"/>
  <c r="W49" i="2" s="1"/>
  <c r="X48" i="2" s="1"/>
  <c r="V50" i="2" l="1"/>
  <c r="W50" i="2" s="1"/>
  <c r="V51" i="2" l="1"/>
  <c r="W51" i="2" s="1"/>
  <c r="V52" i="2" l="1"/>
  <c r="W52" i="2" s="1"/>
  <c r="V53" i="2" l="1"/>
  <c r="W53" i="2" s="1"/>
  <c r="V54" i="2" l="1"/>
  <c r="W54" i="2" s="1"/>
  <c r="V55" i="2" l="1"/>
  <c r="W55" i="2" s="1"/>
  <c r="V56" i="2" l="1"/>
  <c r="W56" i="2" s="1"/>
  <c r="V57" i="2" l="1"/>
  <c r="W57" i="2" s="1"/>
  <c r="V58" i="2" l="1"/>
  <c r="W58" i="2" s="1"/>
  <c r="V59" i="2" l="1"/>
  <c r="W59" i="2" s="1"/>
  <c r="V60" i="2" l="1"/>
  <c r="W60" i="2" s="1"/>
  <c r="V61" i="2" l="1"/>
  <c r="W61" i="2" s="1"/>
  <c r="V62" i="2" l="1"/>
  <c r="W62" i="2" s="1"/>
  <c r="V63" i="2" l="1"/>
  <c r="W63" i="2" s="1"/>
  <c r="V64" i="2" l="1"/>
  <c r="W64" i="2" s="1"/>
  <c r="V65" i="2" l="1"/>
  <c r="W65" i="2" s="1"/>
  <c r="V66" i="2" l="1"/>
  <c r="W66" i="2" s="1"/>
  <c r="V67" i="2" l="1"/>
  <c r="W67" i="2" s="1"/>
  <c r="V68" i="2" l="1"/>
  <c r="W68" i="2" s="1"/>
  <c r="V69" i="2" l="1"/>
  <c r="W69" i="2" s="1"/>
  <c r="V70" i="2" l="1"/>
  <c r="W70" i="2" s="1"/>
  <c r="V71" i="2" l="1"/>
  <c r="W71" i="2" s="1"/>
  <c r="V72" i="2" l="1"/>
  <c r="W72" i="2" s="1"/>
  <c r="V73" i="2" l="1"/>
  <c r="W73" i="2" s="1"/>
  <c r="V74" i="2" l="1"/>
  <c r="W74" i="2" s="1"/>
  <c r="V75" i="2" l="1"/>
  <c r="W75" i="2" s="1"/>
  <c r="V76" i="2" l="1"/>
  <c r="W76" i="2" s="1"/>
  <c r="V77" i="2" l="1"/>
  <c r="W77" i="2" s="1"/>
  <c r="V78" i="2" l="1"/>
  <c r="W78" i="2" s="1"/>
  <c r="V79" i="2" l="1"/>
  <c r="W79" i="2" s="1"/>
  <c r="V80" i="2" l="1"/>
  <c r="W80" i="2" s="1"/>
  <c r="V81" i="2" l="1"/>
  <c r="W81" i="2" s="1"/>
  <c r="V82" i="2" l="1"/>
  <c r="W82" i="2" s="1"/>
  <c r="V83" i="2" l="1"/>
  <c r="W83" i="2" s="1"/>
  <c r="V84" i="2" l="1"/>
  <c r="W84" i="2" s="1"/>
  <c r="V85" i="2" l="1"/>
  <c r="W85" i="2" s="1"/>
  <c r="V86" i="2" l="1"/>
  <c r="W86" i="2" s="1"/>
  <c r="V87" i="2" l="1"/>
  <c r="W87" i="2" s="1"/>
  <c r="V88" i="2" l="1"/>
  <c r="W88" i="2" s="1"/>
  <c r="V89" i="2" l="1"/>
  <c r="W89" i="2" s="1"/>
  <c r="V90" i="2" l="1"/>
  <c r="W90" i="2" s="1"/>
  <c r="V91" i="2" l="1"/>
  <c r="W91" i="2" s="1"/>
  <c r="V92" i="2" l="1"/>
  <c r="W92" i="2" s="1"/>
  <c r="V93" i="2" l="1"/>
  <c r="W93" i="2" s="1"/>
  <c r="V94" i="2" l="1"/>
  <c r="W94" i="2" s="1"/>
  <c r="V95" i="2" l="1"/>
  <c r="W95" i="2" s="1"/>
  <c r="V96" i="2" l="1"/>
  <c r="W96" i="2" s="1"/>
  <c r="W99" i="2" s="1"/>
  <c r="V99" i="2" l="1"/>
</calcChain>
</file>

<file path=xl/sharedStrings.xml><?xml version="1.0" encoding="utf-8"?>
<sst xmlns="http://schemas.openxmlformats.org/spreadsheetml/2006/main" count="210" uniqueCount="172">
  <si>
    <t>TOSHCO INC.</t>
  </si>
  <si>
    <t>The Old Spaghetti House - Valero</t>
  </si>
  <si>
    <t>Check Disbursement Journal</t>
  </si>
  <si>
    <t>Account Title</t>
  </si>
  <si>
    <t>Account No.</t>
  </si>
  <si>
    <t>Balance</t>
  </si>
  <si>
    <t>SJ</t>
  </si>
  <si>
    <t>CR</t>
  </si>
  <si>
    <t>AP</t>
  </si>
  <si>
    <t>CD</t>
  </si>
  <si>
    <t>GJ</t>
  </si>
  <si>
    <t>Transactions</t>
  </si>
  <si>
    <t>Others</t>
  </si>
  <si>
    <t>Cash in Bank</t>
  </si>
  <si>
    <t>Petty Cash</t>
  </si>
  <si>
    <t>Advances to Employees</t>
  </si>
  <si>
    <t>Accounts Receivable</t>
  </si>
  <si>
    <t>Credit Card Receivable</t>
  </si>
  <si>
    <t>Gift Check Receivable</t>
  </si>
  <si>
    <t>Delivery Company Receivable</t>
  </si>
  <si>
    <t>Inventories</t>
  </si>
  <si>
    <t>Supplies Inventories</t>
  </si>
  <si>
    <t>Input Tax</t>
  </si>
  <si>
    <t>Input Tax Carry Over</t>
  </si>
  <si>
    <t>Deferred Input Tax</t>
  </si>
  <si>
    <t>Creditable Withholdig Tax</t>
  </si>
  <si>
    <t>Accounts Payable</t>
  </si>
  <si>
    <t>Advances from Suppliers</t>
  </si>
  <si>
    <t>Withholding Tax - E</t>
  </si>
  <si>
    <t>Withholding Tax - C</t>
  </si>
  <si>
    <t>Withholding Tax - F</t>
  </si>
  <si>
    <t>Output Tax</t>
  </si>
  <si>
    <t>VAT Payable</t>
  </si>
  <si>
    <t>Income Tax Payable</t>
  </si>
  <si>
    <t>Salaries Payable</t>
  </si>
  <si>
    <t>SSS Premium Payable</t>
  </si>
  <si>
    <t>SSS Loan Payable</t>
  </si>
  <si>
    <t>PHIC Premium Payable</t>
  </si>
  <si>
    <t>HDMF Premium Payable</t>
  </si>
  <si>
    <t>HDMF Loan Payable</t>
  </si>
  <si>
    <t>Employee Bank Loan</t>
  </si>
  <si>
    <t>Service Charge Payable</t>
  </si>
  <si>
    <t>Provision for Loss</t>
  </si>
  <si>
    <t>Provision for Taxes</t>
  </si>
  <si>
    <t>Capital Stock</t>
  </si>
  <si>
    <t>Retained Earnings</t>
  </si>
  <si>
    <t>Appropriated Retained Earnings</t>
  </si>
  <si>
    <t>Income Summary</t>
  </si>
  <si>
    <t>Sales - Vatable</t>
  </si>
  <si>
    <t>Sales - Exempted</t>
  </si>
  <si>
    <t>Sales - Zero-Rated</t>
  </si>
  <si>
    <t>Regular Discounts</t>
  </si>
  <si>
    <t>Stockholders Discounts</t>
  </si>
  <si>
    <t>Employees Discounts</t>
  </si>
  <si>
    <t>Senior Citizen Discounts</t>
  </si>
  <si>
    <t>Cash Overage</t>
  </si>
  <si>
    <t>Other Income</t>
  </si>
  <si>
    <t>RAW MATS FOOD</t>
  </si>
  <si>
    <t>5001-1</t>
  </si>
  <si>
    <t>Food Spoilages</t>
  </si>
  <si>
    <t>RAW MATS BEVERAGES</t>
  </si>
  <si>
    <t>5002-1</t>
  </si>
  <si>
    <t>Beverage Spoilages</t>
  </si>
  <si>
    <t>OC and Marketing Adjustment</t>
  </si>
  <si>
    <t>Fuel and Gas</t>
  </si>
  <si>
    <t>Salaries and Wages</t>
  </si>
  <si>
    <t>Allowances</t>
  </si>
  <si>
    <t>Overtime Pay</t>
  </si>
  <si>
    <t>Holiday Pay</t>
  </si>
  <si>
    <t>13th month and Bonus</t>
  </si>
  <si>
    <t>SSS Premium Expense</t>
  </si>
  <si>
    <t>PHIC Premium Expense</t>
  </si>
  <si>
    <t>HDMF Premium Expense</t>
  </si>
  <si>
    <t>Employees Meal</t>
  </si>
  <si>
    <t>Contractual Salaries and Wages</t>
  </si>
  <si>
    <t>Officer Charge Expense</t>
  </si>
  <si>
    <t>Space Rent</t>
  </si>
  <si>
    <t>Equipment Rent</t>
  </si>
  <si>
    <t>Telephone</t>
  </si>
  <si>
    <t>UTENSILS / EQUIPMENT</t>
  </si>
  <si>
    <t>OFFICE SUPPLIES</t>
  </si>
  <si>
    <t>BAR SUPPLIES</t>
  </si>
  <si>
    <t>GUEST SUPPLIES</t>
  </si>
  <si>
    <t>DINING SUPPLIES</t>
  </si>
  <si>
    <t>CLEANING SUPPLIES</t>
  </si>
  <si>
    <t>PACKAGING SUPPLIES</t>
  </si>
  <si>
    <t>Repairs and Maintenance</t>
  </si>
  <si>
    <t>MEDICAL SUPPLIES</t>
  </si>
  <si>
    <t>TRANSPO</t>
  </si>
  <si>
    <t>Photocopy</t>
  </si>
  <si>
    <t>Décors</t>
  </si>
  <si>
    <t>Pest Control</t>
  </si>
  <si>
    <t>Insurance</t>
  </si>
  <si>
    <t>Accounting Fee</t>
  </si>
  <si>
    <t>Security Services</t>
  </si>
  <si>
    <t>Marketing Support</t>
  </si>
  <si>
    <t>Consultancy</t>
  </si>
  <si>
    <t>Marketing Expense</t>
  </si>
  <si>
    <t>Credit Card Commission</t>
  </si>
  <si>
    <t>Director's Fee</t>
  </si>
  <si>
    <t>Accounting Services</t>
  </si>
  <si>
    <t>Loss on Spoilages</t>
  </si>
  <si>
    <t>Cash Shortage</t>
  </si>
  <si>
    <t>Miscellaneous</t>
  </si>
  <si>
    <t>PCF</t>
  </si>
  <si>
    <t>Payroll B</t>
  </si>
  <si>
    <t>THE OLD SPAGHETTI HOUSE</t>
  </si>
  <si>
    <t>(outlet)</t>
  </si>
  <si>
    <t>VALERO</t>
  </si>
  <si>
    <t>Period Covered:</t>
  </si>
  <si>
    <t>Aug.26-Sept 10,2019</t>
  </si>
  <si>
    <t>NAME</t>
  </si>
  <si>
    <t>POSITION</t>
  </si>
  <si>
    <t>BASIC PAY</t>
  </si>
  <si>
    <t>DAILY RATE</t>
  </si>
  <si>
    <t>GROSS PAY</t>
  </si>
  <si>
    <t>ECOLA</t>
  </si>
  <si>
    <t>F. ALLOW</t>
  </si>
  <si>
    <t>LEAVE</t>
  </si>
  <si>
    <t>OVERTIME PAY ON A</t>
  </si>
  <si>
    <t>AMOUNT</t>
  </si>
  <si>
    <t>LEGAL HOLIDAY</t>
  </si>
  <si>
    <t>SPECIAL HOLIDAY</t>
  </si>
  <si>
    <t>NDS</t>
  </si>
  <si>
    <t>ADJUSTMENT (OC &amp; EC refund)</t>
  </si>
  <si>
    <t>TOTAL</t>
  </si>
  <si>
    <t xml:space="preserve">VACATION </t>
  </si>
  <si>
    <t>SICK</t>
  </si>
  <si>
    <t>BIRTHDAY</t>
  </si>
  <si>
    <t>REGULAR DAY</t>
  </si>
  <si>
    <t>Biarcal, Ronald Glenn</t>
  </si>
  <si>
    <t>M.T.Purchaser</t>
  </si>
  <si>
    <t>Sanchez, Angelo</t>
  </si>
  <si>
    <t>Head Cook</t>
  </si>
  <si>
    <t>Dino, Joyce</t>
  </si>
  <si>
    <t>Store Manager</t>
  </si>
  <si>
    <t xml:space="preserve">Sosa, Anna Marie </t>
  </si>
  <si>
    <t>M.T.Bookkeeper</t>
  </si>
  <si>
    <t>Briones, Christian Joy</t>
  </si>
  <si>
    <t>Asst. Cook</t>
  </si>
  <si>
    <t>Cahilig,Benzen</t>
  </si>
  <si>
    <t>Cook</t>
  </si>
  <si>
    <t>Pantoja,Nancy</t>
  </si>
  <si>
    <t>Cashier</t>
  </si>
  <si>
    <t>ABSENT</t>
  </si>
  <si>
    <t>UT/LATE</t>
  </si>
  <si>
    <t>CHARGE LATE</t>
  </si>
  <si>
    <t>SSS</t>
  </si>
  <si>
    <t>SSS LOAN</t>
  </si>
  <si>
    <t>PHEALTH</t>
  </si>
  <si>
    <t>HDMF</t>
  </si>
  <si>
    <t>HDMF LOAN</t>
  </si>
  <si>
    <t>W/TAX</t>
  </si>
  <si>
    <t>FOR CONTRIBUTION PURPOSES</t>
  </si>
  <si>
    <t>AMOUNT RECEIVED</t>
  </si>
  <si>
    <t>PHONE</t>
  </si>
  <si>
    <t>FIXED</t>
  </si>
  <si>
    <t>HOUSING</t>
  </si>
  <si>
    <t>Prepared by:</t>
  </si>
  <si>
    <t>Checked by:</t>
  </si>
  <si>
    <t>Approved by:</t>
  </si>
  <si>
    <t>MT Bookkeeper</t>
  </si>
  <si>
    <t>EMPLOYEE CHARGES</t>
  </si>
  <si>
    <t>OTHER DEDUCTION</t>
  </si>
  <si>
    <t>BANK LOAN</t>
  </si>
  <si>
    <t>AUB</t>
  </si>
  <si>
    <t>SEC</t>
  </si>
  <si>
    <t>SEP_Payroll_A</t>
  </si>
  <si>
    <t>September</t>
  </si>
  <si>
    <t>January</t>
  </si>
  <si>
    <t>Payroll_B</t>
  </si>
  <si>
    <t>Payroll_A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</si>
</sst>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m\ d\,\ yyyy;@"/>
    <numFmt numFmtId="165" formatCode="_(* #,##0.00_);_(* \(#,##0.00\);_(* \-??_);_(@_)"/>
    <numFmt numFmtId="166" formatCode="_(* #,##0_);_(* \(#,##0\);_(* \-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</font>
    <font>
      <sz val="8"/>
      <color rgb="FFFF000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7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/>
      <top style="medium">
        <color indexed="8"/>
      </top>
      <bottom/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/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1" xfId="1" applyFont="1" applyBorder="1"/>
    <xf numFmtId="43" fontId="3" fillId="2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43" fontId="3" fillId="3" borderId="1" xfId="1" applyFont="1" applyFill="1" applyBorder="1"/>
    <xf numFmtId="43" fontId="3" fillId="0" borderId="0" xfId="0" applyNumberFormat="1" applyFont="1"/>
    <xf numFmtId="43" fontId="2" fillId="0" borderId="0" xfId="1" applyFont="1"/>
    <xf numFmtId="0" fontId="5" fillId="0" borderId="0" xfId="2" applyFont="1" applyProtection="1">
      <protection locked="0"/>
    </xf>
    <xf numFmtId="0" fontId="5" fillId="0" borderId="0" xfId="2" applyFont="1" applyAlignment="1" applyProtection="1">
      <alignment horizontal="center"/>
      <protection locked="0"/>
    </xf>
    <xf numFmtId="0" fontId="6" fillId="0" borderId="0" xfId="2" applyFont="1" applyProtection="1">
      <protection locked="0"/>
    </xf>
    <xf numFmtId="15" fontId="5" fillId="0" borderId="0" xfId="2" applyNumberFormat="1" applyFont="1" applyProtection="1">
      <protection locked="0"/>
    </xf>
    <xf numFmtId="0" fontId="5" fillId="0" borderId="0" xfId="2" applyFont="1" applyAlignment="1" applyProtection="1">
      <alignment horizontal="left"/>
      <protection locked="0"/>
    </xf>
    <xf numFmtId="0" fontId="6" fillId="4" borderId="0" xfId="2" applyFont="1" applyFill="1" applyProtection="1">
      <protection locked="0"/>
    </xf>
    <xf numFmtId="0" fontId="4" fillId="0" borderId="0" xfId="2" applyProtection="1">
      <protection locked="0"/>
    </xf>
    <xf numFmtId="0" fontId="4" fillId="0" borderId="0" xfId="2" applyAlignment="1" applyProtection="1">
      <alignment horizontal="center"/>
      <protection locked="0"/>
    </xf>
    <xf numFmtId="16" fontId="4" fillId="0" borderId="0" xfId="2" applyNumberFormat="1" applyProtection="1">
      <protection locked="0"/>
    </xf>
    <xf numFmtId="0" fontId="7" fillId="0" borderId="7" xfId="2" applyFont="1" applyBorder="1" applyAlignment="1" applyProtection="1">
      <alignment horizontal="center" vertical="center" wrapText="1"/>
      <protection locked="0"/>
    </xf>
    <xf numFmtId="0" fontId="7" fillId="0" borderId="8" xfId="2" applyFont="1" applyBorder="1" applyAlignment="1" applyProtection="1">
      <alignment horizontal="center" vertical="center" wrapText="1"/>
      <protection locked="0"/>
    </xf>
    <xf numFmtId="43" fontId="7" fillId="0" borderId="8" xfId="3" applyFont="1" applyBorder="1" applyAlignment="1" applyProtection="1">
      <alignment horizontal="center" vertical="center" wrapText="1"/>
      <protection locked="0"/>
    </xf>
    <xf numFmtId="43" fontId="7" fillId="4" borderId="8" xfId="3" applyFont="1" applyFill="1" applyBorder="1" applyAlignment="1" applyProtection="1">
      <alignment horizontal="center" vertical="center" wrapText="1"/>
      <protection locked="0"/>
    </xf>
    <xf numFmtId="43" fontId="7" fillId="4" borderId="9" xfId="3" applyFont="1" applyFill="1" applyBorder="1" applyAlignment="1" applyProtection="1">
      <alignment horizontal="center" vertical="center" wrapText="1"/>
      <protection locked="0"/>
    </xf>
    <xf numFmtId="43" fontId="7" fillId="4" borderId="10" xfId="3" applyFont="1" applyFill="1" applyBorder="1" applyAlignment="1" applyProtection="1">
      <alignment horizontal="center" vertical="center" wrapText="1"/>
      <protection locked="0"/>
    </xf>
    <xf numFmtId="43" fontId="7" fillId="4" borderId="11" xfId="3" applyFont="1" applyFill="1" applyBorder="1" applyAlignment="1" applyProtection="1">
      <alignment horizontal="center" vertical="center" wrapText="1"/>
      <protection locked="0"/>
    </xf>
    <xf numFmtId="43" fontId="7" fillId="4" borderId="12" xfId="3" applyFont="1" applyFill="1" applyBorder="1" applyAlignment="1" applyProtection="1">
      <alignment horizontal="center" vertical="center" wrapText="1"/>
      <protection locked="0"/>
    </xf>
    <xf numFmtId="43" fontId="8" fillId="5" borderId="13" xfId="4" applyFont="1" applyFill="1" applyBorder="1" applyAlignment="1" applyProtection="1">
      <alignment horizontal="center" vertical="center" wrapText="1"/>
      <protection locked="0"/>
    </xf>
    <xf numFmtId="43" fontId="8" fillId="5" borderId="14" xfId="4" applyFont="1" applyFill="1" applyBorder="1" applyAlignment="1" applyProtection="1">
      <alignment horizontal="center" vertical="center" wrapText="1"/>
      <protection locked="0"/>
    </xf>
    <xf numFmtId="43" fontId="7" fillId="0" borderId="15" xfId="3" applyFont="1" applyBorder="1" applyAlignment="1" applyProtection="1">
      <alignment horizontal="center" vertical="center" wrapText="1"/>
      <protection locked="0"/>
    </xf>
    <xf numFmtId="0" fontId="9" fillId="0" borderId="0" xfId="2" applyFont="1" applyProtection="1">
      <protection locked="0"/>
    </xf>
    <xf numFmtId="0" fontId="4" fillId="0" borderId="16" xfId="2" applyBorder="1" applyAlignment="1" applyProtection="1">
      <alignment horizontal="center" vertical="center" wrapText="1"/>
      <protection locked="0"/>
    </xf>
    <xf numFmtId="0" fontId="9" fillId="0" borderId="17" xfId="2" applyFont="1" applyBorder="1" applyAlignment="1" applyProtection="1">
      <alignment horizontal="center" vertical="center" wrapText="1"/>
      <protection locked="0"/>
    </xf>
    <xf numFmtId="0" fontId="4" fillId="4" borderId="17" xfId="2" applyFill="1" applyBorder="1" applyAlignment="1" applyProtection="1">
      <alignment horizontal="center" vertical="center" wrapText="1"/>
      <protection locked="0"/>
    </xf>
    <xf numFmtId="0" fontId="4" fillId="0" borderId="17" xfId="2" applyBorder="1" applyAlignment="1" applyProtection="1">
      <alignment horizontal="center" vertical="center" wrapText="1"/>
      <protection locked="0"/>
    </xf>
    <xf numFmtId="0" fontId="9" fillId="4" borderId="17" xfId="2" applyFont="1" applyFill="1" applyBorder="1" applyAlignment="1" applyProtection="1">
      <alignment horizontal="center" vertical="center" wrapText="1"/>
      <protection locked="0"/>
    </xf>
    <xf numFmtId="43" fontId="7" fillId="4" borderId="18" xfId="3" applyFont="1" applyFill="1" applyBorder="1" applyAlignment="1" applyProtection="1">
      <alignment horizontal="center" vertical="center" wrapText="1"/>
      <protection locked="0"/>
    </xf>
    <xf numFmtId="0" fontId="10" fillId="4" borderId="17" xfId="2" applyFont="1" applyFill="1" applyBorder="1" applyAlignment="1" applyProtection="1">
      <alignment horizontal="center" vertical="center" wrapText="1"/>
      <protection locked="0"/>
    </xf>
    <xf numFmtId="0" fontId="9" fillId="4" borderId="19" xfId="5" applyFont="1" applyFill="1" applyBorder="1" applyAlignment="1" applyProtection="1">
      <alignment horizontal="center" vertical="center" wrapText="1"/>
      <protection locked="0"/>
    </xf>
    <xf numFmtId="0" fontId="9" fillId="0" borderId="20" xfId="2" applyFont="1" applyBorder="1" applyAlignment="1" applyProtection="1">
      <alignment horizontal="center" vertical="center" wrapText="1"/>
      <protection locked="0"/>
    </xf>
    <xf numFmtId="0" fontId="9" fillId="0" borderId="21" xfId="2" applyFont="1" applyBorder="1" applyAlignment="1" applyProtection="1">
      <alignment horizontal="center"/>
      <protection locked="0"/>
    </xf>
    <xf numFmtId="43" fontId="9" fillId="0" borderId="22" xfId="3" applyFont="1" applyBorder="1" applyProtection="1">
      <protection locked="0"/>
    </xf>
    <xf numFmtId="43" fontId="9" fillId="0" borderId="23" xfId="3" applyFont="1" applyBorder="1" applyAlignment="1" applyProtection="1">
      <alignment horizontal="left"/>
      <protection locked="0"/>
    </xf>
    <xf numFmtId="43" fontId="9" fillId="0" borderId="22" xfId="3" applyFont="1" applyBorder="1" applyAlignment="1" applyProtection="1">
      <alignment horizontal="center"/>
      <protection locked="0"/>
    </xf>
    <xf numFmtId="165" fontId="9" fillId="0" borderId="23" xfId="3" applyNumberFormat="1" applyFont="1" applyBorder="1" applyAlignment="1">
      <alignment horizontal="center"/>
    </xf>
    <xf numFmtId="43" fontId="9" fillId="6" borderId="23" xfId="3" applyFont="1" applyFill="1" applyBorder="1" applyAlignment="1" applyProtection="1">
      <alignment horizontal="center"/>
      <protection locked="0"/>
    </xf>
    <xf numFmtId="43" fontId="9" fillId="0" borderId="23" xfId="3" applyFont="1" applyBorder="1" applyAlignment="1">
      <alignment horizontal="center"/>
    </xf>
    <xf numFmtId="43" fontId="9" fillId="0" borderId="8" xfId="3" applyFont="1" applyBorder="1"/>
    <xf numFmtId="43" fontId="9" fillId="0" borderId="8" xfId="3" applyFont="1" applyBorder="1" applyAlignment="1" applyProtection="1">
      <alignment horizontal="center"/>
      <protection locked="0"/>
    </xf>
    <xf numFmtId="43" fontId="9" fillId="0" borderId="22" xfId="4" applyFont="1" applyBorder="1"/>
    <xf numFmtId="43" fontId="9" fillId="0" borderId="23" xfId="3" applyFont="1" applyBorder="1" applyAlignment="1" applyProtection="1">
      <alignment horizontal="center"/>
      <protection locked="0"/>
    </xf>
    <xf numFmtId="43" fontId="9" fillId="0" borderId="23" xfId="3" applyFont="1" applyBorder="1"/>
    <xf numFmtId="43" fontId="9" fillId="6" borderId="8" xfId="3" applyFont="1" applyFill="1" applyBorder="1" applyAlignment="1" applyProtection="1">
      <alignment horizontal="center"/>
      <protection locked="0"/>
    </xf>
    <xf numFmtId="43" fontId="9" fillId="0" borderId="22" xfId="3" applyFont="1" applyBorder="1"/>
    <xf numFmtId="43" fontId="9" fillId="0" borderId="24" xfId="3" applyFont="1" applyBorder="1"/>
    <xf numFmtId="0" fontId="9" fillId="0" borderId="25" xfId="2" applyFont="1" applyBorder="1" applyAlignment="1" applyProtection="1">
      <alignment horizontal="center"/>
      <protection locked="0"/>
    </xf>
    <xf numFmtId="43" fontId="9" fillId="0" borderId="22" xfId="3" applyFont="1" applyBorder="1" applyAlignment="1" applyProtection="1">
      <alignment horizontal="left"/>
      <protection locked="0"/>
    </xf>
    <xf numFmtId="43" fontId="9" fillId="6" borderId="22" xfId="3" applyFont="1" applyFill="1" applyBorder="1" applyAlignment="1" applyProtection="1">
      <alignment horizontal="center"/>
      <protection locked="0"/>
    </xf>
    <xf numFmtId="43" fontId="9" fillId="0" borderId="22" xfId="3" applyFont="1" applyBorder="1" applyAlignment="1">
      <alignment horizontal="center"/>
    </xf>
    <xf numFmtId="2" fontId="9" fillId="0" borderId="22" xfId="3" applyNumberFormat="1" applyFont="1" applyBorder="1" applyAlignment="1" applyProtection="1">
      <alignment horizontal="center"/>
      <protection locked="0"/>
    </xf>
    <xf numFmtId="0" fontId="9" fillId="0" borderId="22" xfId="2" applyFont="1" applyBorder="1" applyProtection="1">
      <protection locked="0"/>
    </xf>
    <xf numFmtId="0" fontId="9" fillId="0" borderId="22" xfId="2" applyFont="1" applyBorder="1" applyAlignment="1" applyProtection="1">
      <alignment horizontal="center"/>
      <protection locked="0"/>
    </xf>
    <xf numFmtId="0" fontId="9" fillId="0" borderId="22" xfId="3" applyNumberFormat="1" applyFont="1" applyBorder="1" applyAlignment="1" applyProtection="1">
      <alignment horizontal="center"/>
      <protection locked="0"/>
    </xf>
    <xf numFmtId="0" fontId="9" fillId="0" borderId="16" xfId="2" applyFont="1" applyBorder="1" applyProtection="1">
      <protection locked="0"/>
    </xf>
    <xf numFmtId="0" fontId="7" fillId="0" borderId="17" xfId="2" applyFont="1" applyBorder="1" applyProtection="1">
      <protection locked="0"/>
    </xf>
    <xf numFmtId="0" fontId="7" fillId="0" borderId="17" xfId="2" applyFont="1" applyBorder="1" applyAlignment="1" applyProtection="1">
      <alignment horizontal="center"/>
      <protection locked="0"/>
    </xf>
    <xf numFmtId="43" fontId="7" fillId="0" borderId="17" xfId="3" applyFont="1" applyBorder="1" applyAlignment="1" applyProtection="1">
      <alignment horizontal="center"/>
      <protection locked="0"/>
    </xf>
    <xf numFmtId="43" fontId="7" fillId="0" borderId="17" xfId="3" applyFont="1" applyBorder="1" applyAlignment="1">
      <alignment horizontal="center"/>
    </xf>
    <xf numFmtId="166" fontId="7" fillId="0" borderId="17" xfId="3" applyNumberFormat="1" applyFont="1" applyBorder="1" applyAlignment="1" applyProtection="1">
      <alignment horizontal="center"/>
      <protection locked="0"/>
    </xf>
    <xf numFmtId="0" fontId="7" fillId="0" borderId="0" xfId="2" applyFont="1" applyProtection="1">
      <protection locked="0"/>
    </xf>
    <xf numFmtId="0" fontId="7" fillId="0" borderId="0" xfId="2" applyFont="1" applyAlignment="1" applyProtection="1">
      <alignment horizontal="center"/>
      <protection locked="0"/>
    </xf>
    <xf numFmtId="43" fontId="7" fillId="0" borderId="0" xfId="3" applyFont="1" applyAlignment="1" applyProtection="1">
      <alignment horizontal="center"/>
      <protection locked="0"/>
    </xf>
    <xf numFmtId="0" fontId="7" fillId="0" borderId="26" xfId="2" applyFont="1" applyBorder="1" applyAlignment="1" applyProtection="1">
      <alignment horizontal="center" vertical="center" wrapText="1"/>
      <protection locked="0"/>
    </xf>
    <xf numFmtId="0" fontId="7" fillId="0" borderId="27" xfId="2" applyFont="1" applyBorder="1" applyAlignment="1" applyProtection="1">
      <alignment horizontal="center" vertical="center" wrapText="1"/>
      <protection locked="0"/>
    </xf>
    <xf numFmtId="43" fontId="7" fillId="0" borderId="28" xfId="3" applyFont="1" applyBorder="1" applyAlignment="1" applyProtection="1">
      <alignment horizontal="center" vertical="center" wrapText="1"/>
      <protection locked="0"/>
    </xf>
    <xf numFmtId="43" fontId="7" fillId="4" borderId="28" xfId="3" applyFont="1" applyFill="1" applyBorder="1" applyAlignment="1" applyProtection="1">
      <alignment horizontal="center" vertical="center" wrapText="1"/>
      <protection locked="0"/>
    </xf>
    <xf numFmtId="43" fontId="7" fillId="0" borderId="29" xfId="3" applyFont="1" applyBorder="1" applyAlignment="1" applyProtection="1">
      <alignment horizontal="center" vertical="center" wrapText="1"/>
      <protection locked="0"/>
    </xf>
    <xf numFmtId="0" fontId="7" fillId="4" borderId="30" xfId="2" applyFont="1" applyFill="1" applyBorder="1" applyAlignment="1" applyProtection="1">
      <alignment horizontal="center" vertical="center" wrapText="1"/>
      <protection locked="0"/>
    </xf>
    <xf numFmtId="43" fontId="7" fillId="2" borderId="28" xfId="3" applyFont="1" applyFill="1" applyBorder="1" applyAlignment="1" applyProtection="1">
      <alignment horizontal="center" vertical="center" wrapText="1"/>
      <protection locked="0"/>
    </xf>
    <xf numFmtId="43" fontId="7" fillId="4" borderId="31" xfId="3" applyFont="1" applyFill="1" applyBorder="1" applyAlignment="1" applyProtection="1">
      <alignment horizontal="center" vertical="center" wrapText="1"/>
      <protection locked="0"/>
    </xf>
    <xf numFmtId="43" fontId="7" fillId="4" borderId="32" xfId="3" applyFont="1" applyFill="1" applyBorder="1" applyAlignment="1" applyProtection="1">
      <alignment horizontal="center" vertical="center" wrapText="1"/>
      <protection locked="0"/>
    </xf>
    <xf numFmtId="43" fontId="7" fillId="4" borderId="33" xfId="3" applyFont="1" applyFill="1" applyBorder="1" applyAlignment="1" applyProtection="1">
      <alignment horizontal="center" vertical="center" wrapText="1"/>
      <protection locked="0"/>
    </xf>
    <xf numFmtId="43" fontId="7" fillId="0" borderId="34" xfId="3" applyFont="1" applyBorder="1" applyAlignment="1" applyProtection="1">
      <alignment horizontal="center" vertical="center" wrapText="1"/>
      <protection locked="0"/>
    </xf>
    <xf numFmtId="0" fontId="9" fillId="7" borderId="0" xfId="2" applyFont="1" applyFill="1" applyProtection="1">
      <protection locked="0"/>
    </xf>
    <xf numFmtId="0" fontId="9" fillId="7" borderId="0" xfId="2" applyFont="1" applyFill="1" applyAlignment="1">
      <alignment horizontal="center" vertical="center"/>
    </xf>
    <xf numFmtId="0" fontId="4" fillId="0" borderId="35" xfId="2" applyBorder="1" applyAlignment="1" applyProtection="1">
      <alignment horizontal="center" vertical="center" wrapText="1"/>
      <protection locked="0"/>
    </xf>
    <xf numFmtId="0" fontId="9" fillId="0" borderId="36" xfId="2" applyFont="1" applyBorder="1" applyAlignment="1" applyProtection="1">
      <alignment horizontal="center" vertical="center" wrapText="1"/>
      <protection locked="0"/>
    </xf>
    <xf numFmtId="0" fontId="9" fillId="0" borderId="37" xfId="2" applyFont="1" applyBorder="1" applyAlignment="1" applyProtection="1">
      <alignment horizontal="center" vertical="center" wrapText="1"/>
      <protection locked="0"/>
    </xf>
    <xf numFmtId="0" fontId="4" fillId="4" borderId="37" xfId="2" applyFill="1" applyBorder="1" applyAlignment="1" applyProtection="1">
      <alignment horizontal="center" vertical="center" wrapText="1"/>
      <protection locked="0"/>
    </xf>
    <xf numFmtId="0" fontId="4" fillId="0" borderId="38" xfId="2" applyBorder="1" applyAlignment="1" applyProtection="1">
      <alignment horizontal="center" vertical="center" wrapText="1"/>
      <protection locked="0"/>
    </xf>
    <xf numFmtId="0" fontId="4" fillId="4" borderId="39" xfId="2" applyFill="1" applyBorder="1" applyAlignment="1" applyProtection="1">
      <alignment horizontal="center" vertical="center" wrapText="1"/>
      <protection locked="0"/>
    </xf>
    <xf numFmtId="0" fontId="4" fillId="2" borderId="37" xfId="2" applyFill="1" applyBorder="1" applyAlignment="1" applyProtection="1">
      <alignment horizontal="center" vertical="center" wrapText="1"/>
      <protection locked="0"/>
    </xf>
    <xf numFmtId="0" fontId="9" fillId="4" borderId="37" xfId="2" applyFont="1" applyFill="1" applyBorder="1" applyAlignment="1" applyProtection="1">
      <alignment horizontal="center" vertical="center" wrapText="1"/>
      <protection locked="0"/>
    </xf>
    <xf numFmtId="43" fontId="7" fillId="4" borderId="40" xfId="3" applyFont="1" applyFill="1" applyBorder="1" applyAlignment="1" applyProtection="1">
      <alignment horizontal="center" vertical="center" wrapText="1"/>
      <protection locked="0"/>
    </xf>
    <xf numFmtId="0" fontId="9" fillId="4" borderId="41" xfId="2" applyFont="1" applyFill="1" applyBorder="1" applyAlignment="1" applyProtection="1">
      <alignment horizontal="center" vertical="center" wrapText="1"/>
      <protection locked="0"/>
    </xf>
    <xf numFmtId="0" fontId="4" fillId="4" borderId="42" xfId="2" applyFill="1" applyBorder="1" applyAlignment="1" applyProtection="1">
      <alignment horizontal="center" vertical="center" wrapText="1"/>
      <protection locked="0"/>
    </xf>
    <xf numFmtId="0" fontId="9" fillId="0" borderId="43" xfId="2" applyFont="1" applyBorder="1" applyAlignment="1" applyProtection="1">
      <alignment horizontal="center" vertical="center" wrapText="1"/>
      <protection locked="0"/>
    </xf>
    <xf numFmtId="0" fontId="9" fillId="0" borderId="0" xfId="2" applyFont="1" applyAlignment="1">
      <alignment horizontal="center"/>
    </xf>
    <xf numFmtId="0" fontId="9" fillId="0" borderId="7" xfId="2" applyFont="1" applyBorder="1" applyAlignment="1" applyProtection="1">
      <alignment horizontal="center"/>
      <protection locked="0"/>
    </xf>
    <xf numFmtId="43" fontId="9" fillId="0" borderId="8" xfId="3" applyFont="1" applyBorder="1" applyProtection="1">
      <protection locked="0"/>
    </xf>
    <xf numFmtId="43" fontId="9" fillId="0" borderId="12" xfId="3" applyFont="1" applyBorder="1" applyAlignment="1" applyProtection="1">
      <alignment horizontal="left"/>
      <protection locked="0"/>
    </xf>
    <xf numFmtId="43" fontId="9" fillId="0" borderId="8" xfId="3" applyFont="1" applyBorder="1" applyAlignment="1">
      <alignment horizontal="center"/>
    </xf>
    <xf numFmtId="43" fontId="9" fillId="6" borderId="8" xfId="3" applyFont="1" applyFill="1" applyBorder="1"/>
    <xf numFmtId="43" fontId="9" fillId="0" borderId="8" xfId="2" applyNumberFormat="1" applyFont="1" applyBorder="1" applyProtection="1">
      <protection locked="0"/>
    </xf>
    <xf numFmtId="43" fontId="9" fillId="6" borderId="8" xfId="3" applyFont="1" applyFill="1" applyBorder="1" applyProtection="1">
      <protection locked="0"/>
    </xf>
    <xf numFmtId="43" fontId="9" fillId="0" borderId="44" xfId="3" applyFont="1" applyBorder="1" applyAlignment="1" applyProtection="1">
      <alignment horizontal="right"/>
      <protection locked="0"/>
    </xf>
    <xf numFmtId="165" fontId="9" fillId="0" borderId="45" xfId="2" applyNumberFormat="1" applyFont="1" applyBorder="1"/>
    <xf numFmtId="43" fontId="9" fillId="0" borderId="0" xfId="3" applyFont="1"/>
    <xf numFmtId="43" fontId="9" fillId="0" borderId="46" xfId="3" applyFont="1" applyBorder="1" applyAlignment="1" applyProtection="1">
      <alignment horizontal="left"/>
      <protection locked="0"/>
    </xf>
    <xf numFmtId="43" fontId="9" fillId="6" borderId="22" xfId="3" applyFont="1" applyFill="1" applyBorder="1"/>
    <xf numFmtId="43" fontId="9" fillId="0" borderId="47" xfId="3" applyFont="1" applyBorder="1" applyAlignment="1" applyProtection="1">
      <alignment horizontal="right"/>
      <protection locked="0"/>
    </xf>
    <xf numFmtId="43" fontId="9" fillId="6" borderId="22" xfId="3" applyFont="1" applyFill="1" applyBorder="1" applyProtection="1">
      <protection locked="0"/>
    </xf>
    <xf numFmtId="2" fontId="9" fillId="0" borderId="22" xfId="2" applyNumberFormat="1" applyFont="1" applyBorder="1" applyAlignment="1" applyProtection="1">
      <alignment horizontal="center"/>
      <protection locked="0"/>
    </xf>
    <xf numFmtId="43" fontId="9" fillId="0" borderId="46" xfId="3" applyFont="1" applyBorder="1" applyProtection="1">
      <protection locked="0"/>
    </xf>
    <xf numFmtId="0" fontId="9" fillId="0" borderId="25" xfId="2" applyFont="1" applyBorder="1" applyProtection="1">
      <protection locked="0"/>
    </xf>
    <xf numFmtId="43" fontId="9" fillId="0" borderId="0" xfId="3" applyFont="1" applyProtection="1">
      <protection locked="0"/>
    </xf>
    <xf numFmtId="0" fontId="7" fillId="0" borderId="16" xfId="2" applyFont="1" applyBorder="1" applyProtection="1">
      <protection locked="0"/>
    </xf>
    <xf numFmtId="43" fontId="7" fillId="0" borderId="20" xfId="3" applyFont="1" applyBorder="1" applyAlignment="1">
      <alignment horizontal="center"/>
    </xf>
    <xf numFmtId="43" fontId="7" fillId="7" borderId="0" xfId="3" applyFont="1" applyFill="1" applyProtection="1">
      <protection locked="0"/>
    </xf>
    <xf numFmtId="0" fontId="7" fillId="7" borderId="0" xfId="2" applyFont="1" applyFill="1" applyAlignment="1">
      <alignment horizontal="center"/>
    </xf>
    <xf numFmtId="0" fontId="7" fillId="7" borderId="0" xfId="2" applyFont="1" applyFill="1" applyProtection="1">
      <protection locked="0"/>
    </xf>
    <xf numFmtId="0" fontId="9" fillId="0" borderId="0" xfId="5" applyFont="1" applyAlignment="1" applyProtection="1">
      <alignment horizontal="center"/>
      <protection locked="0"/>
    </xf>
    <xf numFmtId="165" fontId="4" fillId="0" borderId="0" xfId="2" applyNumberFormat="1" applyProtection="1">
      <protection locked="0"/>
    </xf>
    <xf numFmtId="0" fontId="4" fillId="0" borderId="0" xfId="2"/>
    <xf numFmtId="43" fontId="4" fillId="0" borderId="0" xfId="2" applyNumberFormat="1" applyProtection="1">
      <protection locked="0"/>
    </xf>
    <xf numFmtId="165" fontId="4" fillId="0" borderId="0" xfId="2" applyNumberFormat="1"/>
    <xf numFmtId="43" fontId="12" fillId="0" borderId="0" xfId="3" applyFont="1" applyProtection="1">
      <protection locked="0"/>
    </xf>
    <xf numFmtId="0" fontId="13" fillId="0" borderId="0" xfId="2" applyFont="1" applyProtection="1">
      <protection locked="0"/>
    </xf>
    <xf numFmtId="0" fontId="4" fillId="6" borderId="0" xfId="2" applyFill="1" applyProtection="1">
      <protection locked="0"/>
    </xf>
    <xf numFmtId="43" fontId="14" fillId="0" borderId="0" xfId="2" applyNumberFormat="1" applyFont="1"/>
    <xf numFmtId="43" fontId="7" fillId="4" borderId="29" xfId="3" applyFont="1" applyFill="1" applyBorder="1" applyAlignment="1" applyProtection="1">
      <alignment horizontal="center" vertical="center" wrapText="1"/>
      <protection locked="0"/>
    </xf>
    <xf numFmtId="43" fontId="7" fillId="4" borderId="48" xfId="3" applyFont="1" applyFill="1" applyBorder="1" applyAlignment="1" applyProtection="1">
      <alignment horizontal="center" vertical="center" wrapText="1"/>
      <protection locked="0"/>
    </xf>
    <xf numFmtId="43" fontId="7" fillId="4" borderId="49" xfId="3" applyFont="1" applyFill="1" applyBorder="1" applyAlignment="1" applyProtection="1">
      <alignment horizontal="center" vertical="center" wrapText="1"/>
      <protection locked="0"/>
    </xf>
    <xf numFmtId="43" fontId="15" fillId="0" borderId="50" xfId="3" applyFont="1" applyBorder="1" applyAlignment="1" applyProtection="1">
      <alignment horizontal="center" vertical="center" wrapText="1"/>
      <protection locked="0"/>
    </xf>
    <xf numFmtId="0" fontId="9" fillId="0" borderId="51" xfId="5" applyFont="1" applyBorder="1" applyAlignment="1" applyProtection="1">
      <alignment horizontal="center" vertical="center"/>
      <protection locked="0"/>
    </xf>
    <xf numFmtId="0" fontId="9" fillId="0" borderId="0" xfId="5" applyFont="1" applyAlignment="1" applyProtection="1">
      <alignment horizontal="center" vertical="center"/>
      <protection locked="0"/>
    </xf>
    <xf numFmtId="0" fontId="7" fillId="7" borderId="0" xfId="2" applyFont="1" applyFill="1" applyAlignment="1">
      <alignment horizontal="center" vertical="center" wrapText="1"/>
    </xf>
    <xf numFmtId="43" fontId="7" fillId="4" borderId="37" xfId="3" applyFont="1" applyFill="1" applyBorder="1" applyAlignment="1" applyProtection="1">
      <alignment horizontal="center" vertical="center" wrapText="1"/>
      <protection locked="0"/>
    </xf>
    <xf numFmtId="0" fontId="4" fillId="4" borderId="38" xfId="2" applyFill="1" applyBorder="1" applyAlignment="1" applyProtection="1">
      <alignment horizontal="center" vertical="center" wrapText="1"/>
      <protection locked="0"/>
    </xf>
    <xf numFmtId="0" fontId="7" fillId="4" borderId="52" xfId="2" applyFont="1" applyFill="1" applyBorder="1" applyAlignment="1" applyProtection="1">
      <alignment horizontal="center" vertical="center" wrapText="1"/>
      <protection locked="0"/>
    </xf>
    <xf numFmtId="0" fontId="7" fillId="4" borderId="53" xfId="2" applyFont="1" applyFill="1" applyBorder="1" applyAlignment="1" applyProtection="1">
      <alignment horizontal="center" vertical="center" wrapText="1"/>
      <protection locked="0"/>
    </xf>
    <xf numFmtId="43" fontId="15" fillId="0" borderId="54" xfId="3" applyFont="1" applyBorder="1" applyAlignment="1" applyProtection="1">
      <alignment horizontal="center" vertical="center" wrapText="1"/>
      <protection locked="0"/>
    </xf>
    <xf numFmtId="43" fontId="9" fillId="0" borderId="12" xfId="3" applyFont="1" applyBorder="1" applyProtection="1">
      <protection locked="0"/>
    </xf>
    <xf numFmtId="43" fontId="9" fillId="0" borderId="55" xfId="3" applyFont="1" applyBorder="1" applyProtection="1">
      <protection locked="0"/>
    </xf>
    <xf numFmtId="43" fontId="9" fillId="0" borderId="0" xfId="2" applyNumberFormat="1" applyFont="1" applyProtection="1">
      <protection locked="0"/>
    </xf>
    <xf numFmtId="43" fontId="16" fillId="0" borderId="0" xfId="2" applyNumberFormat="1" applyFont="1" applyProtection="1">
      <protection locked="0"/>
    </xf>
    <xf numFmtId="43" fontId="17" fillId="0" borderId="0" xfId="2" applyNumberFormat="1" applyFont="1" applyProtection="1">
      <protection locked="0"/>
    </xf>
    <xf numFmtId="43" fontId="9" fillId="0" borderId="56" xfId="3" applyFont="1" applyBorder="1" applyAlignment="1">
      <alignment horizontal="center"/>
    </xf>
    <xf numFmtId="43" fontId="9" fillId="0" borderId="46" xfId="3" applyFont="1" applyBorder="1"/>
    <xf numFmtId="43" fontId="9" fillId="0" borderId="9" xfId="3" applyFont="1" applyBorder="1"/>
    <xf numFmtId="43" fontId="9" fillId="0" borderId="1" xfId="3" applyFont="1" applyBorder="1"/>
    <xf numFmtId="43" fontId="9" fillId="0" borderId="8" xfId="3" applyFont="1" applyFill="1" applyBorder="1" applyAlignment="1" applyProtection="1">
      <alignment horizontal="center"/>
      <protection locked="0"/>
    </xf>
    <xf numFmtId="43" fontId="9" fillId="0" borderId="22" xfId="3" applyFont="1" applyFill="1" applyBorder="1" applyAlignment="1" applyProtection="1">
      <alignment horizontal="center"/>
      <protection locked="0"/>
    </xf>
    <xf numFmtId="43" fontId="9" fillId="0" borderId="57" xfId="3" applyFont="1" applyBorder="1" applyProtection="1">
      <protection locked="0"/>
    </xf>
    <xf numFmtId="43" fontId="9" fillId="0" borderId="58" xfId="3" applyFont="1" applyBorder="1" applyAlignment="1" applyProtection="1">
      <alignment horizontal="right"/>
      <protection locked="0"/>
    </xf>
    <xf numFmtId="165" fontId="9" fillId="0" borderId="59" xfId="2" applyNumberFormat="1" applyFont="1" applyBorder="1"/>
    <xf numFmtId="43" fontId="9" fillId="0" borderId="60" xfId="3" applyFont="1" applyBorder="1" applyProtection="1">
      <protection locked="0"/>
    </xf>
    <xf numFmtId="43" fontId="9" fillId="0" borderId="1" xfId="3" applyFont="1" applyBorder="1" applyProtection="1">
      <protection locked="0"/>
    </xf>
  </cellXfs>
  <cellStyles count="6">
    <cellStyle name="Comma" xfId="1" builtinId="3"/>
    <cellStyle name="Comma 2" xfId="3" xr:uid="{3E7EFB3F-2A1C-44EA-B96E-679F295408DA}"/>
    <cellStyle name="Comma 2 5" xfId="4" xr:uid="{3BBDCC11-F397-4E00-9960-4C8C2FCE5EDA}"/>
    <cellStyle name="Normal" xfId="0" builtinId="0"/>
    <cellStyle name="Normal 2" xfId="5" xr:uid="{6021326D-DCD1-45B6-89BF-A4C49AEC9166}"/>
    <cellStyle name="Normal 2 6" xfId="2" xr:uid="{61287B8A-E7D4-406C-8EE4-5AA54D7509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35</xdr:row>
      <xdr:rowOff>47625</xdr:rowOff>
    </xdr:from>
    <xdr:to>
      <xdr:col>8</xdr:col>
      <xdr:colOff>231140</xdr:colOff>
      <xdr:row>38</xdr:row>
      <xdr:rowOff>140970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ACADA7D3-23BA-4458-84DA-F57FDE43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577215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83820</xdr:colOff>
      <xdr:row>36</xdr:row>
      <xdr:rowOff>133350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7D72B3-370A-4133-8385-7F12D1F85F56}"/>
            </a:ext>
          </a:extLst>
        </xdr:cNvPr>
        <xdr:cNvSpPr txBox="1"/>
      </xdr:nvSpPr>
      <xdr:spPr>
        <a:xfrm>
          <a:off x="4941570" y="60198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.03%20Toshco%20Inc%20-%20Boo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.09%20Files/Toshco%20Payroll-Aug%2026-Sept%2010,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"/>
      <sheetName val="CD"/>
      <sheetName val="AP"/>
      <sheetName val="GJ-PCF"/>
      <sheetName val="GJ"/>
      <sheetName val="WTB"/>
      <sheetName val="BS"/>
      <sheetName val="IS"/>
      <sheetName val="VAT"/>
      <sheetName val="ePay"/>
      <sheetName val="ITR"/>
      <sheetName val="EWT"/>
      <sheetName val="To Follow"/>
    </sheetNames>
    <sheetDataSet>
      <sheetData sheetId="0">
        <row r="1">
          <cell r="A1" t="str">
            <v>TOSHCO INC.</v>
          </cell>
        </row>
      </sheetData>
      <sheetData sheetId="1">
        <row r="1">
          <cell r="A1" t="str">
            <v>TOSHCO INC.</v>
          </cell>
        </row>
      </sheetData>
      <sheetData sheetId="2">
        <row r="1">
          <cell r="A1" t="str">
            <v>TOSHCO INC.</v>
          </cell>
        </row>
      </sheetData>
      <sheetData sheetId="3">
        <row r="1">
          <cell r="A1" t="str">
            <v>TOSHCO INC.</v>
          </cell>
        </row>
      </sheetData>
      <sheetData sheetId="4">
        <row r="5">
          <cell r="C5" t="str">
            <v>Account Title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26-11.10"/>
      <sheetName val="10.26-11.10(SI)"/>
      <sheetName val="26-10 payroll"/>
      <sheetName val="26-10 payslip"/>
      <sheetName val="11-25 payroll"/>
      <sheetName val="11-25 payslip"/>
      <sheetName val="Contribution"/>
      <sheetName val="TIME CONVERSION"/>
      <sheetName val="Sheet1"/>
    </sheetNames>
    <sheetDataSet>
      <sheetData sheetId="0">
        <row r="25">
          <cell r="I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W25">
            <v>0</v>
          </cell>
        </row>
        <row r="71">
          <cell r="P71">
            <v>0</v>
          </cell>
          <cell r="Q71">
            <v>0</v>
          </cell>
          <cell r="W71">
            <v>0</v>
          </cell>
        </row>
        <row r="229">
          <cell r="I229">
            <v>0</v>
          </cell>
          <cell r="J229">
            <v>0</v>
          </cell>
          <cell r="Q229">
            <v>0</v>
          </cell>
        </row>
        <row r="250">
          <cell r="P250">
            <v>0</v>
          </cell>
          <cell r="Q250">
            <v>0</v>
          </cell>
        </row>
      </sheetData>
      <sheetData sheetId="1">
        <row r="28">
          <cell r="I28">
            <v>0</v>
          </cell>
          <cell r="P28">
            <v>0</v>
          </cell>
          <cell r="Q28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4AC6-C090-4BB3-95CE-4A8213814FC0}">
  <dimension ref="A1:X99"/>
  <sheetViews>
    <sheetView tabSelected="1" topLeftCell="J1" workbookViewId="0">
      <selection activeCell="S8" sqref="S8"/>
    </sheetView>
  </sheetViews>
  <sheetFormatPr defaultColWidth="8.85546875" defaultRowHeight="11.25" x14ac:dyDescent="0.2"/>
  <cols>
    <col min="1" max="1" width="11.7109375" style="2" customWidth="1"/>
    <col min="2" max="2" width="26.7109375" style="2" customWidth="1"/>
    <col min="3" max="3" width="15.7109375" style="2" bestFit="1" customWidth="1"/>
    <col min="4" max="23" width="13.85546875" style="2" customWidth="1"/>
    <col min="24" max="24" width="9.85546875" style="2" bestFit="1" customWidth="1"/>
    <col min="25" max="16384" width="8.85546875" style="2"/>
  </cols>
  <sheetData>
    <row r="1" spans="1:23" x14ac:dyDescent="0.2">
      <c r="A1" s="1" t="s">
        <v>0</v>
      </c>
    </row>
    <row r="2" spans="1:23" x14ac:dyDescent="0.2">
      <c r="A2" s="1" t="s">
        <v>1</v>
      </c>
    </row>
    <row r="3" spans="1:23" x14ac:dyDescent="0.2">
      <c r="A3" s="1" t="s">
        <v>2</v>
      </c>
    </row>
    <row r="5" spans="1:23" ht="14.45" customHeight="1" x14ac:dyDescent="0.2">
      <c r="A5" s="3"/>
      <c r="B5" s="4" t="s">
        <v>3</v>
      </c>
      <c r="C5" s="5"/>
      <c r="D5" s="6" t="s">
        <v>169</v>
      </c>
      <c r="E5" s="6"/>
      <c r="F5" s="6"/>
      <c r="G5" s="6"/>
      <c r="H5" s="6"/>
      <c r="I5" s="6"/>
      <c r="J5" s="6"/>
      <c r="K5" s="6"/>
      <c r="L5" s="6"/>
      <c r="M5" s="6"/>
      <c r="N5" s="6" t="s">
        <v>168</v>
      </c>
      <c r="O5" s="6"/>
      <c r="P5" s="6"/>
      <c r="Q5" s="6"/>
      <c r="R5" s="6"/>
      <c r="S5" s="6"/>
      <c r="T5" s="6"/>
      <c r="U5" s="6"/>
      <c r="V5" s="6"/>
      <c r="W5" s="6"/>
    </row>
    <row r="6" spans="1:23" ht="14.45" customHeight="1" x14ac:dyDescent="0.2">
      <c r="A6" s="7" t="s">
        <v>4</v>
      </c>
      <c r="B6" s="8"/>
      <c r="C6" s="9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10" t="s">
        <v>10</v>
      </c>
      <c r="I6" s="11"/>
      <c r="J6" s="11"/>
      <c r="K6" s="11"/>
      <c r="L6" s="12" t="s">
        <v>11</v>
      </c>
      <c r="M6" s="12" t="s">
        <v>5</v>
      </c>
      <c r="N6" s="4" t="s">
        <v>6</v>
      </c>
      <c r="O6" s="4" t="s">
        <v>7</v>
      </c>
      <c r="P6" s="4" t="s">
        <v>8</v>
      </c>
      <c r="Q6" s="4" t="s">
        <v>9</v>
      </c>
      <c r="R6" s="10" t="s">
        <v>10</v>
      </c>
      <c r="S6" s="11"/>
      <c r="T6" s="11"/>
      <c r="U6" s="11"/>
      <c r="V6" s="12" t="s">
        <v>11</v>
      </c>
      <c r="W6" s="12" t="s">
        <v>5</v>
      </c>
    </row>
    <row r="7" spans="1:23" x14ac:dyDescent="0.2">
      <c r="A7" s="13"/>
      <c r="B7" s="14"/>
      <c r="C7" s="15"/>
      <c r="D7" s="14"/>
      <c r="E7" s="14"/>
      <c r="F7" s="14"/>
      <c r="G7" s="14"/>
      <c r="H7" s="12" t="s">
        <v>104</v>
      </c>
      <c r="I7" s="12" t="s">
        <v>171</v>
      </c>
      <c r="J7" s="12" t="s">
        <v>170</v>
      </c>
      <c r="K7" s="12" t="s">
        <v>12</v>
      </c>
      <c r="L7" s="5"/>
      <c r="M7" s="5"/>
      <c r="N7" s="14"/>
      <c r="O7" s="14"/>
      <c r="P7" s="14"/>
      <c r="Q7" s="14"/>
      <c r="R7" s="12" t="s">
        <v>104</v>
      </c>
      <c r="S7" s="12" t="s">
        <v>167</v>
      </c>
      <c r="T7" s="12" t="s">
        <v>105</v>
      </c>
      <c r="U7" s="12" t="s">
        <v>12</v>
      </c>
      <c r="V7" s="5"/>
      <c r="W7" s="5"/>
    </row>
    <row r="8" spans="1:23" x14ac:dyDescent="0.2">
      <c r="A8" s="16">
        <v>1101</v>
      </c>
      <c r="B8" s="3" t="s">
        <v>13</v>
      </c>
      <c r="C8" s="17"/>
      <c r="D8" s="17"/>
      <c r="E8" s="17"/>
      <c r="F8" s="17"/>
      <c r="G8" s="17"/>
      <c r="H8" s="17"/>
      <c r="I8" s="17"/>
      <c r="J8" s="17"/>
      <c r="K8" s="17"/>
      <c r="L8" s="17">
        <f t="shared" ref="L8:L24" si="0">SUM(D8:K8)</f>
        <v>0</v>
      </c>
      <c r="M8" s="17" t="e">
        <f t="shared" ref="M8:M43" si="1">+#REF!+L8</f>
        <v>#REF!</v>
      </c>
      <c r="N8" s="17"/>
      <c r="O8" s="17"/>
      <c r="P8" s="17"/>
      <c r="Q8" s="17"/>
      <c r="R8" s="17"/>
      <c r="S8" s="17">
        <f ca="1">IFERROR(INDEX(INDIRECT(S$7&amp;"!B:G"),MATCH(A8,INDIRECT(S$7&amp;"!B:B"),),6),0)</f>
        <v>0</v>
      </c>
      <c r="T8" s="17"/>
      <c r="U8" s="17"/>
      <c r="V8" s="17">
        <f t="shared" ref="V8:V24" ca="1" si="2">SUM(N8:U8)</f>
        <v>0</v>
      </c>
      <c r="W8" s="17">
        <f t="shared" ref="W8:W43" ca="1" si="3">+C8+V8</f>
        <v>0</v>
      </c>
    </row>
    <row r="9" spans="1:23" x14ac:dyDescent="0.2">
      <c r="A9" s="16">
        <v>1111</v>
      </c>
      <c r="B9" s="3" t="s">
        <v>14</v>
      </c>
      <c r="C9" s="17"/>
      <c r="D9" s="17"/>
      <c r="E9" s="17"/>
      <c r="F9" s="17"/>
      <c r="G9" s="17"/>
      <c r="H9" s="17"/>
      <c r="I9" s="17"/>
      <c r="J9" s="17"/>
      <c r="K9" s="17"/>
      <c r="L9" s="17">
        <f t="shared" si="0"/>
        <v>0</v>
      </c>
      <c r="M9" s="17" t="e">
        <f t="shared" ref="M9:M44" si="4">+#REF!+L9</f>
        <v>#REF!</v>
      </c>
      <c r="N9" s="17"/>
      <c r="O9" s="17"/>
      <c r="P9" s="17"/>
      <c r="Q9" s="17"/>
      <c r="R9" s="17"/>
      <c r="S9" s="17">
        <f t="shared" ref="S9:S72" ca="1" si="5">IFERROR(INDEX(INDIRECT(S$7&amp;"!B:G"),MATCH(A9,INDIRECT(S$7&amp;"!B:B"),),6),0)</f>
        <v>0</v>
      </c>
      <c r="T9" s="17"/>
      <c r="U9" s="17"/>
      <c r="V9" s="17">
        <f t="shared" ca="1" si="2"/>
        <v>0</v>
      </c>
      <c r="W9" s="17">
        <f t="shared" ca="1" si="3"/>
        <v>0</v>
      </c>
    </row>
    <row r="10" spans="1:23" x14ac:dyDescent="0.2">
      <c r="A10" s="16">
        <v>1250</v>
      </c>
      <c r="B10" s="3" t="s">
        <v>15</v>
      </c>
      <c r="C10" s="17"/>
      <c r="D10" s="17"/>
      <c r="E10" s="17"/>
      <c r="F10" s="17"/>
      <c r="G10" s="17"/>
      <c r="H10" s="17"/>
      <c r="I10" s="17"/>
      <c r="J10" s="17"/>
      <c r="K10" s="17"/>
      <c r="L10" s="17">
        <f t="shared" si="0"/>
        <v>0</v>
      </c>
      <c r="M10" s="17" t="e">
        <f t="shared" ref="M10:M45" si="6">+#REF!+L10</f>
        <v>#REF!</v>
      </c>
      <c r="N10" s="17"/>
      <c r="O10" s="17"/>
      <c r="P10" s="17"/>
      <c r="Q10" s="17"/>
      <c r="R10" s="17"/>
      <c r="S10" s="17">
        <f t="shared" ca="1" si="5"/>
        <v>0</v>
      </c>
      <c r="T10" s="17"/>
      <c r="U10" s="17"/>
      <c r="V10" s="17">
        <f t="shared" ca="1" si="2"/>
        <v>0</v>
      </c>
      <c r="W10" s="17">
        <f t="shared" ca="1" si="3"/>
        <v>0</v>
      </c>
    </row>
    <row r="11" spans="1:23" x14ac:dyDescent="0.2">
      <c r="A11" s="16">
        <v>1301</v>
      </c>
      <c r="B11" s="3" t="s">
        <v>16</v>
      </c>
      <c r="C11" s="17"/>
      <c r="D11" s="17"/>
      <c r="E11" s="17"/>
      <c r="F11" s="17"/>
      <c r="G11" s="17"/>
      <c r="H11" s="17"/>
      <c r="I11" s="17"/>
      <c r="J11" s="17"/>
      <c r="K11" s="17"/>
      <c r="L11" s="17">
        <f t="shared" si="0"/>
        <v>0</v>
      </c>
      <c r="M11" s="17" t="e">
        <f t="shared" ref="M11:M46" si="7">+#REF!+L11</f>
        <v>#REF!</v>
      </c>
      <c r="N11" s="17"/>
      <c r="O11" s="17"/>
      <c r="P11" s="17"/>
      <c r="Q11" s="17"/>
      <c r="R11" s="17"/>
      <c r="S11" s="17">
        <f t="shared" ca="1" si="5"/>
        <v>0</v>
      </c>
      <c r="T11" s="17"/>
      <c r="U11" s="17"/>
      <c r="V11" s="17">
        <f t="shared" ca="1" si="2"/>
        <v>0</v>
      </c>
      <c r="W11" s="17">
        <f t="shared" ca="1" si="3"/>
        <v>0</v>
      </c>
    </row>
    <row r="12" spans="1:23" x14ac:dyDescent="0.2">
      <c r="A12" s="16">
        <v>1302</v>
      </c>
      <c r="B12" s="3" t="s">
        <v>17</v>
      </c>
      <c r="C12" s="17"/>
      <c r="D12" s="17"/>
      <c r="E12" s="17"/>
      <c r="F12" s="17"/>
      <c r="G12" s="17"/>
      <c r="H12" s="17"/>
      <c r="I12" s="17"/>
      <c r="J12" s="17"/>
      <c r="K12" s="17"/>
      <c r="L12" s="17">
        <f t="shared" si="0"/>
        <v>0</v>
      </c>
      <c r="M12" s="17" t="e">
        <f t="shared" ref="M12:M47" si="8">+#REF!+L12</f>
        <v>#REF!</v>
      </c>
      <c r="N12" s="17"/>
      <c r="O12" s="17"/>
      <c r="P12" s="17"/>
      <c r="Q12" s="17"/>
      <c r="R12" s="17"/>
      <c r="S12" s="17">
        <f t="shared" ca="1" si="5"/>
        <v>0</v>
      </c>
      <c r="T12" s="17"/>
      <c r="U12" s="17"/>
      <c r="V12" s="17">
        <f t="shared" ca="1" si="2"/>
        <v>0</v>
      </c>
      <c r="W12" s="17">
        <f t="shared" ca="1" si="3"/>
        <v>0</v>
      </c>
    </row>
    <row r="13" spans="1:23" x14ac:dyDescent="0.2">
      <c r="A13" s="16">
        <v>1303</v>
      </c>
      <c r="B13" s="3" t="s">
        <v>18</v>
      </c>
      <c r="C13" s="17"/>
      <c r="D13" s="17"/>
      <c r="E13" s="17"/>
      <c r="F13" s="17"/>
      <c r="G13" s="17"/>
      <c r="H13" s="17"/>
      <c r="I13" s="17"/>
      <c r="J13" s="17"/>
      <c r="K13" s="17"/>
      <c r="L13" s="17">
        <f t="shared" si="0"/>
        <v>0</v>
      </c>
      <c r="M13" s="17" t="e">
        <f t="shared" ref="M13:M48" si="9">+#REF!+L13</f>
        <v>#REF!</v>
      </c>
      <c r="N13" s="17"/>
      <c r="O13" s="17"/>
      <c r="P13" s="17"/>
      <c r="Q13" s="17"/>
      <c r="R13" s="17"/>
      <c r="S13" s="17">
        <f t="shared" ca="1" si="5"/>
        <v>0</v>
      </c>
      <c r="T13" s="17"/>
      <c r="U13" s="17"/>
      <c r="V13" s="17">
        <f t="shared" ca="1" si="2"/>
        <v>0</v>
      </c>
      <c r="W13" s="17">
        <f t="shared" ca="1" si="3"/>
        <v>0</v>
      </c>
    </row>
    <row r="14" spans="1:23" x14ac:dyDescent="0.2">
      <c r="A14" s="16">
        <v>1304</v>
      </c>
      <c r="B14" s="3" t="s">
        <v>19</v>
      </c>
      <c r="C14" s="17"/>
      <c r="D14" s="17"/>
      <c r="E14" s="17"/>
      <c r="F14" s="17"/>
      <c r="G14" s="17"/>
      <c r="H14" s="17"/>
      <c r="I14" s="17"/>
      <c r="J14" s="17"/>
      <c r="K14" s="17"/>
      <c r="L14" s="17">
        <f t="shared" si="0"/>
        <v>0</v>
      </c>
      <c r="M14" s="17" t="e">
        <f t="shared" ref="M14:M49" si="10">+#REF!+L14</f>
        <v>#REF!</v>
      </c>
      <c r="N14" s="17"/>
      <c r="O14" s="17"/>
      <c r="P14" s="17"/>
      <c r="Q14" s="17"/>
      <c r="R14" s="17"/>
      <c r="S14" s="17">
        <f t="shared" ca="1" si="5"/>
        <v>0</v>
      </c>
      <c r="T14" s="17"/>
      <c r="U14" s="17"/>
      <c r="V14" s="17">
        <f t="shared" ca="1" si="2"/>
        <v>0</v>
      </c>
      <c r="W14" s="17">
        <f t="shared" ca="1" si="3"/>
        <v>0</v>
      </c>
    </row>
    <row r="15" spans="1:23" x14ac:dyDescent="0.2">
      <c r="A15" s="16">
        <v>1401</v>
      </c>
      <c r="B15" s="3" t="s">
        <v>20</v>
      </c>
      <c r="C15" s="17"/>
      <c r="D15" s="17"/>
      <c r="E15" s="17"/>
      <c r="F15" s="17"/>
      <c r="G15" s="17"/>
      <c r="H15" s="17"/>
      <c r="I15" s="17"/>
      <c r="J15" s="17"/>
      <c r="K15" s="17"/>
      <c r="L15" s="17">
        <f t="shared" si="0"/>
        <v>0</v>
      </c>
      <c r="M15" s="17" t="e">
        <f t="shared" ref="M15:M50" si="11">+#REF!+L15</f>
        <v>#REF!</v>
      </c>
      <c r="N15" s="17"/>
      <c r="O15" s="17"/>
      <c r="P15" s="17"/>
      <c r="Q15" s="17"/>
      <c r="R15" s="17"/>
      <c r="S15" s="17">
        <f t="shared" ca="1" si="5"/>
        <v>0</v>
      </c>
      <c r="T15" s="17"/>
      <c r="U15" s="17"/>
      <c r="V15" s="17">
        <f t="shared" ca="1" si="2"/>
        <v>0</v>
      </c>
      <c r="W15" s="17">
        <f t="shared" ca="1" si="3"/>
        <v>0</v>
      </c>
    </row>
    <row r="16" spans="1:23" x14ac:dyDescent="0.2">
      <c r="A16" s="16">
        <v>1402</v>
      </c>
      <c r="B16" s="3" t="s">
        <v>21</v>
      </c>
      <c r="C16" s="18"/>
      <c r="D16" s="17"/>
      <c r="E16" s="17"/>
      <c r="F16" s="17"/>
      <c r="G16" s="17"/>
      <c r="H16" s="17"/>
      <c r="I16" s="17"/>
      <c r="J16" s="17"/>
      <c r="K16" s="17"/>
      <c r="L16" s="17">
        <f t="shared" si="0"/>
        <v>0</v>
      </c>
      <c r="M16" s="17" t="e">
        <f t="shared" ref="M16:M51" si="12">+#REF!+L16</f>
        <v>#REF!</v>
      </c>
      <c r="N16" s="17"/>
      <c r="O16" s="17"/>
      <c r="P16" s="17"/>
      <c r="Q16" s="17"/>
      <c r="R16" s="17"/>
      <c r="S16" s="17">
        <f t="shared" ca="1" si="5"/>
        <v>0</v>
      </c>
      <c r="T16" s="17"/>
      <c r="U16" s="17"/>
      <c r="V16" s="17">
        <f t="shared" ca="1" si="2"/>
        <v>0</v>
      </c>
      <c r="W16" s="17">
        <f t="shared" ca="1" si="3"/>
        <v>0</v>
      </c>
    </row>
    <row r="17" spans="1:23" x14ac:dyDescent="0.2">
      <c r="A17" s="16">
        <v>1501</v>
      </c>
      <c r="B17" s="3" t="s">
        <v>22</v>
      </c>
      <c r="C17" s="17"/>
      <c r="D17" s="17"/>
      <c r="E17" s="17"/>
      <c r="F17" s="17"/>
      <c r="G17" s="17"/>
      <c r="H17" s="17"/>
      <c r="I17" s="17"/>
      <c r="J17" s="17"/>
      <c r="K17" s="17"/>
      <c r="L17" s="17">
        <f t="shared" si="0"/>
        <v>0</v>
      </c>
      <c r="M17" s="17" t="e">
        <f t="shared" ref="M17:M52" si="13">+#REF!+L17</f>
        <v>#REF!</v>
      </c>
      <c r="N17" s="17"/>
      <c r="O17" s="17"/>
      <c r="P17" s="17"/>
      <c r="Q17" s="17"/>
      <c r="R17" s="17"/>
      <c r="S17" s="17">
        <f t="shared" ca="1" si="5"/>
        <v>0</v>
      </c>
      <c r="T17" s="17"/>
      <c r="U17" s="17"/>
      <c r="V17" s="17">
        <f t="shared" ca="1" si="2"/>
        <v>0</v>
      </c>
      <c r="W17" s="17">
        <f t="shared" ca="1" si="3"/>
        <v>0</v>
      </c>
    </row>
    <row r="18" spans="1:23" x14ac:dyDescent="0.2">
      <c r="A18" s="16">
        <v>1502</v>
      </c>
      <c r="B18" s="3" t="s">
        <v>23</v>
      </c>
      <c r="C18" s="17"/>
      <c r="D18" s="17"/>
      <c r="E18" s="17"/>
      <c r="F18" s="17"/>
      <c r="G18" s="17"/>
      <c r="H18" s="17"/>
      <c r="I18" s="17"/>
      <c r="J18" s="17"/>
      <c r="K18" s="17"/>
      <c r="L18" s="17">
        <f t="shared" si="0"/>
        <v>0</v>
      </c>
      <c r="M18" s="17" t="e">
        <f t="shared" ref="M18:M53" si="14">+#REF!+L18</f>
        <v>#REF!</v>
      </c>
      <c r="N18" s="17"/>
      <c r="O18" s="17"/>
      <c r="P18" s="17"/>
      <c r="Q18" s="17"/>
      <c r="R18" s="17"/>
      <c r="S18" s="17">
        <f t="shared" ca="1" si="5"/>
        <v>0</v>
      </c>
      <c r="T18" s="17"/>
      <c r="U18" s="17"/>
      <c r="V18" s="17">
        <f t="shared" ca="1" si="2"/>
        <v>0</v>
      </c>
      <c r="W18" s="17">
        <f t="shared" ca="1" si="3"/>
        <v>0</v>
      </c>
    </row>
    <row r="19" spans="1:23" x14ac:dyDescent="0.2">
      <c r="A19" s="16">
        <v>1503</v>
      </c>
      <c r="B19" s="3" t="s">
        <v>24</v>
      </c>
      <c r="C19" s="17"/>
      <c r="D19" s="17"/>
      <c r="E19" s="17"/>
      <c r="F19" s="17"/>
      <c r="G19" s="17"/>
      <c r="H19" s="17"/>
      <c r="I19" s="17"/>
      <c r="J19" s="17"/>
      <c r="K19" s="17"/>
      <c r="L19" s="17">
        <f t="shared" si="0"/>
        <v>0</v>
      </c>
      <c r="M19" s="17" t="e">
        <f t="shared" ref="M19:M54" si="15">+#REF!+L19</f>
        <v>#REF!</v>
      </c>
      <c r="N19" s="17"/>
      <c r="O19" s="17"/>
      <c r="P19" s="17"/>
      <c r="Q19" s="17"/>
      <c r="R19" s="17"/>
      <c r="S19" s="17">
        <f t="shared" ca="1" si="5"/>
        <v>0</v>
      </c>
      <c r="T19" s="17"/>
      <c r="U19" s="17"/>
      <c r="V19" s="17">
        <f t="shared" ca="1" si="2"/>
        <v>0</v>
      </c>
      <c r="W19" s="17">
        <f t="shared" ca="1" si="3"/>
        <v>0</v>
      </c>
    </row>
    <row r="20" spans="1:23" x14ac:dyDescent="0.2">
      <c r="A20" s="16">
        <v>1504</v>
      </c>
      <c r="B20" s="3" t="s">
        <v>25</v>
      </c>
      <c r="C20" s="17"/>
      <c r="D20" s="17"/>
      <c r="E20" s="17"/>
      <c r="F20" s="17"/>
      <c r="G20" s="17"/>
      <c r="H20" s="17"/>
      <c r="I20" s="17"/>
      <c r="J20" s="17"/>
      <c r="K20" s="17"/>
      <c r="L20" s="17">
        <f t="shared" si="0"/>
        <v>0</v>
      </c>
      <c r="M20" s="17" t="e">
        <f t="shared" ref="M20:M55" si="16">+#REF!+L20</f>
        <v>#REF!</v>
      </c>
      <c r="N20" s="17"/>
      <c r="O20" s="17"/>
      <c r="P20" s="17"/>
      <c r="Q20" s="17"/>
      <c r="R20" s="17"/>
      <c r="S20" s="17">
        <f t="shared" ca="1" si="5"/>
        <v>0</v>
      </c>
      <c r="T20" s="17"/>
      <c r="U20" s="17"/>
      <c r="V20" s="17">
        <f t="shared" ca="1" si="2"/>
        <v>0</v>
      </c>
      <c r="W20" s="17">
        <f t="shared" ca="1" si="3"/>
        <v>0</v>
      </c>
    </row>
    <row r="21" spans="1:23" x14ac:dyDescent="0.2">
      <c r="A21" s="16">
        <v>2101</v>
      </c>
      <c r="B21" s="3" t="s">
        <v>26</v>
      </c>
      <c r="C21" s="17"/>
      <c r="D21" s="17"/>
      <c r="E21" s="17"/>
      <c r="F21" s="17"/>
      <c r="G21" s="17"/>
      <c r="H21" s="17"/>
      <c r="I21" s="17"/>
      <c r="J21" s="17"/>
      <c r="K21" s="17"/>
      <c r="L21" s="17">
        <f t="shared" si="0"/>
        <v>0</v>
      </c>
      <c r="M21" s="17" t="e">
        <f t="shared" ref="M21:M56" si="17">+#REF!+L21</f>
        <v>#REF!</v>
      </c>
      <c r="N21" s="17"/>
      <c r="O21" s="17"/>
      <c r="P21" s="17"/>
      <c r="Q21" s="17"/>
      <c r="R21" s="17"/>
      <c r="S21" s="17">
        <f t="shared" ca="1" si="5"/>
        <v>0</v>
      </c>
      <c r="T21" s="17"/>
      <c r="U21" s="17"/>
      <c r="V21" s="17">
        <f t="shared" ca="1" si="2"/>
        <v>0</v>
      </c>
      <c r="W21" s="17">
        <f t="shared" ca="1" si="3"/>
        <v>0</v>
      </c>
    </row>
    <row r="22" spans="1:23" x14ac:dyDescent="0.2">
      <c r="A22" s="16">
        <v>2110</v>
      </c>
      <c r="B22" s="3" t="s">
        <v>27</v>
      </c>
      <c r="C22" s="17"/>
      <c r="D22" s="17"/>
      <c r="E22" s="17"/>
      <c r="F22" s="17"/>
      <c r="G22" s="17"/>
      <c r="H22" s="17"/>
      <c r="I22" s="17"/>
      <c r="J22" s="17"/>
      <c r="K22" s="17"/>
      <c r="L22" s="17">
        <f t="shared" si="0"/>
        <v>0</v>
      </c>
      <c r="M22" s="17" t="e">
        <f t="shared" ref="M22:M57" si="18">+#REF!+L22</f>
        <v>#REF!</v>
      </c>
      <c r="N22" s="17"/>
      <c r="O22" s="17"/>
      <c r="P22" s="17"/>
      <c r="Q22" s="17"/>
      <c r="R22" s="17"/>
      <c r="S22" s="17">
        <f t="shared" ca="1" si="5"/>
        <v>0</v>
      </c>
      <c r="T22" s="17"/>
      <c r="U22" s="17"/>
      <c r="V22" s="17">
        <f t="shared" ca="1" si="2"/>
        <v>0</v>
      </c>
      <c r="W22" s="17">
        <f t="shared" ca="1" si="3"/>
        <v>0</v>
      </c>
    </row>
    <row r="23" spans="1:23" x14ac:dyDescent="0.2">
      <c r="A23" s="19">
        <v>2201</v>
      </c>
      <c r="B23" s="20" t="s">
        <v>28</v>
      </c>
      <c r="C23" s="21"/>
      <c r="D23" s="21"/>
      <c r="E23" s="21"/>
      <c r="F23" s="21"/>
      <c r="G23" s="21"/>
      <c r="H23" s="21"/>
      <c r="I23" s="21"/>
      <c r="J23" s="21"/>
      <c r="K23" s="21"/>
      <c r="L23" s="21">
        <f t="shared" si="0"/>
        <v>0</v>
      </c>
      <c r="M23" s="21" t="e">
        <f t="shared" ref="M23:M58" si="19">+#REF!+L23</f>
        <v>#REF!</v>
      </c>
      <c r="N23" s="21"/>
      <c r="O23" s="21"/>
      <c r="P23" s="21"/>
      <c r="Q23" s="21"/>
      <c r="R23" s="21"/>
      <c r="S23" s="21">
        <f t="shared" ca="1" si="5"/>
        <v>0</v>
      </c>
      <c r="T23" s="21"/>
      <c r="U23" s="21"/>
      <c r="V23" s="21">
        <f t="shared" ca="1" si="2"/>
        <v>0</v>
      </c>
      <c r="W23" s="21">
        <f t="shared" ca="1" si="3"/>
        <v>0</v>
      </c>
    </row>
    <row r="24" spans="1:23" x14ac:dyDescent="0.2">
      <c r="A24" s="16">
        <v>2202</v>
      </c>
      <c r="B24" s="3" t="s">
        <v>29</v>
      </c>
      <c r="C24" s="17"/>
      <c r="D24" s="17"/>
      <c r="E24" s="17"/>
      <c r="F24" s="17"/>
      <c r="G24" s="17"/>
      <c r="H24" s="17"/>
      <c r="I24" s="17"/>
      <c r="J24" s="17"/>
      <c r="K24" s="17"/>
      <c r="L24" s="17">
        <f t="shared" si="0"/>
        <v>0</v>
      </c>
      <c r="M24" s="17" t="e">
        <f t="shared" ref="M24:M59" si="20">+#REF!+L24</f>
        <v>#REF!</v>
      </c>
      <c r="N24" s="17"/>
      <c r="O24" s="17"/>
      <c r="P24" s="17"/>
      <c r="Q24" s="17"/>
      <c r="R24" s="17"/>
      <c r="S24" s="17">
        <f t="shared" ca="1" si="5"/>
        <v>0</v>
      </c>
      <c r="T24" s="17"/>
      <c r="U24" s="17"/>
      <c r="V24" s="17">
        <f t="shared" ca="1" si="2"/>
        <v>0</v>
      </c>
      <c r="W24" s="17">
        <f t="shared" ca="1" si="3"/>
        <v>0</v>
      </c>
    </row>
    <row r="25" spans="1:23" x14ac:dyDescent="0.2">
      <c r="A25" s="16">
        <v>2203</v>
      </c>
      <c r="B25" s="3" t="s">
        <v>30</v>
      </c>
      <c r="C25" s="17"/>
      <c r="D25" s="17"/>
      <c r="E25" s="17"/>
      <c r="F25" s="17"/>
      <c r="G25" s="17"/>
      <c r="H25" s="17"/>
      <c r="I25" s="17"/>
      <c r="J25" s="17"/>
      <c r="K25" s="17"/>
      <c r="L25" s="17">
        <f t="shared" ref="L25:L28" si="21">SUM(D25:K25)</f>
        <v>0</v>
      </c>
      <c r="M25" s="17" t="e">
        <f t="shared" ref="M25:M60" si="22">+#REF!+L25</f>
        <v>#REF!</v>
      </c>
      <c r="N25" s="17"/>
      <c r="O25" s="17"/>
      <c r="P25" s="17"/>
      <c r="Q25" s="17"/>
      <c r="R25" s="17"/>
      <c r="S25" s="17">
        <f t="shared" ca="1" si="5"/>
        <v>0</v>
      </c>
      <c r="T25" s="17"/>
      <c r="U25" s="17"/>
      <c r="V25" s="17">
        <f t="shared" ref="V25:V28" ca="1" si="23">SUM(N25:U25)</f>
        <v>0</v>
      </c>
      <c r="W25" s="17">
        <f t="shared" ca="1" si="3"/>
        <v>0</v>
      </c>
    </row>
    <row r="26" spans="1:23" x14ac:dyDescent="0.2">
      <c r="A26" s="16">
        <v>2204</v>
      </c>
      <c r="B26" s="3" t="s">
        <v>31</v>
      </c>
      <c r="C26" s="17"/>
      <c r="D26" s="17"/>
      <c r="E26" s="17"/>
      <c r="F26" s="17"/>
      <c r="G26" s="17"/>
      <c r="H26" s="17"/>
      <c r="I26" s="17"/>
      <c r="J26" s="17"/>
      <c r="K26" s="17"/>
      <c r="L26" s="17">
        <f t="shared" si="21"/>
        <v>0</v>
      </c>
      <c r="M26" s="17" t="e">
        <f t="shared" ref="M26:M61" si="24">+#REF!+L26</f>
        <v>#REF!</v>
      </c>
      <c r="N26" s="17"/>
      <c r="O26" s="17"/>
      <c r="P26" s="17"/>
      <c r="Q26" s="17"/>
      <c r="R26" s="17"/>
      <c r="S26" s="17">
        <f t="shared" ca="1" si="5"/>
        <v>0</v>
      </c>
      <c r="T26" s="17"/>
      <c r="U26" s="17"/>
      <c r="V26" s="17">
        <f t="shared" ca="1" si="23"/>
        <v>0</v>
      </c>
      <c r="W26" s="17">
        <f t="shared" ca="1" si="3"/>
        <v>0</v>
      </c>
    </row>
    <row r="27" spans="1:23" x14ac:dyDescent="0.2">
      <c r="A27" s="16">
        <v>2205</v>
      </c>
      <c r="B27" s="3" t="s">
        <v>32</v>
      </c>
      <c r="C27" s="17"/>
      <c r="D27" s="17"/>
      <c r="E27" s="17"/>
      <c r="F27" s="17"/>
      <c r="G27" s="17"/>
      <c r="H27" s="17"/>
      <c r="I27" s="17"/>
      <c r="J27" s="17"/>
      <c r="K27" s="17"/>
      <c r="L27" s="17">
        <f t="shared" si="21"/>
        <v>0</v>
      </c>
      <c r="M27" s="17" t="e">
        <f t="shared" ref="M27:M62" si="25">+#REF!+L27</f>
        <v>#REF!</v>
      </c>
      <c r="N27" s="17"/>
      <c r="O27" s="17"/>
      <c r="P27" s="17"/>
      <c r="Q27" s="17"/>
      <c r="R27" s="17"/>
      <c r="S27" s="17">
        <f t="shared" ca="1" si="5"/>
        <v>0</v>
      </c>
      <c r="T27" s="17"/>
      <c r="U27" s="17"/>
      <c r="V27" s="17">
        <f t="shared" ca="1" si="23"/>
        <v>0</v>
      </c>
      <c r="W27" s="17">
        <f t="shared" ca="1" si="3"/>
        <v>0</v>
      </c>
    </row>
    <row r="28" spans="1:23" x14ac:dyDescent="0.2">
      <c r="A28" s="16">
        <v>2206</v>
      </c>
      <c r="B28" s="3" t="s">
        <v>33</v>
      </c>
      <c r="C28" s="17"/>
      <c r="D28" s="17"/>
      <c r="E28" s="17"/>
      <c r="F28" s="17"/>
      <c r="G28" s="17"/>
      <c r="H28" s="17"/>
      <c r="I28" s="17"/>
      <c r="J28" s="17"/>
      <c r="K28" s="17"/>
      <c r="L28" s="17">
        <f t="shared" si="21"/>
        <v>0</v>
      </c>
      <c r="M28" s="17" t="e">
        <f t="shared" ref="M28:M63" si="26">+#REF!+L28</f>
        <v>#REF!</v>
      </c>
      <c r="N28" s="17"/>
      <c r="O28" s="17"/>
      <c r="P28" s="17"/>
      <c r="Q28" s="17"/>
      <c r="R28" s="17"/>
      <c r="S28" s="17">
        <f t="shared" ca="1" si="5"/>
        <v>0</v>
      </c>
      <c r="T28" s="17"/>
      <c r="U28" s="17"/>
      <c r="V28" s="17">
        <f t="shared" ca="1" si="23"/>
        <v>0</v>
      </c>
      <c r="W28" s="17">
        <f t="shared" ca="1" si="3"/>
        <v>0</v>
      </c>
    </row>
    <row r="29" spans="1:23" x14ac:dyDescent="0.2">
      <c r="A29" s="16">
        <v>2300</v>
      </c>
      <c r="B29" s="3" t="s">
        <v>34</v>
      </c>
      <c r="C29" s="17"/>
      <c r="D29" s="17"/>
      <c r="E29" s="17"/>
      <c r="F29" s="17"/>
      <c r="G29" s="17"/>
      <c r="H29" s="17"/>
      <c r="I29" s="17"/>
      <c r="J29" s="17"/>
      <c r="K29" s="17"/>
      <c r="L29" s="17">
        <f t="shared" ref="L29:L36" si="27">SUM(D29:K29)</f>
        <v>0</v>
      </c>
      <c r="M29" s="17" t="e">
        <f t="shared" ref="M29:M64" si="28">+#REF!+L29</f>
        <v>#REF!</v>
      </c>
      <c r="N29" s="17"/>
      <c r="O29" s="17"/>
      <c r="P29" s="17"/>
      <c r="Q29" s="17"/>
      <c r="R29" s="17"/>
      <c r="S29" s="17">
        <f t="shared" ca="1" si="5"/>
        <v>-40921.733749999999</v>
      </c>
      <c r="T29" s="17"/>
      <c r="U29" s="17"/>
      <c r="V29" s="17">
        <f t="shared" ref="V29:V36" ca="1" si="29">SUM(N29:U29)</f>
        <v>-40921.733749999999</v>
      </c>
      <c r="W29" s="17">
        <f t="shared" ca="1" si="3"/>
        <v>-40921.733749999999</v>
      </c>
    </row>
    <row r="30" spans="1:23" x14ac:dyDescent="0.2">
      <c r="A30" s="16">
        <v>2301</v>
      </c>
      <c r="B30" s="3" t="s">
        <v>35</v>
      </c>
      <c r="C30" s="17"/>
      <c r="D30" s="17"/>
      <c r="E30" s="17"/>
      <c r="F30" s="17"/>
      <c r="G30" s="17"/>
      <c r="H30" s="17"/>
      <c r="I30" s="17"/>
      <c r="J30" s="17"/>
      <c r="K30" s="17"/>
      <c r="L30" s="17">
        <f t="shared" si="27"/>
        <v>0</v>
      </c>
      <c r="M30" s="17" t="e">
        <f t="shared" ref="M30:M65" si="30">+#REF!+L30</f>
        <v>#REF!</v>
      </c>
      <c r="N30" s="17"/>
      <c r="O30" s="17"/>
      <c r="P30" s="17"/>
      <c r="Q30" s="17"/>
      <c r="R30" s="17"/>
      <c r="S30" s="17">
        <f t="shared" ca="1" si="5"/>
        <v>0</v>
      </c>
      <c r="T30" s="17"/>
      <c r="U30" s="17"/>
      <c r="V30" s="17">
        <f t="shared" ca="1" si="29"/>
        <v>0</v>
      </c>
      <c r="W30" s="17">
        <f t="shared" ca="1" si="3"/>
        <v>0</v>
      </c>
    </row>
    <row r="31" spans="1:23" x14ac:dyDescent="0.2">
      <c r="A31" s="16">
        <v>2302</v>
      </c>
      <c r="B31" s="3" t="s">
        <v>36</v>
      </c>
      <c r="C31" s="17"/>
      <c r="D31" s="17"/>
      <c r="E31" s="17"/>
      <c r="F31" s="17"/>
      <c r="G31" s="17"/>
      <c r="H31" s="17"/>
      <c r="I31" s="17"/>
      <c r="J31" s="17"/>
      <c r="K31" s="17"/>
      <c r="L31" s="17">
        <f t="shared" si="27"/>
        <v>0</v>
      </c>
      <c r="M31" s="17" t="e">
        <f t="shared" ref="M31:M66" si="31">+#REF!+L31</f>
        <v>#REF!</v>
      </c>
      <c r="N31" s="17"/>
      <c r="O31" s="17"/>
      <c r="P31" s="17"/>
      <c r="Q31" s="17"/>
      <c r="R31" s="17"/>
      <c r="S31" s="17">
        <f t="shared" ca="1" si="5"/>
        <v>-2999.47</v>
      </c>
      <c r="T31" s="17"/>
      <c r="U31" s="17"/>
      <c r="V31" s="17">
        <f t="shared" ca="1" si="29"/>
        <v>-2999.47</v>
      </c>
      <c r="W31" s="17">
        <f t="shared" ca="1" si="3"/>
        <v>-2999.47</v>
      </c>
    </row>
    <row r="32" spans="1:23" x14ac:dyDescent="0.2">
      <c r="A32" s="16">
        <v>2303</v>
      </c>
      <c r="B32" s="3" t="s">
        <v>37</v>
      </c>
      <c r="C32" s="17"/>
      <c r="D32" s="17"/>
      <c r="E32" s="17"/>
      <c r="F32" s="17"/>
      <c r="G32" s="17"/>
      <c r="H32" s="17"/>
      <c r="I32" s="17"/>
      <c r="J32" s="17"/>
      <c r="K32" s="17"/>
      <c r="L32" s="17">
        <f t="shared" si="27"/>
        <v>0</v>
      </c>
      <c r="M32" s="17" t="e">
        <f t="shared" ref="M32:M67" si="32">+#REF!+L32</f>
        <v>#REF!</v>
      </c>
      <c r="N32" s="17"/>
      <c r="O32" s="17"/>
      <c r="P32" s="17"/>
      <c r="Q32" s="17"/>
      <c r="R32" s="17"/>
      <c r="S32" s="17">
        <f t="shared" ca="1" si="5"/>
        <v>0</v>
      </c>
      <c r="T32" s="17"/>
      <c r="U32" s="17"/>
      <c r="V32" s="17">
        <f t="shared" ca="1" si="29"/>
        <v>0</v>
      </c>
      <c r="W32" s="17">
        <f t="shared" ca="1" si="3"/>
        <v>0</v>
      </c>
    </row>
    <row r="33" spans="1:24" x14ac:dyDescent="0.2">
      <c r="A33" s="16">
        <v>2304</v>
      </c>
      <c r="B33" s="3" t="s">
        <v>38</v>
      </c>
      <c r="C33" s="17"/>
      <c r="D33" s="17"/>
      <c r="E33" s="17"/>
      <c r="F33" s="17"/>
      <c r="G33" s="17"/>
      <c r="H33" s="17"/>
      <c r="I33" s="17"/>
      <c r="J33" s="17"/>
      <c r="K33" s="17"/>
      <c r="L33" s="17">
        <f t="shared" si="27"/>
        <v>0</v>
      </c>
      <c r="M33" s="17" t="e">
        <f t="shared" ref="M33:M68" si="33">+#REF!+L33</f>
        <v>#REF!</v>
      </c>
      <c r="N33" s="17"/>
      <c r="O33" s="17"/>
      <c r="P33" s="17"/>
      <c r="Q33" s="17"/>
      <c r="R33" s="17"/>
      <c r="S33" s="17">
        <f t="shared" ca="1" si="5"/>
        <v>-700</v>
      </c>
      <c r="T33" s="17"/>
      <c r="U33" s="17"/>
      <c r="V33" s="17">
        <f t="shared" ca="1" si="29"/>
        <v>-700</v>
      </c>
      <c r="W33" s="17">
        <f t="shared" ca="1" si="3"/>
        <v>-700</v>
      </c>
    </row>
    <row r="34" spans="1:24" x14ac:dyDescent="0.2">
      <c r="A34" s="16">
        <v>2305</v>
      </c>
      <c r="B34" s="3" t="s">
        <v>39</v>
      </c>
      <c r="C34" s="17"/>
      <c r="D34" s="17"/>
      <c r="E34" s="17"/>
      <c r="F34" s="17"/>
      <c r="G34" s="17"/>
      <c r="H34" s="17"/>
      <c r="I34" s="17"/>
      <c r="J34" s="17"/>
      <c r="K34" s="17"/>
      <c r="L34" s="17">
        <f t="shared" si="27"/>
        <v>0</v>
      </c>
      <c r="M34" s="17" t="e">
        <f t="shared" ref="M34:M69" si="34">+#REF!+L34</f>
        <v>#REF!</v>
      </c>
      <c r="N34" s="17"/>
      <c r="O34" s="17"/>
      <c r="P34" s="17"/>
      <c r="Q34" s="17"/>
      <c r="R34" s="17"/>
      <c r="S34" s="17">
        <f t="shared" ca="1" si="5"/>
        <v>-2873.31</v>
      </c>
      <c r="T34" s="17"/>
      <c r="U34" s="17"/>
      <c r="V34" s="17">
        <f t="shared" ca="1" si="29"/>
        <v>-2873.31</v>
      </c>
      <c r="W34" s="17">
        <f t="shared" ca="1" si="3"/>
        <v>-2873.31</v>
      </c>
    </row>
    <row r="35" spans="1:24" x14ac:dyDescent="0.2">
      <c r="A35" s="16">
        <v>2306</v>
      </c>
      <c r="B35" s="3" t="s">
        <v>40</v>
      </c>
      <c r="C35" s="17"/>
      <c r="D35" s="17"/>
      <c r="E35" s="17"/>
      <c r="F35" s="17"/>
      <c r="G35" s="17"/>
      <c r="H35" s="17"/>
      <c r="I35" s="17"/>
      <c r="J35" s="17"/>
      <c r="K35" s="17"/>
      <c r="L35" s="17">
        <f t="shared" si="27"/>
        <v>0</v>
      </c>
      <c r="M35" s="17" t="e">
        <f t="shared" ref="M35:M70" si="35">+#REF!+L35</f>
        <v>#REF!</v>
      </c>
      <c r="N35" s="17"/>
      <c r="O35" s="17"/>
      <c r="P35" s="17"/>
      <c r="Q35" s="17"/>
      <c r="R35" s="17"/>
      <c r="S35" s="17">
        <f t="shared" ca="1" si="5"/>
        <v>0</v>
      </c>
      <c r="T35" s="17"/>
      <c r="U35" s="17"/>
      <c r="V35" s="17">
        <f t="shared" ca="1" si="29"/>
        <v>0</v>
      </c>
      <c r="W35" s="17">
        <f t="shared" ca="1" si="3"/>
        <v>0</v>
      </c>
    </row>
    <row r="36" spans="1:24" x14ac:dyDescent="0.2">
      <c r="A36" s="16">
        <v>2401</v>
      </c>
      <c r="B36" s="3" t="s">
        <v>41</v>
      </c>
      <c r="C36" s="17"/>
      <c r="D36" s="17"/>
      <c r="E36" s="17"/>
      <c r="F36" s="17"/>
      <c r="G36" s="17"/>
      <c r="H36" s="17"/>
      <c r="I36" s="17"/>
      <c r="J36" s="17"/>
      <c r="K36" s="17"/>
      <c r="L36" s="17">
        <f t="shared" si="27"/>
        <v>0</v>
      </c>
      <c r="M36" s="17" t="e">
        <f t="shared" ref="M36:M71" si="36">+#REF!+L36</f>
        <v>#REF!</v>
      </c>
      <c r="N36" s="17"/>
      <c r="O36" s="17"/>
      <c r="P36" s="17"/>
      <c r="Q36" s="17"/>
      <c r="R36" s="17"/>
      <c r="S36" s="17">
        <f t="shared" ca="1" si="5"/>
        <v>0</v>
      </c>
      <c r="T36" s="17"/>
      <c r="U36" s="17"/>
      <c r="V36" s="17">
        <f t="shared" ca="1" si="29"/>
        <v>0</v>
      </c>
      <c r="W36" s="17">
        <f t="shared" ca="1" si="3"/>
        <v>0</v>
      </c>
    </row>
    <row r="37" spans="1:24" x14ac:dyDescent="0.2">
      <c r="A37" s="16">
        <v>2402</v>
      </c>
      <c r="B37" s="3" t="s">
        <v>42</v>
      </c>
      <c r="C37" s="17"/>
      <c r="D37" s="17"/>
      <c r="E37" s="17"/>
      <c r="F37" s="17"/>
      <c r="G37" s="17"/>
      <c r="H37" s="17"/>
      <c r="I37" s="17"/>
      <c r="J37" s="17"/>
      <c r="K37" s="17"/>
      <c r="L37" s="17">
        <f t="shared" ref="L37:L43" si="37">SUM(D37:K37)</f>
        <v>0</v>
      </c>
      <c r="M37" s="17" t="e">
        <f t="shared" ref="M37:M72" si="38">+#REF!+L37</f>
        <v>#REF!</v>
      </c>
      <c r="N37" s="17"/>
      <c r="O37" s="17"/>
      <c r="P37" s="17"/>
      <c r="Q37" s="17"/>
      <c r="R37" s="17"/>
      <c r="S37" s="17">
        <f t="shared" ca="1" si="5"/>
        <v>0</v>
      </c>
      <c r="T37" s="17"/>
      <c r="U37" s="17"/>
      <c r="V37" s="17">
        <f t="shared" ref="V37:V43" ca="1" si="39">SUM(N37:U37)</f>
        <v>0</v>
      </c>
      <c r="W37" s="17">
        <f t="shared" ca="1" si="3"/>
        <v>0</v>
      </c>
    </row>
    <row r="38" spans="1:24" x14ac:dyDescent="0.2">
      <c r="A38" s="16">
        <v>2403</v>
      </c>
      <c r="B38" s="3" t="s">
        <v>43</v>
      </c>
      <c r="C38" s="17"/>
      <c r="D38" s="17"/>
      <c r="E38" s="17"/>
      <c r="F38" s="17"/>
      <c r="G38" s="17"/>
      <c r="H38" s="17"/>
      <c r="I38" s="17"/>
      <c r="J38" s="17"/>
      <c r="K38" s="17"/>
      <c r="L38" s="17">
        <f t="shared" si="37"/>
        <v>0</v>
      </c>
      <c r="M38" s="17" t="e">
        <f t="shared" ref="M38:M73" si="40">+#REF!+L38</f>
        <v>#REF!</v>
      </c>
      <c r="N38" s="17"/>
      <c r="O38" s="17"/>
      <c r="P38" s="17"/>
      <c r="Q38" s="17"/>
      <c r="R38" s="17"/>
      <c r="S38" s="17">
        <f t="shared" ca="1" si="5"/>
        <v>0</v>
      </c>
      <c r="T38" s="17"/>
      <c r="U38" s="17"/>
      <c r="V38" s="17">
        <f t="shared" ca="1" si="39"/>
        <v>0</v>
      </c>
      <c r="W38" s="17">
        <f t="shared" ca="1" si="3"/>
        <v>0</v>
      </c>
    </row>
    <row r="39" spans="1:24" x14ac:dyDescent="0.2">
      <c r="A39" s="16">
        <v>3001</v>
      </c>
      <c r="B39" s="3" t="s">
        <v>44</v>
      </c>
      <c r="C39" s="17">
        <v>-250000</v>
      </c>
      <c r="D39" s="17"/>
      <c r="E39" s="17"/>
      <c r="F39" s="17"/>
      <c r="G39" s="17"/>
      <c r="H39" s="17"/>
      <c r="I39" s="17"/>
      <c r="J39" s="17"/>
      <c r="K39" s="17"/>
      <c r="L39" s="17">
        <f t="shared" si="37"/>
        <v>0</v>
      </c>
      <c r="M39" s="17" t="e">
        <f t="shared" ref="M39:M74" si="41">+#REF!+L39</f>
        <v>#REF!</v>
      </c>
      <c r="N39" s="17"/>
      <c r="O39" s="17"/>
      <c r="P39" s="17"/>
      <c r="Q39" s="17"/>
      <c r="R39" s="17"/>
      <c r="S39" s="17">
        <f t="shared" ca="1" si="5"/>
        <v>0</v>
      </c>
      <c r="T39" s="17"/>
      <c r="U39" s="17"/>
      <c r="V39" s="17">
        <f t="shared" ca="1" si="39"/>
        <v>0</v>
      </c>
      <c r="W39" s="17">
        <f t="shared" ca="1" si="3"/>
        <v>-250000</v>
      </c>
    </row>
    <row r="40" spans="1:24" x14ac:dyDescent="0.2">
      <c r="A40" s="16">
        <v>3002</v>
      </c>
      <c r="B40" s="3" t="s">
        <v>45</v>
      </c>
      <c r="C40" s="17"/>
      <c r="D40" s="17"/>
      <c r="E40" s="17"/>
      <c r="F40" s="17"/>
      <c r="G40" s="17"/>
      <c r="H40" s="17"/>
      <c r="I40" s="17"/>
      <c r="J40" s="17"/>
      <c r="K40" s="17"/>
      <c r="L40" s="17">
        <f t="shared" si="37"/>
        <v>0</v>
      </c>
      <c r="M40" s="17" t="e">
        <f t="shared" ref="M40:M75" si="42">+#REF!+L40</f>
        <v>#REF!</v>
      </c>
      <c r="N40" s="17"/>
      <c r="O40" s="17"/>
      <c r="P40" s="17"/>
      <c r="Q40" s="17"/>
      <c r="R40" s="17"/>
      <c r="S40" s="17">
        <f t="shared" ca="1" si="5"/>
        <v>0</v>
      </c>
      <c r="T40" s="17"/>
      <c r="U40" s="17"/>
      <c r="V40" s="17">
        <f t="shared" ca="1" si="39"/>
        <v>0</v>
      </c>
      <c r="W40" s="17">
        <f t="shared" ca="1" si="3"/>
        <v>0</v>
      </c>
    </row>
    <row r="41" spans="1:24" x14ac:dyDescent="0.2">
      <c r="A41" s="16">
        <v>3003</v>
      </c>
      <c r="B41" s="3" t="s">
        <v>46</v>
      </c>
      <c r="C41" s="17"/>
      <c r="D41" s="17"/>
      <c r="E41" s="17"/>
      <c r="F41" s="17"/>
      <c r="G41" s="17"/>
      <c r="H41" s="17"/>
      <c r="I41" s="17"/>
      <c r="J41" s="17"/>
      <c r="K41" s="17"/>
      <c r="L41" s="17">
        <f t="shared" si="37"/>
        <v>0</v>
      </c>
      <c r="M41" s="17" t="e">
        <f t="shared" ref="M41:M76" si="43">+#REF!+L41</f>
        <v>#REF!</v>
      </c>
      <c r="N41" s="17"/>
      <c r="O41" s="17"/>
      <c r="P41" s="17"/>
      <c r="Q41" s="17"/>
      <c r="R41" s="17"/>
      <c r="S41" s="17">
        <f t="shared" ca="1" si="5"/>
        <v>0</v>
      </c>
      <c r="T41" s="17"/>
      <c r="U41" s="17"/>
      <c r="V41" s="17">
        <f t="shared" ca="1" si="39"/>
        <v>0</v>
      </c>
      <c r="W41" s="17">
        <f t="shared" ca="1" si="3"/>
        <v>0</v>
      </c>
    </row>
    <row r="42" spans="1:24" x14ac:dyDescent="0.2">
      <c r="A42" s="16">
        <v>3004</v>
      </c>
      <c r="B42" s="3" t="s">
        <v>47</v>
      </c>
      <c r="C42" s="17">
        <f>-SUM(C8:C41)</f>
        <v>250000</v>
      </c>
      <c r="D42" s="17"/>
      <c r="E42" s="17"/>
      <c r="F42" s="17"/>
      <c r="G42" s="17"/>
      <c r="H42" s="17"/>
      <c r="I42" s="17"/>
      <c r="J42" s="17"/>
      <c r="K42" s="17"/>
      <c r="L42" s="17">
        <f t="shared" ref="L42" si="44">SUM(D42:K42)</f>
        <v>0</v>
      </c>
      <c r="M42" s="17" t="e">
        <f t="shared" ref="M42:M77" si="45">+#REF!+L42</f>
        <v>#REF!</v>
      </c>
      <c r="N42" s="17"/>
      <c r="O42" s="17"/>
      <c r="P42" s="17"/>
      <c r="Q42" s="17"/>
      <c r="R42" s="17"/>
      <c r="S42" s="17">
        <f t="shared" ca="1" si="5"/>
        <v>0</v>
      </c>
      <c r="T42" s="17"/>
      <c r="U42" s="17"/>
      <c r="V42" s="17">
        <f t="shared" ref="V42" ca="1" si="46">SUM(N42:U42)</f>
        <v>0</v>
      </c>
      <c r="W42" s="17">
        <f t="shared" ca="1" si="3"/>
        <v>250000</v>
      </c>
    </row>
    <row r="43" spans="1:24" x14ac:dyDescent="0.2">
      <c r="A43" s="16">
        <v>4001</v>
      </c>
      <c r="B43" s="3" t="s">
        <v>48</v>
      </c>
      <c r="C43" s="17"/>
      <c r="D43" s="17"/>
      <c r="E43" s="17"/>
      <c r="F43" s="17"/>
      <c r="G43" s="17"/>
      <c r="H43" s="17"/>
      <c r="I43" s="17"/>
      <c r="J43" s="17"/>
      <c r="K43" s="17"/>
      <c r="L43" s="17">
        <f t="shared" ref="L43:L49" si="47">SUM(D43:K43)</f>
        <v>0</v>
      </c>
      <c r="M43" s="17" t="e">
        <f t="shared" ref="M43:M78" si="48">+#REF!+L43</f>
        <v>#REF!</v>
      </c>
      <c r="N43" s="17"/>
      <c r="O43" s="17"/>
      <c r="P43" s="17"/>
      <c r="Q43" s="17"/>
      <c r="R43" s="17"/>
      <c r="S43" s="17">
        <f t="shared" ca="1" si="5"/>
        <v>0</v>
      </c>
      <c r="T43" s="17"/>
      <c r="U43" s="17"/>
      <c r="V43" s="17">
        <f t="shared" ca="1" si="39"/>
        <v>0</v>
      </c>
      <c r="W43" s="17">
        <f t="shared" ca="1" si="3"/>
        <v>0</v>
      </c>
    </row>
    <row r="44" spans="1:24" x14ac:dyDescent="0.2">
      <c r="A44" s="16">
        <v>4002</v>
      </c>
      <c r="B44" s="3" t="s">
        <v>49</v>
      </c>
      <c r="C44" s="17"/>
      <c r="D44" s="17"/>
      <c r="E44" s="17"/>
      <c r="F44" s="17"/>
      <c r="G44" s="17"/>
      <c r="H44" s="17"/>
      <c r="I44" s="17"/>
      <c r="J44" s="17"/>
      <c r="K44" s="17"/>
      <c r="L44" s="17">
        <f>SUM(D44:K44)</f>
        <v>0</v>
      </c>
      <c r="M44" s="17" t="e">
        <f>+#REF!+L44</f>
        <v>#REF!</v>
      </c>
      <c r="N44" s="17"/>
      <c r="O44" s="17"/>
      <c r="P44" s="17"/>
      <c r="Q44" s="17"/>
      <c r="R44" s="17"/>
      <c r="S44" s="17">
        <f t="shared" ca="1" si="5"/>
        <v>0</v>
      </c>
      <c r="T44" s="17"/>
      <c r="U44" s="17"/>
      <c r="V44" s="17">
        <f ca="1">SUM(N44:U44)</f>
        <v>0</v>
      </c>
      <c r="W44" s="17">
        <f ca="1">+C44+V44</f>
        <v>0</v>
      </c>
    </row>
    <row r="45" spans="1:24" x14ac:dyDescent="0.2">
      <c r="A45" s="16">
        <v>4003</v>
      </c>
      <c r="B45" s="3" t="s">
        <v>50</v>
      </c>
      <c r="C45" s="17"/>
      <c r="D45" s="17"/>
      <c r="E45" s="17"/>
      <c r="F45" s="17"/>
      <c r="G45" s="17"/>
      <c r="H45" s="17"/>
      <c r="I45" s="17"/>
      <c r="J45" s="17"/>
      <c r="K45" s="17"/>
      <c r="L45" s="17">
        <f t="shared" ref="L45:L50" si="49">SUM(D45:K45)</f>
        <v>0</v>
      </c>
      <c r="M45" s="17" t="e">
        <f t="shared" ref="M45:M95" si="50">+#REF!+L45</f>
        <v>#REF!</v>
      </c>
      <c r="N45" s="17"/>
      <c r="O45" s="17"/>
      <c r="P45" s="17"/>
      <c r="Q45" s="17"/>
      <c r="R45" s="17"/>
      <c r="S45" s="17">
        <f t="shared" ca="1" si="5"/>
        <v>0</v>
      </c>
      <c r="T45" s="17"/>
      <c r="U45" s="17"/>
      <c r="V45" s="17">
        <f t="shared" ref="V45:V50" ca="1" si="51">SUM(N45:U45)</f>
        <v>0</v>
      </c>
      <c r="W45" s="17">
        <f t="shared" ref="W45:W95" ca="1" si="52">+C45+V45</f>
        <v>0</v>
      </c>
    </row>
    <row r="46" spans="1:24" x14ac:dyDescent="0.2">
      <c r="A46" s="16">
        <v>4101</v>
      </c>
      <c r="B46" s="3" t="s">
        <v>51</v>
      </c>
      <c r="C46" s="17"/>
      <c r="D46" s="17"/>
      <c r="E46" s="17"/>
      <c r="F46" s="17"/>
      <c r="G46" s="17"/>
      <c r="H46" s="17"/>
      <c r="I46" s="17"/>
      <c r="J46" s="17"/>
      <c r="K46" s="17"/>
      <c r="L46" s="17">
        <f t="shared" ref="L46:L49" si="53">SUM(D46:K46)</f>
        <v>0</v>
      </c>
      <c r="M46" s="17" t="e">
        <f t="shared" ref="M46:M96" si="54">+#REF!+L46</f>
        <v>#REF!</v>
      </c>
      <c r="N46" s="17"/>
      <c r="O46" s="17"/>
      <c r="P46" s="17"/>
      <c r="Q46" s="17"/>
      <c r="R46" s="17"/>
      <c r="S46" s="17">
        <f t="shared" ca="1" si="5"/>
        <v>0</v>
      </c>
      <c r="T46" s="17"/>
      <c r="U46" s="17"/>
      <c r="V46" s="17">
        <f t="shared" ref="V46:V49" ca="1" si="55">SUM(N46:U46)</f>
        <v>0</v>
      </c>
      <c r="W46" s="17">
        <f t="shared" ca="1" si="52"/>
        <v>0</v>
      </c>
    </row>
    <row r="47" spans="1:24" x14ac:dyDescent="0.2">
      <c r="A47" s="16">
        <v>4102</v>
      </c>
      <c r="B47" s="3" t="s">
        <v>52</v>
      </c>
      <c r="C47" s="17"/>
      <c r="D47" s="17"/>
      <c r="E47" s="17"/>
      <c r="F47" s="17"/>
      <c r="G47" s="17"/>
      <c r="H47" s="17"/>
      <c r="I47" s="17"/>
      <c r="J47" s="17"/>
      <c r="K47" s="17"/>
      <c r="L47" s="17">
        <f t="shared" si="53"/>
        <v>0</v>
      </c>
      <c r="M47" s="17" t="e">
        <f t="shared" ref="M47:M97" si="56">+#REF!+L47</f>
        <v>#REF!</v>
      </c>
      <c r="N47" s="17"/>
      <c r="O47" s="17"/>
      <c r="P47" s="17"/>
      <c r="Q47" s="17"/>
      <c r="R47" s="17"/>
      <c r="S47" s="17">
        <f t="shared" ca="1" si="5"/>
        <v>0</v>
      </c>
      <c r="T47" s="17"/>
      <c r="U47" s="17"/>
      <c r="V47" s="17">
        <f t="shared" ca="1" si="55"/>
        <v>0</v>
      </c>
      <c r="W47" s="17">
        <f t="shared" ca="1" si="52"/>
        <v>0</v>
      </c>
    </row>
    <row r="48" spans="1:24" x14ac:dyDescent="0.2">
      <c r="A48" s="16">
        <v>4103</v>
      </c>
      <c r="B48" s="3" t="s">
        <v>53</v>
      </c>
      <c r="C48" s="17"/>
      <c r="D48" s="17"/>
      <c r="E48" s="17"/>
      <c r="F48" s="17"/>
      <c r="G48" s="17"/>
      <c r="H48" s="17"/>
      <c r="I48" s="17"/>
      <c r="J48" s="17"/>
      <c r="K48" s="17"/>
      <c r="L48" s="17">
        <f t="shared" si="53"/>
        <v>0</v>
      </c>
      <c r="M48" s="17" t="e">
        <f t="shared" ref="M48:M98" si="57">+#REF!+L48</f>
        <v>#REF!</v>
      </c>
      <c r="N48" s="17"/>
      <c r="O48" s="17"/>
      <c r="P48" s="17"/>
      <c r="Q48" s="17"/>
      <c r="R48" s="17"/>
      <c r="S48" s="17">
        <f t="shared" ca="1" si="5"/>
        <v>0</v>
      </c>
      <c r="T48" s="17"/>
      <c r="U48" s="17"/>
      <c r="V48" s="17">
        <f t="shared" ca="1" si="55"/>
        <v>0</v>
      </c>
      <c r="W48" s="17">
        <f t="shared" ca="1" si="52"/>
        <v>0</v>
      </c>
      <c r="X48" s="22">
        <f ca="1">-SUM(W43:W49)</f>
        <v>0</v>
      </c>
    </row>
    <row r="49" spans="1:23" x14ac:dyDescent="0.2">
      <c r="A49" s="16">
        <v>4104</v>
      </c>
      <c r="B49" s="3" t="s">
        <v>54</v>
      </c>
      <c r="C49" s="17"/>
      <c r="D49" s="17"/>
      <c r="E49" s="17"/>
      <c r="F49" s="17"/>
      <c r="G49" s="17"/>
      <c r="H49" s="17"/>
      <c r="I49" s="17"/>
      <c r="J49" s="17"/>
      <c r="K49" s="17"/>
      <c r="L49" s="17">
        <f t="shared" si="53"/>
        <v>0</v>
      </c>
      <c r="M49" s="17" t="e">
        <f t="shared" ref="M49:M99" si="58">+#REF!+L49</f>
        <v>#REF!</v>
      </c>
      <c r="N49" s="17"/>
      <c r="O49" s="17"/>
      <c r="P49" s="17"/>
      <c r="Q49" s="17"/>
      <c r="R49" s="17"/>
      <c r="S49" s="17">
        <f t="shared" ca="1" si="5"/>
        <v>0</v>
      </c>
      <c r="T49" s="17"/>
      <c r="U49" s="17"/>
      <c r="V49" s="17">
        <f t="shared" ca="1" si="55"/>
        <v>0</v>
      </c>
      <c r="W49" s="17">
        <f t="shared" ca="1" si="52"/>
        <v>0</v>
      </c>
    </row>
    <row r="50" spans="1:23" x14ac:dyDescent="0.2">
      <c r="A50" s="16">
        <v>4901</v>
      </c>
      <c r="B50" s="3" t="s">
        <v>55</v>
      </c>
      <c r="C50" s="17"/>
      <c r="D50" s="17"/>
      <c r="E50" s="17"/>
      <c r="F50" s="17"/>
      <c r="G50" s="17"/>
      <c r="H50" s="17"/>
      <c r="I50" s="17"/>
      <c r="J50" s="17"/>
      <c r="K50" s="17"/>
      <c r="L50" s="17">
        <f t="shared" ref="L50:L55" si="59">SUM(D50:K50)</f>
        <v>0</v>
      </c>
      <c r="M50" s="17" t="e">
        <f t="shared" ref="M50:M100" si="60">+#REF!+L50</f>
        <v>#REF!</v>
      </c>
      <c r="N50" s="17"/>
      <c r="O50" s="17"/>
      <c r="P50" s="17"/>
      <c r="Q50" s="17"/>
      <c r="R50" s="17"/>
      <c r="S50" s="17">
        <f t="shared" ca="1" si="5"/>
        <v>0</v>
      </c>
      <c r="T50" s="17"/>
      <c r="U50" s="17"/>
      <c r="V50" s="17">
        <f t="shared" ca="1" si="51"/>
        <v>0</v>
      </c>
      <c r="W50" s="17">
        <f t="shared" ca="1" si="52"/>
        <v>0</v>
      </c>
    </row>
    <row r="51" spans="1:23" x14ac:dyDescent="0.2">
      <c r="A51" s="16">
        <v>4999</v>
      </c>
      <c r="B51" s="3" t="s">
        <v>56</v>
      </c>
      <c r="C51" s="17"/>
      <c r="D51" s="17"/>
      <c r="E51" s="17"/>
      <c r="F51" s="17"/>
      <c r="G51" s="17"/>
      <c r="H51" s="17"/>
      <c r="I51" s="17"/>
      <c r="J51" s="17"/>
      <c r="K51" s="17"/>
      <c r="L51" s="17">
        <f t="shared" ref="L51" si="61">SUM(D51:K51)</f>
        <v>0</v>
      </c>
      <c r="M51" s="17" t="e">
        <f t="shared" ref="M51:M101" si="62">+#REF!+L51</f>
        <v>#REF!</v>
      </c>
      <c r="N51" s="17"/>
      <c r="O51" s="17"/>
      <c r="P51" s="17"/>
      <c r="Q51" s="17"/>
      <c r="R51" s="17"/>
      <c r="S51" s="17">
        <f t="shared" ca="1" si="5"/>
        <v>0</v>
      </c>
      <c r="T51" s="17"/>
      <c r="U51" s="17"/>
      <c r="V51" s="17">
        <f t="shared" ref="V51" ca="1" si="63">SUM(N51:U51)</f>
        <v>0</v>
      </c>
      <c r="W51" s="17">
        <f t="shared" ca="1" si="52"/>
        <v>0</v>
      </c>
    </row>
    <row r="52" spans="1:23" x14ac:dyDescent="0.2">
      <c r="A52" s="16">
        <v>5001</v>
      </c>
      <c r="B52" s="3" t="s">
        <v>57</v>
      </c>
      <c r="C52" s="17"/>
      <c r="D52" s="17"/>
      <c r="E52" s="17"/>
      <c r="F52" s="17"/>
      <c r="G52" s="17"/>
      <c r="H52" s="17"/>
      <c r="I52" s="17"/>
      <c r="J52" s="17"/>
      <c r="K52" s="17"/>
      <c r="L52" s="17">
        <f t="shared" ref="L52:L62" si="64">SUM(D52:K52)</f>
        <v>0</v>
      </c>
      <c r="M52" s="17" t="e">
        <f t="shared" ref="M52:M102" si="65">+#REF!+L52</f>
        <v>#REF!</v>
      </c>
      <c r="N52" s="17"/>
      <c r="O52" s="17"/>
      <c r="P52" s="17"/>
      <c r="Q52" s="17"/>
      <c r="R52" s="17"/>
      <c r="S52" s="17">
        <f t="shared" ca="1" si="5"/>
        <v>0</v>
      </c>
      <c r="T52" s="17"/>
      <c r="U52" s="17"/>
      <c r="V52" s="17">
        <f t="shared" ref="V52:V62" ca="1" si="66">SUM(N52:U52)</f>
        <v>0</v>
      </c>
      <c r="W52" s="17">
        <f t="shared" ca="1" si="52"/>
        <v>0</v>
      </c>
    </row>
    <row r="53" spans="1:23" x14ac:dyDescent="0.2">
      <c r="A53" s="16" t="s">
        <v>58</v>
      </c>
      <c r="B53" s="3" t="s">
        <v>59</v>
      </c>
      <c r="C53" s="17"/>
      <c r="D53" s="17"/>
      <c r="E53" s="17"/>
      <c r="F53" s="17"/>
      <c r="G53" s="17"/>
      <c r="H53" s="17"/>
      <c r="I53" s="17"/>
      <c r="J53" s="17"/>
      <c r="K53" s="17"/>
      <c r="L53" s="17">
        <f t="shared" si="64"/>
        <v>0</v>
      </c>
      <c r="M53" s="17" t="e">
        <f t="shared" ref="M53:M103" si="67">+#REF!+L53</f>
        <v>#REF!</v>
      </c>
      <c r="N53" s="17"/>
      <c r="O53" s="17"/>
      <c r="P53" s="17"/>
      <c r="Q53" s="17"/>
      <c r="R53" s="17"/>
      <c r="S53" s="17">
        <f t="shared" ca="1" si="5"/>
        <v>0</v>
      </c>
      <c r="T53" s="17"/>
      <c r="U53" s="17"/>
      <c r="V53" s="17">
        <f t="shared" ca="1" si="66"/>
        <v>0</v>
      </c>
      <c r="W53" s="17">
        <f t="shared" ca="1" si="52"/>
        <v>0</v>
      </c>
    </row>
    <row r="54" spans="1:23" x14ac:dyDescent="0.2">
      <c r="A54" s="16">
        <v>5002</v>
      </c>
      <c r="B54" s="3" t="s">
        <v>60</v>
      </c>
      <c r="C54" s="17"/>
      <c r="D54" s="17"/>
      <c r="E54" s="17"/>
      <c r="F54" s="17"/>
      <c r="G54" s="17"/>
      <c r="H54" s="17"/>
      <c r="I54" s="17"/>
      <c r="J54" s="17"/>
      <c r="K54" s="17"/>
      <c r="L54" s="17">
        <f t="shared" si="64"/>
        <v>0</v>
      </c>
      <c r="M54" s="17" t="e">
        <f t="shared" ref="M54:M104" si="68">+#REF!+L54</f>
        <v>#REF!</v>
      </c>
      <c r="N54" s="17"/>
      <c r="O54" s="17"/>
      <c r="P54" s="17"/>
      <c r="Q54" s="17"/>
      <c r="R54" s="17"/>
      <c r="S54" s="17">
        <f t="shared" ca="1" si="5"/>
        <v>0</v>
      </c>
      <c r="T54" s="17"/>
      <c r="U54" s="17"/>
      <c r="V54" s="17">
        <f t="shared" ca="1" si="66"/>
        <v>0</v>
      </c>
      <c r="W54" s="17">
        <f t="shared" ca="1" si="52"/>
        <v>0</v>
      </c>
    </row>
    <row r="55" spans="1:23" x14ac:dyDescent="0.2">
      <c r="A55" s="16" t="s">
        <v>61</v>
      </c>
      <c r="B55" s="3" t="s">
        <v>62</v>
      </c>
      <c r="C55" s="17"/>
      <c r="D55" s="17"/>
      <c r="E55" s="17"/>
      <c r="F55" s="17"/>
      <c r="G55" s="17"/>
      <c r="H55" s="17"/>
      <c r="I55" s="17"/>
      <c r="J55" s="17"/>
      <c r="K55" s="17"/>
      <c r="L55" s="17">
        <f t="shared" si="64"/>
        <v>0</v>
      </c>
      <c r="M55" s="17" t="e">
        <f t="shared" ref="M55:M105" si="69">+#REF!+L55</f>
        <v>#REF!</v>
      </c>
      <c r="N55" s="17"/>
      <c r="O55" s="17"/>
      <c r="P55" s="17"/>
      <c r="Q55" s="17"/>
      <c r="R55" s="17"/>
      <c r="S55" s="17">
        <f t="shared" ca="1" si="5"/>
        <v>0</v>
      </c>
      <c r="T55" s="17"/>
      <c r="U55" s="17"/>
      <c r="V55" s="17">
        <f t="shared" ca="1" si="66"/>
        <v>0</v>
      </c>
      <c r="W55" s="17">
        <f t="shared" ca="1" si="52"/>
        <v>0</v>
      </c>
    </row>
    <row r="56" spans="1:23" x14ac:dyDescent="0.2">
      <c r="A56" s="16">
        <v>5003</v>
      </c>
      <c r="B56" s="3" t="s">
        <v>63</v>
      </c>
      <c r="C56" s="17"/>
      <c r="D56" s="17"/>
      <c r="E56" s="17"/>
      <c r="F56" s="17"/>
      <c r="G56" s="17"/>
      <c r="H56" s="17"/>
      <c r="I56" s="17"/>
      <c r="J56" s="17"/>
      <c r="K56" s="17"/>
      <c r="L56" s="17">
        <f t="shared" si="64"/>
        <v>0</v>
      </c>
      <c r="M56" s="17" t="e">
        <f t="shared" ref="M56:M106" si="70">+#REF!+L56</f>
        <v>#REF!</v>
      </c>
      <c r="N56" s="17"/>
      <c r="O56" s="17"/>
      <c r="P56" s="17"/>
      <c r="Q56" s="17"/>
      <c r="R56" s="17"/>
      <c r="S56" s="17">
        <f t="shared" ca="1" si="5"/>
        <v>0</v>
      </c>
      <c r="T56" s="17"/>
      <c r="U56" s="17"/>
      <c r="V56" s="17">
        <f t="shared" ca="1" si="66"/>
        <v>0</v>
      </c>
      <c r="W56" s="17">
        <f t="shared" ca="1" si="52"/>
        <v>0</v>
      </c>
    </row>
    <row r="57" spans="1:23" x14ac:dyDescent="0.2">
      <c r="A57" s="16">
        <v>5101</v>
      </c>
      <c r="B57" s="3" t="s">
        <v>64</v>
      </c>
      <c r="C57" s="17"/>
      <c r="D57" s="17"/>
      <c r="E57" s="17"/>
      <c r="F57" s="17"/>
      <c r="G57" s="17"/>
      <c r="H57" s="17"/>
      <c r="I57" s="17"/>
      <c r="J57" s="17"/>
      <c r="K57" s="17"/>
      <c r="L57" s="17">
        <f t="shared" si="64"/>
        <v>0</v>
      </c>
      <c r="M57" s="17" t="e">
        <f t="shared" ref="M57:M107" si="71">+#REF!+L57</f>
        <v>#REF!</v>
      </c>
      <c r="N57" s="17"/>
      <c r="O57" s="17"/>
      <c r="P57" s="17"/>
      <c r="Q57" s="17"/>
      <c r="R57" s="17"/>
      <c r="S57" s="17">
        <f t="shared" ca="1" si="5"/>
        <v>0</v>
      </c>
      <c r="T57" s="17"/>
      <c r="U57" s="17"/>
      <c r="V57" s="17">
        <f t="shared" ca="1" si="66"/>
        <v>0</v>
      </c>
      <c r="W57" s="17">
        <f t="shared" ca="1" si="52"/>
        <v>0</v>
      </c>
    </row>
    <row r="58" spans="1:23" x14ac:dyDescent="0.2">
      <c r="A58" s="16">
        <v>6101</v>
      </c>
      <c r="B58" s="3" t="s">
        <v>65</v>
      </c>
      <c r="C58" s="17"/>
      <c r="D58" s="17"/>
      <c r="E58" s="17"/>
      <c r="F58" s="17"/>
      <c r="G58" s="17"/>
      <c r="H58" s="17"/>
      <c r="I58" s="17"/>
      <c r="J58" s="17"/>
      <c r="K58" s="17"/>
      <c r="L58" s="17">
        <f t="shared" si="64"/>
        <v>0</v>
      </c>
      <c r="M58" s="17" t="e">
        <f t="shared" ref="M58:M108" si="72">+#REF!+L58</f>
        <v>#REF!</v>
      </c>
      <c r="N58" s="17"/>
      <c r="O58" s="17"/>
      <c r="P58" s="17"/>
      <c r="Q58" s="17"/>
      <c r="R58" s="17"/>
      <c r="S58" s="17">
        <f t="shared" ca="1" si="5"/>
        <v>42868.951249999998</v>
      </c>
      <c r="T58" s="17"/>
      <c r="U58" s="17"/>
      <c r="V58" s="17">
        <f t="shared" ca="1" si="66"/>
        <v>42868.951249999998</v>
      </c>
      <c r="W58" s="17">
        <f t="shared" ca="1" si="52"/>
        <v>42868.951249999998</v>
      </c>
    </row>
    <row r="59" spans="1:23" x14ac:dyDescent="0.2">
      <c r="A59" s="16">
        <v>6102</v>
      </c>
      <c r="B59" s="3" t="s">
        <v>66</v>
      </c>
      <c r="C59" s="17"/>
      <c r="D59" s="17"/>
      <c r="E59" s="17"/>
      <c r="F59" s="17"/>
      <c r="G59" s="17"/>
      <c r="H59" s="17"/>
      <c r="I59" s="17"/>
      <c r="J59" s="17"/>
      <c r="K59" s="17"/>
      <c r="L59" s="17">
        <f t="shared" si="64"/>
        <v>0</v>
      </c>
      <c r="M59" s="17" t="e">
        <f t="shared" ref="M59:M109" si="73">+#REF!+L59</f>
        <v>#REF!</v>
      </c>
      <c r="N59" s="17"/>
      <c r="O59" s="17"/>
      <c r="P59" s="17"/>
      <c r="Q59" s="17"/>
      <c r="R59" s="17"/>
      <c r="S59" s="17">
        <f t="shared" ca="1" si="5"/>
        <v>3868</v>
      </c>
      <c r="T59" s="17"/>
      <c r="U59" s="17"/>
      <c r="V59" s="17">
        <f t="shared" ca="1" si="66"/>
        <v>3868</v>
      </c>
      <c r="W59" s="17">
        <f t="shared" ca="1" si="52"/>
        <v>3868</v>
      </c>
    </row>
    <row r="60" spans="1:23" x14ac:dyDescent="0.2">
      <c r="A60" s="16">
        <v>6103</v>
      </c>
      <c r="B60" s="3" t="s">
        <v>67</v>
      </c>
      <c r="C60" s="17"/>
      <c r="D60" s="17"/>
      <c r="E60" s="17"/>
      <c r="F60" s="17"/>
      <c r="G60" s="17"/>
      <c r="H60" s="17"/>
      <c r="I60" s="17"/>
      <c r="J60" s="17"/>
      <c r="K60" s="17"/>
      <c r="L60" s="17">
        <f t="shared" si="64"/>
        <v>0</v>
      </c>
      <c r="M60" s="17" t="e">
        <f t="shared" ref="M60:M110" si="74">+#REF!+L60</f>
        <v>#REF!</v>
      </c>
      <c r="N60" s="17"/>
      <c r="O60" s="17"/>
      <c r="P60" s="17"/>
      <c r="Q60" s="17"/>
      <c r="R60" s="17"/>
      <c r="S60" s="17">
        <f t="shared" ca="1" si="5"/>
        <v>230.5625</v>
      </c>
      <c r="T60" s="17"/>
      <c r="U60" s="17"/>
      <c r="V60" s="17">
        <f t="shared" ca="1" si="66"/>
        <v>230.5625</v>
      </c>
      <c r="W60" s="17">
        <f t="shared" ca="1" si="52"/>
        <v>230.5625</v>
      </c>
    </row>
    <row r="61" spans="1:23" x14ac:dyDescent="0.2">
      <c r="A61" s="16">
        <v>6104</v>
      </c>
      <c r="B61" s="3" t="s">
        <v>68</v>
      </c>
      <c r="C61" s="17"/>
      <c r="D61" s="17"/>
      <c r="E61" s="17"/>
      <c r="F61" s="17"/>
      <c r="G61" s="17"/>
      <c r="H61" s="17"/>
      <c r="I61" s="17"/>
      <c r="J61" s="17"/>
      <c r="K61" s="17"/>
      <c r="L61" s="17">
        <f t="shared" si="64"/>
        <v>0</v>
      </c>
      <c r="M61" s="17" t="e">
        <f t="shared" ref="M61:M111" si="75">+#REF!+L61</f>
        <v>#REF!</v>
      </c>
      <c r="N61" s="17"/>
      <c r="O61" s="17"/>
      <c r="P61" s="17"/>
      <c r="Q61" s="17"/>
      <c r="R61" s="17"/>
      <c r="S61" s="17">
        <f t="shared" ca="1" si="5"/>
        <v>527</v>
      </c>
      <c r="T61" s="17"/>
      <c r="U61" s="17"/>
      <c r="V61" s="17">
        <f t="shared" ca="1" si="66"/>
        <v>527</v>
      </c>
      <c r="W61" s="17">
        <f t="shared" ca="1" si="52"/>
        <v>527</v>
      </c>
    </row>
    <row r="62" spans="1:23" x14ac:dyDescent="0.2">
      <c r="A62" s="16">
        <v>6105</v>
      </c>
      <c r="B62" s="3" t="s">
        <v>69</v>
      </c>
      <c r="C62" s="17"/>
      <c r="D62" s="17"/>
      <c r="E62" s="17"/>
      <c r="F62" s="17"/>
      <c r="G62" s="17"/>
      <c r="H62" s="17"/>
      <c r="I62" s="17"/>
      <c r="J62" s="17"/>
      <c r="K62" s="17"/>
      <c r="L62" s="17">
        <f t="shared" si="64"/>
        <v>0</v>
      </c>
      <c r="M62" s="17" t="e">
        <f t="shared" ref="M62:M112" si="76">+#REF!+L62</f>
        <v>#REF!</v>
      </c>
      <c r="N62" s="17"/>
      <c r="O62" s="17"/>
      <c r="P62" s="17"/>
      <c r="Q62" s="17"/>
      <c r="R62" s="17"/>
      <c r="S62" s="17">
        <f t="shared" ca="1" si="5"/>
        <v>0</v>
      </c>
      <c r="T62" s="17"/>
      <c r="U62" s="17"/>
      <c r="V62" s="17">
        <f t="shared" ca="1" si="66"/>
        <v>0</v>
      </c>
      <c r="W62" s="17">
        <f t="shared" ca="1" si="52"/>
        <v>0</v>
      </c>
    </row>
    <row r="63" spans="1:23" x14ac:dyDescent="0.2">
      <c r="A63" s="16">
        <v>6106</v>
      </c>
      <c r="B63" s="3" t="s">
        <v>70</v>
      </c>
      <c r="C63" s="17"/>
      <c r="D63" s="17"/>
      <c r="E63" s="17"/>
      <c r="F63" s="17"/>
      <c r="G63" s="17"/>
      <c r="H63" s="17"/>
      <c r="I63" s="17"/>
      <c r="J63" s="17"/>
      <c r="K63" s="17"/>
      <c r="L63" s="17">
        <f t="shared" ref="L63:L65" si="77">SUM(D63:K63)</f>
        <v>0</v>
      </c>
      <c r="M63" s="17" t="e">
        <f t="shared" ref="M63:M113" si="78">+#REF!+L63</f>
        <v>#REF!</v>
      </c>
      <c r="N63" s="17"/>
      <c r="O63" s="17"/>
      <c r="P63" s="17"/>
      <c r="Q63" s="17"/>
      <c r="R63" s="17"/>
      <c r="S63" s="17">
        <f t="shared" ca="1" si="5"/>
        <v>0</v>
      </c>
      <c r="T63" s="17"/>
      <c r="U63" s="17"/>
      <c r="V63" s="17">
        <f t="shared" ref="V63:V65" ca="1" si="79">SUM(N63:U63)</f>
        <v>0</v>
      </c>
      <c r="W63" s="17">
        <f t="shared" ca="1" si="52"/>
        <v>0</v>
      </c>
    </row>
    <row r="64" spans="1:23" x14ac:dyDescent="0.2">
      <c r="A64" s="16">
        <v>6107</v>
      </c>
      <c r="B64" s="3" t="s">
        <v>71</v>
      </c>
      <c r="C64" s="17"/>
      <c r="D64" s="17"/>
      <c r="E64" s="17"/>
      <c r="F64" s="17"/>
      <c r="G64" s="17"/>
      <c r="H64" s="17"/>
      <c r="I64" s="17"/>
      <c r="J64" s="17"/>
      <c r="K64" s="17"/>
      <c r="L64" s="17">
        <f t="shared" si="77"/>
        <v>0</v>
      </c>
      <c r="M64" s="17" t="e">
        <f t="shared" ref="M64:M114" si="80">+#REF!+L64</f>
        <v>#REF!</v>
      </c>
      <c r="N64" s="17"/>
      <c r="O64" s="17"/>
      <c r="P64" s="17"/>
      <c r="Q64" s="17"/>
      <c r="R64" s="17"/>
      <c r="S64" s="17">
        <f t="shared" ca="1" si="5"/>
        <v>0</v>
      </c>
      <c r="T64" s="17"/>
      <c r="U64" s="17"/>
      <c r="V64" s="17">
        <f t="shared" ca="1" si="79"/>
        <v>0</v>
      </c>
      <c r="W64" s="17">
        <f t="shared" ca="1" si="52"/>
        <v>0</v>
      </c>
    </row>
    <row r="65" spans="1:23" x14ac:dyDescent="0.2">
      <c r="A65" s="16">
        <v>6108</v>
      </c>
      <c r="B65" s="3" t="s">
        <v>72</v>
      </c>
      <c r="C65" s="17"/>
      <c r="D65" s="17"/>
      <c r="E65" s="17"/>
      <c r="F65" s="17"/>
      <c r="G65" s="17"/>
      <c r="H65" s="17"/>
      <c r="I65" s="17"/>
      <c r="J65" s="17"/>
      <c r="K65" s="17"/>
      <c r="L65" s="17">
        <f t="shared" si="77"/>
        <v>0</v>
      </c>
      <c r="M65" s="17" t="e">
        <f t="shared" ref="M65:M115" si="81">+#REF!+L65</f>
        <v>#REF!</v>
      </c>
      <c r="N65" s="17"/>
      <c r="O65" s="17"/>
      <c r="P65" s="17"/>
      <c r="Q65" s="17"/>
      <c r="R65" s="17"/>
      <c r="S65" s="17">
        <f t="shared" ca="1" si="5"/>
        <v>0</v>
      </c>
      <c r="T65" s="17"/>
      <c r="U65" s="17"/>
      <c r="V65" s="17">
        <f t="shared" ca="1" si="79"/>
        <v>0</v>
      </c>
      <c r="W65" s="17">
        <f t="shared" ca="1" si="52"/>
        <v>0</v>
      </c>
    </row>
    <row r="66" spans="1:23" x14ac:dyDescent="0.2">
      <c r="A66" s="16">
        <v>6109</v>
      </c>
      <c r="B66" s="3" t="s">
        <v>73</v>
      </c>
      <c r="C66" s="17"/>
      <c r="D66" s="17"/>
      <c r="E66" s="17"/>
      <c r="F66" s="17"/>
      <c r="G66" s="17"/>
      <c r="H66" s="17"/>
      <c r="I66" s="17"/>
      <c r="J66" s="17"/>
      <c r="K66" s="17"/>
      <c r="L66" s="17">
        <f t="shared" ref="L66:L94" si="82">SUM(D66:K66)</f>
        <v>0</v>
      </c>
      <c r="M66" s="17" t="e">
        <f t="shared" ref="M66:M116" si="83">+#REF!+L66</f>
        <v>#REF!</v>
      </c>
      <c r="N66" s="17"/>
      <c r="O66" s="17"/>
      <c r="P66" s="17"/>
      <c r="Q66" s="17"/>
      <c r="R66" s="17"/>
      <c r="S66" s="17">
        <f t="shared" ca="1" si="5"/>
        <v>0</v>
      </c>
      <c r="T66" s="17"/>
      <c r="U66" s="17"/>
      <c r="V66" s="17">
        <f t="shared" ref="V66:V94" ca="1" si="84">SUM(N66:U66)</f>
        <v>0</v>
      </c>
      <c r="W66" s="17">
        <f t="shared" ca="1" si="52"/>
        <v>0</v>
      </c>
    </row>
    <row r="67" spans="1:23" x14ac:dyDescent="0.2">
      <c r="A67" s="16">
        <v>6110</v>
      </c>
      <c r="B67" s="3" t="s">
        <v>74</v>
      </c>
      <c r="C67" s="17"/>
      <c r="D67" s="17"/>
      <c r="E67" s="17"/>
      <c r="F67" s="17"/>
      <c r="G67" s="17"/>
      <c r="H67" s="17"/>
      <c r="I67" s="17"/>
      <c r="J67" s="17"/>
      <c r="K67" s="17"/>
      <c r="L67" s="17">
        <f t="shared" si="82"/>
        <v>0</v>
      </c>
      <c r="M67" s="17" t="e">
        <f t="shared" ref="M67:M117" si="85">+#REF!+L67</f>
        <v>#REF!</v>
      </c>
      <c r="N67" s="17"/>
      <c r="O67" s="17"/>
      <c r="P67" s="17"/>
      <c r="Q67" s="17"/>
      <c r="R67" s="17"/>
      <c r="S67" s="17">
        <f t="shared" ca="1" si="5"/>
        <v>0</v>
      </c>
      <c r="T67" s="17"/>
      <c r="U67" s="17"/>
      <c r="V67" s="17">
        <f t="shared" ca="1" si="84"/>
        <v>0</v>
      </c>
      <c r="W67" s="17">
        <f t="shared" ca="1" si="52"/>
        <v>0</v>
      </c>
    </row>
    <row r="68" spans="1:23" x14ac:dyDescent="0.2">
      <c r="A68" s="16">
        <v>6200</v>
      </c>
      <c r="B68" s="3" t="s">
        <v>75</v>
      </c>
      <c r="C68" s="17"/>
      <c r="D68" s="17"/>
      <c r="E68" s="17"/>
      <c r="F68" s="17"/>
      <c r="G68" s="17"/>
      <c r="H68" s="17"/>
      <c r="I68" s="17"/>
      <c r="J68" s="17"/>
      <c r="K68" s="17"/>
      <c r="L68" s="17">
        <f t="shared" si="82"/>
        <v>0</v>
      </c>
      <c r="M68" s="17" t="e">
        <f t="shared" ref="M68:M118" si="86">+#REF!+L68</f>
        <v>#REF!</v>
      </c>
      <c r="N68" s="17"/>
      <c r="O68" s="17"/>
      <c r="P68" s="17"/>
      <c r="Q68" s="17"/>
      <c r="R68" s="17"/>
      <c r="S68" s="17">
        <f t="shared" ca="1" si="5"/>
        <v>0</v>
      </c>
      <c r="T68" s="17"/>
      <c r="U68" s="17"/>
      <c r="V68" s="17">
        <f t="shared" ca="1" si="84"/>
        <v>0</v>
      </c>
      <c r="W68" s="17">
        <f t="shared" ca="1" si="52"/>
        <v>0</v>
      </c>
    </row>
    <row r="69" spans="1:23" x14ac:dyDescent="0.2">
      <c r="A69" s="16">
        <v>6201</v>
      </c>
      <c r="B69" s="3" t="s">
        <v>76</v>
      </c>
      <c r="C69" s="17"/>
      <c r="D69" s="17"/>
      <c r="E69" s="17"/>
      <c r="F69" s="17"/>
      <c r="G69" s="17"/>
      <c r="H69" s="17"/>
      <c r="I69" s="17"/>
      <c r="J69" s="17"/>
      <c r="K69" s="17"/>
      <c r="L69" s="17">
        <f t="shared" si="82"/>
        <v>0</v>
      </c>
      <c r="M69" s="17" t="e">
        <f t="shared" ref="M69:M119" si="87">+#REF!+L69</f>
        <v>#REF!</v>
      </c>
      <c r="N69" s="17"/>
      <c r="O69" s="17"/>
      <c r="P69" s="17"/>
      <c r="Q69" s="17"/>
      <c r="R69" s="17"/>
      <c r="S69" s="17">
        <f t="shared" ca="1" si="5"/>
        <v>0</v>
      </c>
      <c r="T69" s="17"/>
      <c r="U69" s="17"/>
      <c r="V69" s="17">
        <f t="shared" ca="1" si="84"/>
        <v>0</v>
      </c>
      <c r="W69" s="17">
        <f t="shared" ca="1" si="52"/>
        <v>0</v>
      </c>
    </row>
    <row r="70" spans="1:23" x14ac:dyDescent="0.2">
      <c r="A70" s="16">
        <v>6202</v>
      </c>
      <c r="B70" s="3" t="s">
        <v>77</v>
      </c>
      <c r="C70" s="17"/>
      <c r="D70" s="17"/>
      <c r="E70" s="17"/>
      <c r="F70" s="17"/>
      <c r="G70" s="17"/>
      <c r="H70" s="17"/>
      <c r="I70" s="17"/>
      <c r="J70" s="17"/>
      <c r="K70" s="17"/>
      <c r="L70" s="17">
        <f t="shared" si="82"/>
        <v>0</v>
      </c>
      <c r="M70" s="17" t="e">
        <f t="shared" ref="M70:M120" si="88">+#REF!+L70</f>
        <v>#REF!</v>
      </c>
      <c r="N70" s="17"/>
      <c r="O70" s="17"/>
      <c r="P70" s="17"/>
      <c r="Q70" s="17"/>
      <c r="R70" s="17"/>
      <c r="S70" s="17">
        <f t="shared" ca="1" si="5"/>
        <v>0</v>
      </c>
      <c r="T70" s="17"/>
      <c r="U70" s="17"/>
      <c r="V70" s="17">
        <f t="shared" ca="1" si="84"/>
        <v>0</v>
      </c>
      <c r="W70" s="17">
        <f t="shared" ca="1" si="52"/>
        <v>0</v>
      </c>
    </row>
    <row r="71" spans="1:23" x14ac:dyDescent="0.2">
      <c r="A71" s="16">
        <v>6204</v>
      </c>
      <c r="B71" s="3" t="s">
        <v>78</v>
      </c>
      <c r="C71" s="17"/>
      <c r="D71" s="17"/>
      <c r="E71" s="17"/>
      <c r="F71" s="17"/>
      <c r="G71" s="17"/>
      <c r="H71" s="17"/>
      <c r="I71" s="17"/>
      <c r="J71" s="17"/>
      <c r="K71" s="17"/>
      <c r="L71" s="17">
        <f t="shared" si="82"/>
        <v>0</v>
      </c>
      <c r="M71" s="17" t="e">
        <f t="shared" ref="M71:M121" si="89">+#REF!+L71</f>
        <v>#REF!</v>
      </c>
      <c r="N71" s="17"/>
      <c r="O71" s="17"/>
      <c r="P71" s="17"/>
      <c r="Q71" s="17"/>
      <c r="R71" s="17"/>
      <c r="S71" s="17">
        <f t="shared" ca="1" si="5"/>
        <v>0</v>
      </c>
      <c r="T71" s="17"/>
      <c r="U71" s="17"/>
      <c r="V71" s="17">
        <f t="shared" ca="1" si="84"/>
        <v>0</v>
      </c>
      <c r="W71" s="17">
        <f t="shared" ca="1" si="52"/>
        <v>0</v>
      </c>
    </row>
    <row r="72" spans="1:23" x14ac:dyDescent="0.2">
      <c r="A72" s="16">
        <v>6211</v>
      </c>
      <c r="B72" s="3" t="s">
        <v>79</v>
      </c>
      <c r="C72" s="17"/>
      <c r="D72" s="17"/>
      <c r="E72" s="17"/>
      <c r="F72" s="17"/>
      <c r="G72" s="17"/>
      <c r="H72" s="17"/>
      <c r="I72" s="17"/>
      <c r="J72" s="17"/>
      <c r="K72" s="17"/>
      <c r="L72" s="17">
        <f t="shared" si="82"/>
        <v>0</v>
      </c>
      <c r="M72" s="17" t="e">
        <f t="shared" ref="M72:M122" si="90">+#REF!+L72</f>
        <v>#REF!</v>
      </c>
      <c r="N72" s="17"/>
      <c r="O72" s="17"/>
      <c r="P72" s="17"/>
      <c r="Q72" s="17"/>
      <c r="R72" s="17"/>
      <c r="S72" s="17">
        <f t="shared" ca="1" si="5"/>
        <v>0</v>
      </c>
      <c r="T72" s="17"/>
      <c r="U72" s="17"/>
      <c r="V72" s="17">
        <f t="shared" ca="1" si="84"/>
        <v>0</v>
      </c>
      <c r="W72" s="17">
        <f t="shared" ca="1" si="52"/>
        <v>0</v>
      </c>
    </row>
    <row r="73" spans="1:23" x14ac:dyDescent="0.2">
      <c r="A73" s="16">
        <v>6212</v>
      </c>
      <c r="B73" s="3" t="s">
        <v>80</v>
      </c>
      <c r="C73" s="17"/>
      <c r="D73" s="17"/>
      <c r="E73" s="17"/>
      <c r="F73" s="17"/>
      <c r="G73" s="17"/>
      <c r="H73" s="17"/>
      <c r="I73" s="17"/>
      <c r="J73" s="17"/>
      <c r="K73" s="17"/>
      <c r="L73" s="17">
        <f t="shared" si="82"/>
        <v>0</v>
      </c>
      <c r="M73" s="17" t="e">
        <f t="shared" ref="M73:M123" si="91">+#REF!+L73</f>
        <v>#REF!</v>
      </c>
      <c r="N73" s="17"/>
      <c r="O73" s="17"/>
      <c r="P73" s="17"/>
      <c r="Q73" s="17"/>
      <c r="R73" s="17"/>
      <c r="S73" s="17">
        <f t="shared" ref="S73:S96" ca="1" si="92">IFERROR(INDEX(INDIRECT(S$7&amp;"!B:G"),MATCH(A73,INDIRECT(S$7&amp;"!B:B"),),6),0)</f>
        <v>0</v>
      </c>
      <c r="T73" s="17"/>
      <c r="U73" s="17"/>
      <c r="V73" s="17">
        <f t="shared" ca="1" si="84"/>
        <v>0</v>
      </c>
      <c r="W73" s="17">
        <f t="shared" ca="1" si="52"/>
        <v>0</v>
      </c>
    </row>
    <row r="74" spans="1:23" x14ac:dyDescent="0.2">
      <c r="A74" s="16">
        <v>6214</v>
      </c>
      <c r="B74" s="3" t="s">
        <v>81</v>
      </c>
      <c r="C74" s="17"/>
      <c r="D74" s="17"/>
      <c r="E74" s="17"/>
      <c r="F74" s="17"/>
      <c r="G74" s="17"/>
      <c r="H74" s="17"/>
      <c r="I74" s="17"/>
      <c r="J74" s="17"/>
      <c r="K74" s="17"/>
      <c r="L74" s="17">
        <f t="shared" si="82"/>
        <v>0</v>
      </c>
      <c r="M74" s="17" t="e">
        <f t="shared" ref="M74:M124" si="93">+#REF!+L74</f>
        <v>#REF!</v>
      </c>
      <c r="N74" s="17"/>
      <c r="O74" s="17"/>
      <c r="P74" s="17"/>
      <c r="Q74" s="17"/>
      <c r="R74" s="17"/>
      <c r="S74" s="17">
        <f t="shared" ca="1" si="92"/>
        <v>0</v>
      </c>
      <c r="T74" s="17"/>
      <c r="U74" s="17"/>
      <c r="V74" s="17">
        <f t="shared" ca="1" si="84"/>
        <v>0</v>
      </c>
      <c r="W74" s="17">
        <f t="shared" ca="1" si="52"/>
        <v>0</v>
      </c>
    </row>
    <row r="75" spans="1:23" x14ac:dyDescent="0.2">
      <c r="A75" s="16">
        <v>6217</v>
      </c>
      <c r="B75" s="3" t="s">
        <v>82</v>
      </c>
      <c r="C75" s="17"/>
      <c r="D75" s="17"/>
      <c r="E75" s="17"/>
      <c r="F75" s="17"/>
      <c r="G75" s="17"/>
      <c r="H75" s="17"/>
      <c r="I75" s="17"/>
      <c r="J75" s="17"/>
      <c r="K75" s="17"/>
      <c r="L75" s="17">
        <f t="shared" si="82"/>
        <v>0</v>
      </c>
      <c r="M75" s="17" t="e">
        <f t="shared" ref="M75:M125" si="94">+#REF!+L75</f>
        <v>#REF!</v>
      </c>
      <c r="N75" s="17"/>
      <c r="O75" s="17"/>
      <c r="P75" s="17"/>
      <c r="Q75" s="17"/>
      <c r="R75" s="17"/>
      <c r="S75" s="17">
        <f t="shared" ca="1" si="92"/>
        <v>0</v>
      </c>
      <c r="T75" s="17"/>
      <c r="U75" s="17"/>
      <c r="V75" s="17">
        <f t="shared" ca="1" si="84"/>
        <v>0</v>
      </c>
      <c r="W75" s="17">
        <f t="shared" ca="1" si="52"/>
        <v>0</v>
      </c>
    </row>
    <row r="76" spans="1:23" x14ac:dyDescent="0.2">
      <c r="A76" s="16">
        <v>6218</v>
      </c>
      <c r="B76" s="3" t="s">
        <v>83</v>
      </c>
      <c r="C76" s="17"/>
      <c r="D76" s="17"/>
      <c r="E76" s="17"/>
      <c r="F76" s="17"/>
      <c r="G76" s="17"/>
      <c r="H76" s="17"/>
      <c r="I76" s="17"/>
      <c r="J76" s="17"/>
      <c r="K76" s="17"/>
      <c r="L76" s="17">
        <f t="shared" si="82"/>
        <v>0</v>
      </c>
      <c r="M76" s="17" t="e">
        <f t="shared" ref="M76:M126" si="95">+#REF!+L76</f>
        <v>#REF!</v>
      </c>
      <c r="N76" s="17"/>
      <c r="O76" s="17"/>
      <c r="P76" s="17"/>
      <c r="Q76" s="17"/>
      <c r="R76" s="17"/>
      <c r="S76" s="17">
        <f t="shared" ca="1" si="92"/>
        <v>0</v>
      </c>
      <c r="T76" s="17"/>
      <c r="U76" s="17"/>
      <c r="V76" s="17">
        <f t="shared" ca="1" si="84"/>
        <v>0</v>
      </c>
      <c r="W76" s="17">
        <f t="shared" ca="1" si="52"/>
        <v>0</v>
      </c>
    </row>
    <row r="77" spans="1:23" x14ac:dyDescent="0.2">
      <c r="A77" s="16">
        <v>6219</v>
      </c>
      <c r="B77" s="3" t="s">
        <v>84</v>
      </c>
      <c r="C77" s="17"/>
      <c r="D77" s="17"/>
      <c r="E77" s="17"/>
      <c r="F77" s="17"/>
      <c r="G77" s="17"/>
      <c r="H77" s="17"/>
      <c r="I77" s="17"/>
      <c r="J77" s="17"/>
      <c r="K77" s="17"/>
      <c r="L77" s="17">
        <f t="shared" si="82"/>
        <v>0</v>
      </c>
      <c r="M77" s="17" t="e">
        <f t="shared" ref="M77:M127" si="96">+#REF!+L77</f>
        <v>#REF!</v>
      </c>
      <c r="N77" s="17"/>
      <c r="O77" s="17"/>
      <c r="P77" s="17"/>
      <c r="Q77" s="17"/>
      <c r="R77" s="17"/>
      <c r="S77" s="17">
        <f t="shared" ca="1" si="92"/>
        <v>0</v>
      </c>
      <c r="T77" s="17"/>
      <c r="U77" s="17"/>
      <c r="V77" s="17">
        <f t="shared" ca="1" si="84"/>
        <v>0</v>
      </c>
      <c r="W77" s="17">
        <f t="shared" ca="1" si="52"/>
        <v>0</v>
      </c>
    </row>
    <row r="78" spans="1:23" x14ac:dyDescent="0.2">
      <c r="A78" s="16">
        <v>6220</v>
      </c>
      <c r="B78" s="3" t="s">
        <v>85</v>
      </c>
      <c r="C78" s="17"/>
      <c r="D78" s="17"/>
      <c r="E78" s="17"/>
      <c r="F78" s="17"/>
      <c r="G78" s="17"/>
      <c r="H78" s="17"/>
      <c r="I78" s="17"/>
      <c r="J78" s="17"/>
      <c r="K78" s="17"/>
      <c r="L78" s="17">
        <f t="shared" si="82"/>
        <v>0</v>
      </c>
      <c r="M78" s="17" t="e">
        <f t="shared" ref="M78:M128" si="97">+#REF!+L78</f>
        <v>#REF!</v>
      </c>
      <c r="N78" s="17"/>
      <c r="O78" s="17"/>
      <c r="P78" s="17"/>
      <c r="Q78" s="17"/>
      <c r="R78" s="17"/>
      <c r="S78" s="17">
        <f t="shared" ca="1" si="92"/>
        <v>0</v>
      </c>
      <c r="T78" s="17"/>
      <c r="U78" s="17"/>
      <c r="V78" s="17">
        <f t="shared" ca="1" si="84"/>
        <v>0</v>
      </c>
      <c r="W78" s="17">
        <f t="shared" ca="1" si="52"/>
        <v>0</v>
      </c>
    </row>
    <row r="79" spans="1:23" x14ac:dyDescent="0.2">
      <c r="A79" s="16">
        <v>6223</v>
      </c>
      <c r="B79" s="3" t="s">
        <v>86</v>
      </c>
      <c r="C79" s="17"/>
      <c r="D79" s="17"/>
      <c r="E79" s="17"/>
      <c r="F79" s="17"/>
      <c r="G79" s="17"/>
      <c r="H79" s="17"/>
      <c r="I79" s="17"/>
      <c r="J79" s="17"/>
      <c r="K79" s="17"/>
      <c r="L79" s="17">
        <f t="shared" si="82"/>
        <v>0</v>
      </c>
      <c r="M79" s="17" t="e">
        <f t="shared" ref="M79:M129" si="98">+#REF!+L79</f>
        <v>#REF!</v>
      </c>
      <c r="N79" s="17"/>
      <c r="O79" s="17"/>
      <c r="P79" s="17"/>
      <c r="Q79" s="17"/>
      <c r="R79" s="17"/>
      <c r="S79" s="17">
        <f t="shared" ca="1" si="92"/>
        <v>0</v>
      </c>
      <c r="T79" s="17"/>
      <c r="U79" s="17"/>
      <c r="V79" s="17">
        <f t="shared" ca="1" si="84"/>
        <v>0</v>
      </c>
      <c r="W79" s="17">
        <f t="shared" ca="1" si="52"/>
        <v>0</v>
      </c>
    </row>
    <row r="80" spans="1:23" x14ac:dyDescent="0.2">
      <c r="A80" s="16">
        <v>6229</v>
      </c>
      <c r="B80" s="3" t="s">
        <v>87</v>
      </c>
      <c r="C80" s="17"/>
      <c r="D80" s="17"/>
      <c r="E80" s="17"/>
      <c r="F80" s="17"/>
      <c r="G80" s="17"/>
      <c r="H80" s="17"/>
      <c r="I80" s="17"/>
      <c r="J80" s="17"/>
      <c r="K80" s="17"/>
      <c r="L80" s="17">
        <f t="shared" si="82"/>
        <v>0</v>
      </c>
      <c r="M80" s="17" t="e">
        <f t="shared" ref="M80:M130" si="99">+#REF!+L80</f>
        <v>#REF!</v>
      </c>
      <c r="N80" s="17"/>
      <c r="O80" s="17"/>
      <c r="P80" s="17"/>
      <c r="Q80" s="17"/>
      <c r="R80" s="17"/>
      <c r="S80" s="17">
        <f t="shared" ca="1" si="92"/>
        <v>0</v>
      </c>
      <c r="T80" s="17"/>
      <c r="U80" s="17"/>
      <c r="V80" s="17">
        <f t="shared" ca="1" si="84"/>
        <v>0</v>
      </c>
      <c r="W80" s="17">
        <f t="shared" ca="1" si="52"/>
        <v>0</v>
      </c>
    </row>
    <row r="81" spans="1:23" x14ac:dyDescent="0.2">
      <c r="A81" s="16">
        <v>6230</v>
      </c>
      <c r="B81" s="3" t="s">
        <v>88</v>
      </c>
      <c r="C81" s="17"/>
      <c r="D81" s="17"/>
      <c r="E81" s="17"/>
      <c r="F81" s="17"/>
      <c r="G81" s="17"/>
      <c r="H81" s="17"/>
      <c r="I81" s="17"/>
      <c r="J81" s="17"/>
      <c r="K81" s="17"/>
      <c r="L81" s="17">
        <f t="shared" si="82"/>
        <v>0</v>
      </c>
      <c r="M81" s="17" t="e">
        <f t="shared" ref="M81:M131" si="100">+#REF!+L81</f>
        <v>#REF!</v>
      </c>
      <c r="N81" s="17"/>
      <c r="O81" s="17"/>
      <c r="P81" s="17"/>
      <c r="Q81" s="17"/>
      <c r="R81" s="17"/>
      <c r="S81" s="17">
        <f t="shared" ca="1" si="92"/>
        <v>0</v>
      </c>
      <c r="T81" s="17"/>
      <c r="U81" s="17"/>
      <c r="V81" s="17">
        <f t="shared" ca="1" si="84"/>
        <v>0</v>
      </c>
      <c r="W81" s="17">
        <f t="shared" ca="1" si="52"/>
        <v>0</v>
      </c>
    </row>
    <row r="82" spans="1:23" x14ac:dyDescent="0.2">
      <c r="A82" s="16">
        <v>6231</v>
      </c>
      <c r="B82" s="3" t="s">
        <v>89</v>
      </c>
      <c r="C82" s="17"/>
      <c r="D82" s="17"/>
      <c r="E82" s="17"/>
      <c r="F82" s="17"/>
      <c r="G82" s="17"/>
      <c r="H82" s="17"/>
      <c r="I82" s="17"/>
      <c r="J82" s="17"/>
      <c r="K82" s="17"/>
      <c r="L82" s="17">
        <f t="shared" si="82"/>
        <v>0</v>
      </c>
      <c r="M82" s="17" t="e">
        <f t="shared" ref="M82:M132" si="101">+#REF!+L82</f>
        <v>#REF!</v>
      </c>
      <c r="N82" s="17"/>
      <c r="O82" s="17"/>
      <c r="P82" s="17"/>
      <c r="Q82" s="17"/>
      <c r="R82" s="17"/>
      <c r="S82" s="17">
        <f t="shared" ca="1" si="92"/>
        <v>0</v>
      </c>
      <c r="T82" s="17"/>
      <c r="U82" s="17"/>
      <c r="V82" s="17">
        <f t="shared" ca="1" si="84"/>
        <v>0</v>
      </c>
      <c r="W82" s="17">
        <f t="shared" ca="1" si="52"/>
        <v>0</v>
      </c>
    </row>
    <row r="83" spans="1:23" x14ac:dyDescent="0.2">
      <c r="A83" s="16">
        <v>6232</v>
      </c>
      <c r="B83" s="3" t="s">
        <v>90</v>
      </c>
      <c r="C83" s="17"/>
      <c r="D83" s="17"/>
      <c r="E83" s="17"/>
      <c r="F83" s="17"/>
      <c r="G83" s="17"/>
      <c r="H83" s="17"/>
      <c r="I83" s="17"/>
      <c r="J83" s="17"/>
      <c r="K83" s="17"/>
      <c r="L83" s="17">
        <f t="shared" si="82"/>
        <v>0</v>
      </c>
      <c r="M83" s="17" t="e">
        <f t="shared" ref="M83:M133" si="102">+#REF!+L83</f>
        <v>#REF!</v>
      </c>
      <c r="N83" s="17"/>
      <c r="O83" s="17"/>
      <c r="P83" s="17"/>
      <c r="Q83" s="17"/>
      <c r="R83" s="17"/>
      <c r="S83" s="17">
        <f t="shared" ca="1" si="92"/>
        <v>0</v>
      </c>
      <c r="T83" s="17"/>
      <c r="U83" s="17"/>
      <c r="V83" s="17">
        <f t="shared" ca="1" si="84"/>
        <v>0</v>
      </c>
      <c r="W83" s="17">
        <f t="shared" ca="1" si="52"/>
        <v>0</v>
      </c>
    </row>
    <row r="84" spans="1:23" x14ac:dyDescent="0.2">
      <c r="A84" s="16">
        <v>6234</v>
      </c>
      <c r="B84" s="3" t="s">
        <v>91</v>
      </c>
      <c r="C84" s="17"/>
      <c r="D84" s="17"/>
      <c r="E84" s="17"/>
      <c r="F84" s="17"/>
      <c r="G84" s="17"/>
      <c r="H84" s="17"/>
      <c r="I84" s="17"/>
      <c r="J84" s="17"/>
      <c r="K84" s="17"/>
      <c r="L84" s="17">
        <f t="shared" si="82"/>
        <v>0</v>
      </c>
      <c r="M84" s="17" t="e">
        <f t="shared" ref="M84:M134" si="103">+#REF!+L84</f>
        <v>#REF!</v>
      </c>
      <c r="N84" s="17"/>
      <c r="O84" s="17"/>
      <c r="P84" s="17"/>
      <c r="Q84" s="17"/>
      <c r="R84" s="17"/>
      <c r="S84" s="17">
        <f t="shared" ca="1" si="92"/>
        <v>0</v>
      </c>
      <c r="T84" s="17"/>
      <c r="U84" s="17"/>
      <c r="V84" s="17">
        <f t="shared" ca="1" si="84"/>
        <v>0</v>
      </c>
      <c r="W84" s="17">
        <f t="shared" ca="1" si="52"/>
        <v>0</v>
      </c>
    </row>
    <row r="85" spans="1:23" x14ac:dyDescent="0.2">
      <c r="A85" s="16">
        <v>6308</v>
      </c>
      <c r="B85" s="3" t="s">
        <v>92</v>
      </c>
      <c r="C85" s="17"/>
      <c r="D85" s="17"/>
      <c r="E85" s="17"/>
      <c r="F85" s="17"/>
      <c r="G85" s="17"/>
      <c r="H85" s="17"/>
      <c r="I85" s="17"/>
      <c r="J85" s="17"/>
      <c r="K85" s="17"/>
      <c r="L85" s="17">
        <f t="shared" si="82"/>
        <v>0</v>
      </c>
      <c r="M85" s="17" t="e">
        <f t="shared" ref="M85:M135" si="104">+#REF!+L85</f>
        <v>#REF!</v>
      </c>
      <c r="N85" s="17"/>
      <c r="O85" s="17"/>
      <c r="P85" s="17"/>
      <c r="Q85" s="17"/>
      <c r="R85" s="17"/>
      <c r="S85" s="17">
        <f t="shared" ca="1" si="92"/>
        <v>0</v>
      </c>
      <c r="T85" s="17"/>
      <c r="U85" s="17"/>
      <c r="V85" s="17">
        <f t="shared" ca="1" si="84"/>
        <v>0</v>
      </c>
      <c r="W85" s="17">
        <f t="shared" ca="1" si="52"/>
        <v>0</v>
      </c>
    </row>
    <row r="86" spans="1:23" x14ac:dyDescent="0.2">
      <c r="A86" s="16">
        <v>6312</v>
      </c>
      <c r="B86" s="3" t="s">
        <v>93</v>
      </c>
      <c r="C86" s="17"/>
      <c r="D86" s="17"/>
      <c r="E86" s="17"/>
      <c r="F86" s="17"/>
      <c r="G86" s="17"/>
      <c r="H86" s="17"/>
      <c r="I86" s="17"/>
      <c r="J86" s="17"/>
      <c r="K86" s="17"/>
      <c r="L86" s="17">
        <f t="shared" si="82"/>
        <v>0</v>
      </c>
      <c r="M86" s="17" t="e">
        <f t="shared" ref="M86:M136" si="105">+#REF!+L86</f>
        <v>#REF!</v>
      </c>
      <c r="N86" s="17"/>
      <c r="O86" s="17"/>
      <c r="P86" s="17"/>
      <c r="Q86" s="17"/>
      <c r="R86" s="17"/>
      <c r="S86" s="17">
        <f t="shared" ca="1" si="92"/>
        <v>0</v>
      </c>
      <c r="T86" s="17"/>
      <c r="U86" s="17"/>
      <c r="V86" s="17">
        <f t="shared" ca="1" si="84"/>
        <v>0</v>
      </c>
      <c r="W86" s="17">
        <f t="shared" ca="1" si="52"/>
        <v>0</v>
      </c>
    </row>
    <row r="87" spans="1:23" x14ac:dyDescent="0.2">
      <c r="A87" s="16">
        <v>6313</v>
      </c>
      <c r="B87" s="3" t="s">
        <v>94</v>
      </c>
      <c r="C87" s="17"/>
      <c r="D87" s="17"/>
      <c r="E87" s="17"/>
      <c r="F87" s="17"/>
      <c r="G87" s="17"/>
      <c r="H87" s="17"/>
      <c r="I87" s="17"/>
      <c r="J87" s="17"/>
      <c r="K87" s="17"/>
      <c r="L87" s="17">
        <f t="shared" si="82"/>
        <v>0</v>
      </c>
      <c r="M87" s="17" t="e">
        <f t="shared" ref="M87:M137" si="106">+#REF!+L87</f>
        <v>#REF!</v>
      </c>
      <c r="N87" s="17"/>
      <c r="O87" s="17"/>
      <c r="P87" s="17"/>
      <c r="Q87" s="17"/>
      <c r="R87" s="17"/>
      <c r="S87" s="17">
        <f t="shared" ca="1" si="92"/>
        <v>0</v>
      </c>
      <c r="T87" s="17"/>
      <c r="U87" s="17"/>
      <c r="V87" s="17">
        <f t="shared" ca="1" si="84"/>
        <v>0</v>
      </c>
      <c r="W87" s="17">
        <f t="shared" ca="1" si="52"/>
        <v>0</v>
      </c>
    </row>
    <row r="88" spans="1:23" x14ac:dyDescent="0.2">
      <c r="A88" s="16">
        <v>6315</v>
      </c>
      <c r="B88" s="3" t="s">
        <v>95</v>
      </c>
      <c r="C88" s="17"/>
      <c r="D88" s="17"/>
      <c r="E88" s="17"/>
      <c r="F88" s="17"/>
      <c r="G88" s="17"/>
      <c r="H88" s="17"/>
      <c r="I88" s="17"/>
      <c r="J88" s="17"/>
      <c r="K88" s="17"/>
      <c r="L88" s="17">
        <f t="shared" si="82"/>
        <v>0</v>
      </c>
      <c r="M88" s="17" t="e">
        <f t="shared" ref="M88:M138" si="107">+#REF!+L88</f>
        <v>#REF!</v>
      </c>
      <c r="N88" s="17"/>
      <c r="O88" s="17"/>
      <c r="P88" s="17"/>
      <c r="Q88" s="17"/>
      <c r="R88" s="17"/>
      <c r="S88" s="17">
        <f t="shared" ca="1" si="92"/>
        <v>0</v>
      </c>
      <c r="T88" s="17"/>
      <c r="U88" s="17"/>
      <c r="V88" s="17">
        <f t="shared" ca="1" si="84"/>
        <v>0</v>
      </c>
      <c r="W88" s="17">
        <f t="shared" ca="1" si="52"/>
        <v>0</v>
      </c>
    </row>
    <row r="89" spans="1:23" x14ac:dyDescent="0.2">
      <c r="A89" s="16">
        <v>6316</v>
      </c>
      <c r="B89" s="3" t="s">
        <v>96</v>
      </c>
      <c r="C89" s="17"/>
      <c r="D89" s="17"/>
      <c r="E89" s="17"/>
      <c r="F89" s="17"/>
      <c r="G89" s="17"/>
      <c r="H89" s="17"/>
      <c r="I89" s="17"/>
      <c r="J89" s="17"/>
      <c r="K89" s="17"/>
      <c r="L89" s="17">
        <f t="shared" si="82"/>
        <v>0</v>
      </c>
      <c r="M89" s="17" t="e">
        <f t="shared" ref="M89:M139" si="108">+#REF!+L89</f>
        <v>#REF!</v>
      </c>
      <c r="N89" s="17"/>
      <c r="O89" s="17"/>
      <c r="P89" s="17"/>
      <c r="Q89" s="17"/>
      <c r="R89" s="17"/>
      <c r="S89" s="17">
        <f t="shared" ca="1" si="92"/>
        <v>0</v>
      </c>
      <c r="T89" s="17"/>
      <c r="U89" s="17"/>
      <c r="V89" s="17">
        <f t="shared" ca="1" si="84"/>
        <v>0</v>
      </c>
      <c r="W89" s="17">
        <f t="shared" ca="1" si="52"/>
        <v>0</v>
      </c>
    </row>
    <row r="90" spans="1:23" x14ac:dyDescent="0.2">
      <c r="A90" s="16">
        <v>6317</v>
      </c>
      <c r="B90" s="3" t="s">
        <v>97</v>
      </c>
      <c r="C90" s="17"/>
      <c r="D90" s="17"/>
      <c r="E90" s="17"/>
      <c r="F90" s="17"/>
      <c r="G90" s="17"/>
      <c r="H90" s="17"/>
      <c r="I90" s="17"/>
      <c r="J90" s="17"/>
      <c r="K90" s="17"/>
      <c r="L90" s="17">
        <f t="shared" si="82"/>
        <v>0</v>
      </c>
      <c r="M90" s="17" t="e">
        <f t="shared" ref="M90:M140" si="109">+#REF!+L90</f>
        <v>#REF!</v>
      </c>
      <c r="N90" s="17"/>
      <c r="O90" s="17"/>
      <c r="P90" s="17"/>
      <c r="Q90" s="17"/>
      <c r="R90" s="17"/>
      <c r="S90" s="17">
        <f t="shared" ca="1" si="92"/>
        <v>0</v>
      </c>
      <c r="T90" s="17"/>
      <c r="U90" s="17"/>
      <c r="V90" s="17">
        <f t="shared" ca="1" si="84"/>
        <v>0</v>
      </c>
      <c r="W90" s="17">
        <f t="shared" ca="1" si="52"/>
        <v>0</v>
      </c>
    </row>
    <row r="91" spans="1:23" x14ac:dyDescent="0.2">
      <c r="A91" s="16">
        <v>6318</v>
      </c>
      <c r="B91" s="3" t="s">
        <v>98</v>
      </c>
      <c r="C91" s="17"/>
      <c r="D91" s="17"/>
      <c r="E91" s="17"/>
      <c r="F91" s="17"/>
      <c r="G91" s="17"/>
      <c r="H91" s="17"/>
      <c r="I91" s="17"/>
      <c r="J91" s="17"/>
      <c r="K91" s="17"/>
      <c r="L91" s="17">
        <f t="shared" si="82"/>
        <v>0</v>
      </c>
      <c r="M91" s="17" t="e">
        <f t="shared" ref="M91:M141" si="110">+#REF!+L91</f>
        <v>#REF!</v>
      </c>
      <c r="N91" s="17"/>
      <c r="O91" s="17"/>
      <c r="P91" s="17"/>
      <c r="Q91" s="17"/>
      <c r="R91" s="17"/>
      <c r="S91" s="17">
        <f t="shared" ca="1" si="92"/>
        <v>0</v>
      </c>
      <c r="T91" s="17"/>
      <c r="U91" s="17"/>
      <c r="V91" s="17">
        <f t="shared" ca="1" si="84"/>
        <v>0</v>
      </c>
      <c r="W91" s="17">
        <f t="shared" ca="1" si="52"/>
        <v>0</v>
      </c>
    </row>
    <row r="92" spans="1:23" x14ac:dyDescent="0.2">
      <c r="A92" s="16">
        <v>6401</v>
      </c>
      <c r="B92" s="3" t="s">
        <v>99</v>
      </c>
      <c r="C92" s="17"/>
      <c r="D92" s="17"/>
      <c r="E92" s="17"/>
      <c r="F92" s="17"/>
      <c r="G92" s="17"/>
      <c r="H92" s="17"/>
      <c r="I92" s="17"/>
      <c r="J92" s="17"/>
      <c r="K92" s="17"/>
      <c r="L92" s="17">
        <f t="shared" si="82"/>
        <v>0</v>
      </c>
      <c r="M92" s="17" t="e">
        <f t="shared" ref="M92:M142" si="111">+#REF!+L92</f>
        <v>#REF!</v>
      </c>
      <c r="N92" s="17"/>
      <c r="O92" s="17"/>
      <c r="P92" s="17"/>
      <c r="Q92" s="17"/>
      <c r="R92" s="17"/>
      <c r="S92" s="17">
        <f t="shared" ca="1" si="92"/>
        <v>0</v>
      </c>
      <c r="T92" s="17"/>
      <c r="U92" s="17"/>
      <c r="V92" s="17">
        <f t="shared" ca="1" si="84"/>
        <v>0</v>
      </c>
      <c r="W92" s="17">
        <f t="shared" ca="1" si="52"/>
        <v>0</v>
      </c>
    </row>
    <row r="93" spans="1:23" x14ac:dyDescent="0.2">
      <c r="A93" s="16">
        <v>6402</v>
      </c>
      <c r="B93" s="3" t="s">
        <v>100</v>
      </c>
      <c r="C93" s="17"/>
      <c r="D93" s="17"/>
      <c r="E93" s="17"/>
      <c r="F93" s="17"/>
      <c r="G93" s="17"/>
      <c r="H93" s="17"/>
      <c r="I93" s="17"/>
      <c r="J93" s="17"/>
      <c r="K93" s="17"/>
      <c r="L93" s="17">
        <f t="shared" si="82"/>
        <v>0</v>
      </c>
      <c r="M93" s="17" t="e">
        <f t="shared" ref="M93:M143" si="112">+#REF!+L93</f>
        <v>#REF!</v>
      </c>
      <c r="N93" s="17"/>
      <c r="O93" s="17"/>
      <c r="P93" s="17"/>
      <c r="Q93" s="17"/>
      <c r="R93" s="17"/>
      <c r="S93" s="17">
        <f t="shared" ca="1" si="92"/>
        <v>0</v>
      </c>
      <c r="T93" s="17"/>
      <c r="U93" s="17"/>
      <c r="V93" s="17">
        <f t="shared" ca="1" si="84"/>
        <v>0</v>
      </c>
      <c r="W93" s="17">
        <f t="shared" ca="1" si="52"/>
        <v>0</v>
      </c>
    </row>
    <row r="94" spans="1:23" x14ac:dyDescent="0.2">
      <c r="A94" s="16">
        <v>6901</v>
      </c>
      <c r="B94" s="3" t="s">
        <v>101</v>
      </c>
      <c r="C94" s="17"/>
      <c r="D94" s="17"/>
      <c r="E94" s="17"/>
      <c r="F94" s="17"/>
      <c r="G94" s="17"/>
      <c r="H94" s="17"/>
      <c r="I94" s="17"/>
      <c r="J94" s="17"/>
      <c r="K94" s="17"/>
      <c r="L94" s="17">
        <f t="shared" si="82"/>
        <v>0</v>
      </c>
      <c r="M94" s="17" t="e">
        <f t="shared" ref="M94:M144" si="113">+#REF!+L94</f>
        <v>#REF!</v>
      </c>
      <c r="N94" s="17"/>
      <c r="O94" s="17"/>
      <c r="P94" s="17"/>
      <c r="Q94" s="17"/>
      <c r="R94" s="17"/>
      <c r="S94" s="17">
        <f t="shared" ca="1" si="92"/>
        <v>0</v>
      </c>
      <c r="T94" s="17"/>
      <c r="U94" s="17"/>
      <c r="V94" s="17">
        <f t="shared" ca="1" si="84"/>
        <v>0</v>
      </c>
      <c r="W94" s="17">
        <f t="shared" ca="1" si="52"/>
        <v>0</v>
      </c>
    </row>
    <row r="95" spans="1:23" x14ac:dyDescent="0.2">
      <c r="A95" s="16">
        <v>6902</v>
      </c>
      <c r="B95" s="3" t="s">
        <v>102</v>
      </c>
      <c r="C95" s="17"/>
      <c r="D95" s="17"/>
      <c r="E95" s="17"/>
      <c r="F95" s="17"/>
      <c r="G95" s="17"/>
      <c r="H95" s="17"/>
      <c r="I95" s="17"/>
      <c r="J95" s="17"/>
      <c r="K95" s="17"/>
      <c r="L95" s="17">
        <f t="shared" ref="L95" si="114">SUM(D95:K95)</f>
        <v>0</v>
      </c>
      <c r="M95" s="17" t="e">
        <f t="shared" ref="M95:M145" si="115">+#REF!+L95</f>
        <v>#REF!</v>
      </c>
      <c r="N95" s="17"/>
      <c r="O95" s="17"/>
      <c r="P95" s="17"/>
      <c r="Q95" s="17"/>
      <c r="R95" s="17"/>
      <c r="S95" s="17">
        <f t="shared" ca="1" si="92"/>
        <v>0</v>
      </c>
      <c r="T95" s="17"/>
      <c r="U95" s="17"/>
      <c r="V95" s="17">
        <f t="shared" ref="V95" ca="1" si="116">SUM(N95:U95)</f>
        <v>0</v>
      </c>
      <c r="W95" s="17">
        <f t="shared" ca="1" si="52"/>
        <v>0</v>
      </c>
    </row>
    <row r="96" spans="1:23" x14ac:dyDescent="0.2">
      <c r="A96" s="16">
        <v>6999</v>
      </c>
      <c r="B96" s="3" t="s">
        <v>103</v>
      </c>
      <c r="C96" s="17"/>
      <c r="D96" s="17"/>
      <c r="E96" s="17"/>
      <c r="F96" s="17"/>
      <c r="G96" s="17"/>
      <c r="H96" s="17"/>
      <c r="I96" s="17"/>
      <c r="J96" s="17"/>
      <c r="K96" s="17"/>
      <c r="L96" s="17">
        <f>SUM(D96:K96)</f>
        <v>0</v>
      </c>
      <c r="M96" s="17" t="e">
        <f>+#REF!+L96</f>
        <v>#REF!</v>
      </c>
      <c r="N96" s="17"/>
      <c r="O96" s="17"/>
      <c r="P96" s="17"/>
      <c r="Q96" s="17"/>
      <c r="R96" s="17"/>
      <c r="S96" s="17">
        <f t="shared" ca="1" si="92"/>
        <v>0</v>
      </c>
      <c r="T96" s="17"/>
      <c r="U96" s="17"/>
      <c r="V96" s="17">
        <f ca="1">SUM(N96:U96)</f>
        <v>0</v>
      </c>
      <c r="W96" s="17">
        <f ca="1">+C96+V96</f>
        <v>0</v>
      </c>
    </row>
    <row r="97" spans="1:23" x14ac:dyDescent="0.2">
      <c r="A97" s="16"/>
      <c r="B97" s="3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9" spans="1:23" x14ac:dyDescent="0.2">
      <c r="A99" s="1" t="s">
        <v>5</v>
      </c>
      <c r="B99" s="1"/>
      <c r="C99" s="23">
        <f t="shared" ref="C99:W99" si="117">SUM(C6:C98)</f>
        <v>0</v>
      </c>
      <c r="D99" s="23">
        <f t="shared" ref="D99:M99" si="118">SUM(D6:D98)</f>
        <v>0</v>
      </c>
      <c r="E99" s="23">
        <f t="shared" si="118"/>
        <v>0</v>
      </c>
      <c r="F99" s="23">
        <f t="shared" si="118"/>
        <v>0</v>
      </c>
      <c r="G99" s="23">
        <f t="shared" si="118"/>
        <v>0</v>
      </c>
      <c r="H99" s="23">
        <f t="shared" si="118"/>
        <v>0</v>
      </c>
      <c r="I99" s="23"/>
      <c r="J99" s="23"/>
      <c r="K99" s="23">
        <f t="shared" ref="K99:M99" si="119">SUM(K6:K98)</f>
        <v>0</v>
      </c>
      <c r="L99" s="23">
        <f t="shared" si="119"/>
        <v>0</v>
      </c>
      <c r="M99" s="23" t="e">
        <f t="shared" si="119"/>
        <v>#REF!</v>
      </c>
      <c r="N99" s="23">
        <f t="shared" si="117"/>
        <v>0</v>
      </c>
      <c r="O99" s="23">
        <f t="shared" si="117"/>
        <v>0</v>
      </c>
      <c r="P99" s="23">
        <f t="shared" si="117"/>
        <v>0</v>
      </c>
      <c r="Q99" s="23">
        <f t="shared" si="117"/>
        <v>0</v>
      </c>
      <c r="R99" s="23">
        <f t="shared" si="117"/>
        <v>0</v>
      </c>
      <c r="S99" s="23"/>
      <c r="T99" s="23"/>
      <c r="U99" s="23">
        <f t="shared" si="117"/>
        <v>0</v>
      </c>
      <c r="V99" s="23">
        <f t="shared" ca="1" si="117"/>
        <v>0</v>
      </c>
      <c r="W99" s="23">
        <f t="shared" ca="1" si="117"/>
        <v>1.4551915228366852E-11</v>
      </c>
    </row>
  </sheetData>
  <mergeCells count="14">
    <mergeCell ref="E6:E7"/>
    <mergeCell ref="F6:F7"/>
    <mergeCell ref="G6:G7"/>
    <mergeCell ref="H6:K6"/>
    <mergeCell ref="B5:B7"/>
    <mergeCell ref="N5:W5"/>
    <mergeCell ref="C6:C7"/>
    <mergeCell ref="N6:N7"/>
    <mergeCell ref="O6:O7"/>
    <mergeCell ref="P6:P7"/>
    <mergeCell ref="Q6:Q7"/>
    <mergeCell ref="R6:U6"/>
    <mergeCell ref="D5:M5"/>
    <mergeCell ref="D6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7D84-5E83-4061-B208-54CE6959F66C}">
  <sheetPr>
    <tabColor rgb="FF006600"/>
  </sheetPr>
  <dimension ref="A1:Y67"/>
  <sheetViews>
    <sheetView topLeftCell="A22" workbookViewId="0">
      <pane xSplit="2" topLeftCell="C1" activePane="topRight" state="frozen"/>
      <selection pane="topRight" activeCell="G44" sqref="G44"/>
    </sheetView>
  </sheetViews>
  <sheetFormatPr defaultColWidth="9.140625" defaultRowHeight="12.75" x14ac:dyDescent="0.2"/>
  <cols>
    <col min="1" max="1" width="4.140625" style="30" customWidth="1"/>
    <col min="2" max="2" width="15.7109375" style="30" customWidth="1"/>
    <col min="3" max="3" width="13.85546875" style="30" customWidth="1"/>
    <col min="4" max="4" width="10.28515625" style="30" customWidth="1"/>
    <col min="5" max="5" width="9.42578125" style="30" bestFit="1" customWidth="1"/>
    <col min="6" max="6" width="8.140625" style="30" customWidth="1"/>
    <col min="7" max="7" width="11.28515625" style="30" bestFit="1" customWidth="1"/>
    <col min="8" max="8" width="10.85546875" style="30" bestFit="1" customWidth="1"/>
    <col min="9" max="9" width="10.28515625" style="30" customWidth="1"/>
    <col min="10" max="10" width="9.28515625" style="30" customWidth="1"/>
    <col min="11" max="11" width="8.140625" style="30" customWidth="1"/>
    <col min="12" max="12" width="8.28515625" style="30" customWidth="1"/>
    <col min="13" max="13" width="9.7109375" style="30" customWidth="1"/>
    <col min="14" max="14" width="12" style="30" customWidth="1"/>
    <col min="15" max="15" width="9.7109375" style="30" customWidth="1"/>
    <col min="16" max="16" width="10.28515625" style="30" bestFit="1" customWidth="1"/>
    <col min="17" max="17" width="9.28515625" style="30" bestFit="1" customWidth="1"/>
    <col min="18" max="18" width="10.140625" style="30" bestFit="1" customWidth="1"/>
    <col min="19" max="19" width="10.28515625" style="30" customWidth="1"/>
    <col min="20" max="20" width="9.42578125" style="30" bestFit="1" customWidth="1"/>
    <col min="21" max="21" width="10" style="30" customWidth="1"/>
    <col min="22" max="22" width="10.28515625" style="30" customWidth="1"/>
    <col min="23" max="23" width="11.7109375" style="30" customWidth="1"/>
    <col min="24" max="24" width="10.42578125" style="30" customWidth="1"/>
    <col min="25" max="25" width="9.140625" style="30" customWidth="1"/>
    <col min="26" max="26" width="8.7109375" style="30" customWidth="1"/>
    <col min="27" max="16384" width="9.140625" style="30"/>
  </cols>
  <sheetData>
    <row r="1" spans="1:24" s="26" customFormat="1" ht="15.75" x14ac:dyDescent="0.25">
      <c r="A1" s="24" t="s">
        <v>106</v>
      </c>
      <c r="B1" s="24"/>
      <c r="C1" s="25"/>
    </row>
    <row r="2" spans="1:24" s="26" customFormat="1" ht="15.75" x14ac:dyDescent="0.25">
      <c r="A2" s="27" t="s">
        <v>107</v>
      </c>
      <c r="B2" s="27"/>
      <c r="C2" s="28"/>
      <c r="D2" s="29" t="s">
        <v>108</v>
      </c>
      <c r="E2" s="29"/>
      <c r="F2" s="29"/>
    </row>
    <row r="3" spans="1:24" s="26" customFormat="1" ht="15.75" x14ac:dyDescent="0.25">
      <c r="A3" s="24" t="s">
        <v>109</v>
      </c>
      <c r="B3" s="24"/>
      <c r="C3" s="28"/>
      <c r="D3" s="29" t="s">
        <v>110</v>
      </c>
      <c r="E3" s="29"/>
      <c r="F3" s="29"/>
    </row>
    <row r="4" spans="1:24" ht="13.5" thickBot="1" x14ac:dyDescent="0.25">
      <c r="C4" s="31"/>
      <c r="Q4" s="32"/>
      <c r="S4" s="32"/>
    </row>
    <row r="5" spans="1:24" s="44" customFormat="1" ht="11.25" customHeight="1" x14ac:dyDescent="0.2">
      <c r="A5" s="33"/>
      <c r="B5" s="34" t="s">
        <v>111</v>
      </c>
      <c r="C5" s="35" t="s">
        <v>112</v>
      </c>
      <c r="D5" s="36" t="s">
        <v>113</v>
      </c>
      <c r="E5" s="35" t="s">
        <v>114</v>
      </c>
      <c r="F5" s="36"/>
      <c r="G5" s="35" t="s">
        <v>115</v>
      </c>
      <c r="H5" s="36" t="s">
        <v>116</v>
      </c>
      <c r="I5" s="37" t="s">
        <v>117</v>
      </c>
      <c r="J5" s="38" t="s">
        <v>118</v>
      </c>
      <c r="K5" s="39"/>
      <c r="L5" s="40"/>
      <c r="M5" s="41" t="s">
        <v>119</v>
      </c>
      <c r="N5" s="42"/>
      <c r="O5" s="42"/>
      <c r="P5" s="35" t="s">
        <v>120</v>
      </c>
      <c r="Q5" s="36" t="s">
        <v>121</v>
      </c>
      <c r="R5" s="35" t="s">
        <v>120</v>
      </c>
      <c r="S5" s="36" t="s">
        <v>122</v>
      </c>
      <c r="T5" s="35" t="s">
        <v>120</v>
      </c>
      <c r="U5" s="36" t="s">
        <v>123</v>
      </c>
      <c r="V5" s="35" t="s">
        <v>120</v>
      </c>
      <c r="W5" s="36" t="s">
        <v>124</v>
      </c>
      <c r="X5" s="43" t="s">
        <v>125</v>
      </c>
    </row>
    <row r="6" spans="1:24" s="44" customFormat="1" ht="27" customHeight="1" thickBot="1" x14ac:dyDescent="0.25">
      <c r="A6" s="45"/>
      <c r="B6" s="46"/>
      <c r="C6" s="46"/>
      <c r="D6" s="47"/>
      <c r="E6" s="48"/>
      <c r="F6" s="47"/>
      <c r="G6" s="48"/>
      <c r="H6" s="49"/>
      <c r="I6" s="50"/>
      <c r="J6" s="51" t="s">
        <v>126</v>
      </c>
      <c r="K6" s="51" t="s">
        <v>127</v>
      </c>
      <c r="L6" s="51" t="s">
        <v>128</v>
      </c>
      <c r="M6" s="52" t="s">
        <v>129</v>
      </c>
      <c r="N6" s="52" t="s">
        <v>121</v>
      </c>
      <c r="O6" s="52" t="s">
        <v>122</v>
      </c>
      <c r="P6" s="46"/>
      <c r="Q6" s="47"/>
      <c r="R6" s="46"/>
      <c r="S6" s="47"/>
      <c r="T6" s="46"/>
      <c r="U6" s="47"/>
      <c r="V6" s="46"/>
      <c r="W6" s="49"/>
      <c r="X6" s="53"/>
    </row>
    <row r="7" spans="1:24" s="44" customFormat="1" ht="12" customHeight="1" x14ac:dyDescent="0.2">
      <c r="A7" s="54">
        <v>1</v>
      </c>
      <c r="B7" s="55" t="s">
        <v>130</v>
      </c>
      <c r="C7" s="56" t="s">
        <v>131</v>
      </c>
      <c r="D7" s="57">
        <v>6851</v>
      </c>
      <c r="E7" s="58">
        <v>527</v>
      </c>
      <c r="F7" s="59">
        <v>12</v>
      </c>
      <c r="G7" s="60">
        <f>+D7</f>
        <v>6851</v>
      </c>
      <c r="H7" s="163">
        <f>(F7+J7+K7+L7+Q7)*10</f>
        <v>130</v>
      </c>
      <c r="I7" s="61"/>
      <c r="J7" s="165">
        <v>1</v>
      </c>
      <c r="K7" s="62">
        <f>+'[2]10.26-11.10'!I25</f>
        <v>0</v>
      </c>
      <c r="L7" s="62">
        <v>0</v>
      </c>
      <c r="M7" s="62">
        <f>+'[2]10.26-11.10'!O25</f>
        <v>0</v>
      </c>
      <c r="N7" s="62">
        <f>+'[2]10.26-11.10'!P25</f>
        <v>0</v>
      </c>
      <c r="O7" s="62">
        <f>+'[2]10.26-11.10'!Q25</f>
        <v>0</v>
      </c>
      <c r="P7" s="63">
        <f>(((E7/8)*1.25)*M7)+((((E7/8)*N7)*200%)*130%)+((((E7/8)*130%)*130%)*O7)</f>
        <v>0</v>
      </c>
      <c r="Q7" s="64"/>
      <c r="R7" s="65">
        <f>+Q7*E7</f>
        <v>0</v>
      </c>
      <c r="S7" s="64">
        <f>+'[2]10.26-11.10'!W25</f>
        <v>0</v>
      </c>
      <c r="T7" s="65">
        <f>(+S7*E7)*0.3</f>
        <v>0</v>
      </c>
      <c r="U7" s="66">
        <v>35</v>
      </c>
      <c r="V7" s="67">
        <f>(E7/8/10)*U7</f>
        <v>230.5625</v>
      </c>
      <c r="W7" s="62"/>
      <c r="X7" s="68">
        <f t="shared" ref="X7:X16" si="0">+G7+H7+P7+R7+T7+V7+W7+I7</f>
        <v>7211.5625</v>
      </c>
    </row>
    <row r="8" spans="1:24" s="44" customFormat="1" ht="12" customHeight="1" x14ac:dyDescent="0.2">
      <c r="A8" s="69">
        <v>2</v>
      </c>
      <c r="B8" s="55" t="s">
        <v>132</v>
      </c>
      <c r="C8" s="70" t="s">
        <v>133</v>
      </c>
      <c r="D8" s="57">
        <v>6851</v>
      </c>
      <c r="E8" s="58">
        <v>527</v>
      </c>
      <c r="F8" s="71">
        <v>13</v>
      </c>
      <c r="G8" s="161">
        <f>+D8</f>
        <v>6851</v>
      </c>
      <c r="H8" s="164">
        <f t="shared" ref="H8:H16" si="1">(F8+J8+K8+L8+Q8)*10</f>
        <v>130</v>
      </c>
      <c r="I8" s="162"/>
      <c r="J8" s="166">
        <v>0</v>
      </c>
      <c r="K8" s="57">
        <f>+'[2]10.26-11.10'!I229</f>
        <v>0</v>
      </c>
      <c r="L8" s="57">
        <f>+'[2]10.26-11.10'!J229</f>
        <v>0</v>
      </c>
      <c r="M8" s="57">
        <v>0</v>
      </c>
      <c r="N8" s="57">
        <v>0</v>
      </c>
      <c r="O8" s="57">
        <f>+'[2]10.26-11.10'!Q229</f>
        <v>0</v>
      </c>
      <c r="P8" s="63">
        <f t="shared" ref="P8:P16" si="2">(((E8/8)*1.25)*M8)+((((E8/8)*N8)*200%)*130%)+((((E8/8)*130%)*130%)*O8)</f>
        <v>0</v>
      </c>
      <c r="Q8" s="57"/>
      <c r="R8" s="67">
        <f t="shared" ref="R8:R16" si="3">+Q8*E8</f>
        <v>0</v>
      </c>
      <c r="S8" s="57">
        <v>0</v>
      </c>
      <c r="T8" s="67">
        <f t="shared" ref="T8:T16" si="4">(+S8*E8)*0.3</f>
        <v>0</v>
      </c>
      <c r="U8" s="71"/>
      <c r="V8" s="67">
        <f t="shared" ref="V8:V16" si="5">(E8/8/10)*U8</f>
        <v>0</v>
      </c>
      <c r="W8" s="57"/>
      <c r="X8" s="68">
        <f t="shared" si="0"/>
        <v>6981</v>
      </c>
    </row>
    <row r="9" spans="1:24" s="44" customFormat="1" ht="12" customHeight="1" x14ac:dyDescent="0.2">
      <c r="A9" s="69">
        <v>3</v>
      </c>
      <c r="B9" s="55" t="s">
        <v>134</v>
      </c>
      <c r="C9" s="70" t="s">
        <v>135</v>
      </c>
      <c r="D9" s="57">
        <f>(20000/2)+(21*13)</f>
        <v>10273</v>
      </c>
      <c r="E9" s="58">
        <f>+D9/13</f>
        <v>790.23076923076928</v>
      </c>
      <c r="F9" s="71">
        <v>12</v>
      </c>
      <c r="G9" s="161">
        <f>D9</f>
        <v>10273</v>
      </c>
      <c r="H9" s="164">
        <f t="shared" si="1"/>
        <v>130</v>
      </c>
      <c r="I9" s="162">
        <f>50</f>
        <v>50</v>
      </c>
      <c r="J9" s="166">
        <v>1</v>
      </c>
      <c r="K9" s="57"/>
      <c r="L9" s="57">
        <v>0</v>
      </c>
      <c r="M9" s="57">
        <v>0</v>
      </c>
      <c r="N9" s="57">
        <f>+'[2]10.26-11.10'!P71</f>
        <v>0</v>
      </c>
      <c r="O9" s="57">
        <f>+'[2]10.26-11.10'!Q71</f>
        <v>0</v>
      </c>
      <c r="P9" s="63">
        <f t="shared" si="2"/>
        <v>0</v>
      </c>
      <c r="Q9" s="57"/>
      <c r="R9" s="67">
        <f t="shared" si="3"/>
        <v>0</v>
      </c>
      <c r="S9" s="57">
        <f>+'[2]10.26-11.10'!W71</f>
        <v>0</v>
      </c>
      <c r="T9" s="67">
        <f t="shared" si="4"/>
        <v>0</v>
      </c>
      <c r="U9" s="71"/>
      <c r="V9" s="67">
        <f t="shared" si="5"/>
        <v>0</v>
      </c>
      <c r="W9" s="57"/>
      <c r="X9" s="68">
        <f t="shared" si="0"/>
        <v>10453</v>
      </c>
    </row>
    <row r="10" spans="1:24" s="44" customFormat="1" ht="12" customHeight="1" x14ac:dyDescent="0.2">
      <c r="A10" s="69">
        <v>4</v>
      </c>
      <c r="B10" s="55" t="s">
        <v>136</v>
      </c>
      <c r="C10" s="70" t="s">
        <v>137</v>
      </c>
      <c r="D10" s="57">
        <v>6851</v>
      </c>
      <c r="E10" s="58">
        <v>527</v>
      </c>
      <c r="F10" s="71">
        <v>12</v>
      </c>
      <c r="G10" s="161">
        <f t="shared" ref="G10:G16" si="6">+D10</f>
        <v>6851</v>
      </c>
      <c r="H10" s="164">
        <f t="shared" si="1"/>
        <v>120</v>
      </c>
      <c r="I10" s="162"/>
      <c r="J10" s="57">
        <v>0</v>
      </c>
      <c r="K10" s="57">
        <v>0</v>
      </c>
      <c r="L10" s="57">
        <v>0</v>
      </c>
      <c r="M10" s="57">
        <v>0</v>
      </c>
      <c r="N10" s="57">
        <f>+'[2]10.26-11.10'!P250</f>
        <v>0</v>
      </c>
      <c r="O10" s="57">
        <f>+'[2]10.26-11.10'!Q250</f>
        <v>0</v>
      </c>
      <c r="P10" s="63">
        <f t="shared" si="2"/>
        <v>0</v>
      </c>
      <c r="Q10" s="57"/>
      <c r="R10" s="67">
        <f t="shared" si="3"/>
        <v>0</v>
      </c>
      <c r="S10" s="57">
        <v>0</v>
      </c>
      <c r="T10" s="67">
        <f t="shared" si="4"/>
        <v>0</v>
      </c>
      <c r="U10" s="71"/>
      <c r="V10" s="67">
        <f t="shared" si="5"/>
        <v>0</v>
      </c>
      <c r="W10" s="57"/>
      <c r="X10" s="68">
        <f t="shared" si="0"/>
        <v>6971</v>
      </c>
    </row>
    <row r="11" spans="1:24" s="44" customFormat="1" ht="11.25" x14ac:dyDescent="0.2">
      <c r="A11" s="69">
        <v>5</v>
      </c>
      <c r="B11" s="55" t="s">
        <v>138</v>
      </c>
      <c r="C11" s="70" t="s">
        <v>139</v>
      </c>
      <c r="D11" s="57">
        <v>6851</v>
      </c>
      <c r="E11" s="58">
        <v>527</v>
      </c>
      <c r="F11" s="71">
        <v>12</v>
      </c>
      <c r="G11" s="161">
        <f>E11*F11</f>
        <v>6324</v>
      </c>
      <c r="H11" s="164">
        <f>(F11+Q11)*10</f>
        <v>130</v>
      </c>
      <c r="I11" s="162"/>
      <c r="J11" s="57">
        <v>1</v>
      </c>
      <c r="K11" s="57">
        <f>+'[2]10.26-11.10(SI)'!I28</f>
        <v>0</v>
      </c>
      <c r="L11" s="57">
        <v>0</v>
      </c>
      <c r="M11" s="71">
        <v>0</v>
      </c>
      <c r="N11" s="57">
        <f>+'[2]10.26-11.10(SI)'!P28</f>
        <v>0</v>
      </c>
      <c r="O11" s="57">
        <f>+'[2]10.26-11.10(SI)'!Q28</f>
        <v>0</v>
      </c>
      <c r="P11" s="63">
        <f t="shared" si="2"/>
        <v>0</v>
      </c>
      <c r="Q11" s="57">
        <v>1</v>
      </c>
      <c r="R11" s="67">
        <f t="shared" si="3"/>
        <v>527</v>
      </c>
      <c r="S11" s="57">
        <v>0</v>
      </c>
      <c r="T11" s="67">
        <f t="shared" si="4"/>
        <v>0</v>
      </c>
      <c r="U11" s="71"/>
      <c r="V11" s="67">
        <f t="shared" si="5"/>
        <v>0</v>
      </c>
      <c r="W11" s="71"/>
      <c r="X11" s="68">
        <f t="shared" si="0"/>
        <v>6981</v>
      </c>
    </row>
    <row r="12" spans="1:24" s="44" customFormat="1" ht="12" customHeight="1" x14ac:dyDescent="0.2">
      <c r="A12" s="69">
        <v>6</v>
      </c>
      <c r="B12" s="55" t="s">
        <v>140</v>
      </c>
      <c r="C12" s="70" t="s">
        <v>141</v>
      </c>
      <c r="D12" s="57">
        <v>6851</v>
      </c>
      <c r="E12" s="58">
        <v>527</v>
      </c>
      <c r="F12" s="71">
        <v>7</v>
      </c>
      <c r="G12" s="161">
        <f t="shared" ref="G12:G13" si="7">E12*F12</f>
        <v>3689</v>
      </c>
      <c r="H12" s="164">
        <f t="shared" ref="H12:H13" si="8">(F12+Q12)*10</f>
        <v>70</v>
      </c>
      <c r="I12" s="162"/>
      <c r="J12" s="57">
        <v>1</v>
      </c>
      <c r="K12" s="57">
        <f>+'[2]10.26-11.10(SI)'!I29</f>
        <v>0</v>
      </c>
      <c r="L12" s="57">
        <f>+'[2]10.26-11.10(SI)'!J29</f>
        <v>0</v>
      </c>
      <c r="M12" s="71">
        <v>0</v>
      </c>
      <c r="N12" s="57">
        <f>+'[2]10.26-11.10(SI)'!P29</f>
        <v>0</v>
      </c>
      <c r="O12" s="57">
        <f>+'[2]10.26-11.10(SI)'!Q29</f>
        <v>0</v>
      </c>
      <c r="P12" s="63">
        <f>(((E12/8)*1.25)*M12)+((((E12/8)*N12)*200%)*130%)+((((E12/8)*130%)*130%)*O12)</f>
        <v>0</v>
      </c>
      <c r="Q12" s="57"/>
      <c r="R12" s="67">
        <f>+Q12*E12</f>
        <v>0</v>
      </c>
      <c r="S12" s="57">
        <v>0</v>
      </c>
      <c r="T12" s="67">
        <f>(+S12*E12)*0.3</f>
        <v>0</v>
      </c>
      <c r="U12" s="71"/>
      <c r="V12" s="67">
        <f>(E12/8/10)*U12</f>
        <v>0</v>
      </c>
      <c r="W12" s="57"/>
      <c r="X12" s="68">
        <f>+G12+H12+P12+R12+T12+V12+W12+I12</f>
        <v>3759</v>
      </c>
    </row>
    <row r="13" spans="1:24" s="44" customFormat="1" ht="12" customHeight="1" x14ac:dyDescent="0.2">
      <c r="A13" s="69">
        <v>7</v>
      </c>
      <c r="B13" s="55" t="s">
        <v>142</v>
      </c>
      <c r="C13" s="70" t="s">
        <v>143</v>
      </c>
      <c r="D13" s="57">
        <v>6851</v>
      </c>
      <c r="E13" s="58">
        <v>527</v>
      </c>
      <c r="F13" s="71">
        <v>4</v>
      </c>
      <c r="G13" s="161">
        <f t="shared" si="7"/>
        <v>2108</v>
      </c>
      <c r="H13" s="164">
        <f t="shared" si="8"/>
        <v>40</v>
      </c>
      <c r="I13" s="162"/>
      <c r="J13" s="57">
        <v>2</v>
      </c>
      <c r="K13" s="57">
        <f>+'[2]10.26-11.10(SI)'!I30</f>
        <v>0</v>
      </c>
      <c r="L13" s="57">
        <f>+'[2]10.26-11.10(SI)'!J30</f>
        <v>0</v>
      </c>
      <c r="M13" s="71">
        <v>0</v>
      </c>
      <c r="N13" s="57">
        <f>+'[2]10.26-11.10(SI)'!P30</f>
        <v>0</v>
      </c>
      <c r="O13" s="57">
        <f>+'[2]10.26-11.10(SI)'!Q30</f>
        <v>0</v>
      </c>
      <c r="P13" s="63">
        <f t="shared" si="2"/>
        <v>0</v>
      </c>
      <c r="Q13" s="57"/>
      <c r="R13" s="67">
        <f t="shared" si="3"/>
        <v>0</v>
      </c>
      <c r="S13" s="57">
        <v>0</v>
      </c>
      <c r="T13" s="67">
        <f t="shared" si="4"/>
        <v>0</v>
      </c>
      <c r="U13" s="71"/>
      <c r="V13" s="67">
        <f t="shared" si="5"/>
        <v>0</v>
      </c>
      <c r="W13" s="57"/>
      <c r="X13" s="68">
        <f t="shared" si="0"/>
        <v>2148</v>
      </c>
    </row>
    <row r="14" spans="1:24" s="44" customFormat="1" ht="12" customHeight="1" x14ac:dyDescent="0.2">
      <c r="A14" s="69">
        <v>8</v>
      </c>
      <c r="B14" s="55"/>
      <c r="C14" s="70"/>
      <c r="D14" s="57"/>
      <c r="E14" s="58">
        <f t="shared" ref="E14:E16" si="9">+D14/13</f>
        <v>0</v>
      </c>
      <c r="F14" s="73"/>
      <c r="G14" s="72">
        <f t="shared" si="6"/>
        <v>0</v>
      </c>
      <c r="H14" s="65">
        <f t="shared" si="1"/>
        <v>0</v>
      </c>
      <c r="I14" s="67"/>
      <c r="J14" s="57"/>
      <c r="K14" s="57"/>
      <c r="L14" s="57"/>
      <c r="M14" s="57"/>
      <c r="N14" s="57"/>
      <c r="O14" s="57"/>
      <c r="P14" s="63">
        <f t="shared" si="2"/>
        <v>0</v>
      </c>
      <c r="Q14" s="57"/>
      <c r="R14" s="67">
        <f t="shared" si="3"/>
        <v>0</v>
      </c>
      <c r="S14" s="57"/>
      <c r="T14" s="67">
        <f t="shared" si="4"/>
        <v>0</v>
      </c>
      <c r="U14" s="57"/>
      <c r="V14" s="67">
        <f t="shared" si="5"/>
        <v>0</v>
      </c>
      <c r="W14" s="55"/>
      <c r="X14" s="68">
        <f t="shared" si="0"/>
        <v>0</v>
      </c>
    </row>
    <row r="15" spans="1:24" s="44" customFormat="1" ht="12" customHeight="1" x14ac:dyDescent="0.2">
      <c r="A15" s="69">
        <v>9</v>
      </c>
      <c r="B15" s="55"/>
      <c r="C15" s="70"/>
      <c r="D15" s="57"/>
      <c r="E15" s="58">
        <f t="shared" si="9"/>
        <v>0</v>
      </c>
      <c r="F15" s="73"/>
      <c r="G15" s="72">
        <f t="shared" si="6"/>
        <v>0</v>
      </c>
      <c r="H15" s="67">
        <f t="shared" si="1"/>
        <v>0</v>
      </c>
      <c r="I15" s="67"/>
      <c r="J15" s="57"/>
      <c r="K15" s="57"/>
      <c r="L15" s="57"/>
      <c r="M15" s="57"/>
      <c r="N15" s="57"/>
      <c r="O15" s="57"/>
      <c r="P15" s="63">
        <f t="shared" si="2"/>
        <v>0</v>
      </c>
      <c r="Q15" s="57"/>
      <c r="R15" s="67">
        <f t="shared" si="3"/>
        <v>0</v>
      </c>
      <c r="S15" s="57"/>
      <c r="T15" s="67">
        <f t="shared" si="4"/>
        <v>0</v>
      </c>
      <c r="U15" s="57"/>
      <c r="V15" s="67">
        <f t="shared" si="5"/>
        <v>0</v>
      </c>
      <c r="W15" s="55"/>
      <c r="X15" s="68">
        <f t="shared" si="0"/>
        <v>0</v>
      </c>
    </row>
    <row r="16" spans="1:24" s="44" customFormat="1" ht="12" customHeight="1" x14ac:dyDescent="0.2">
      <c r="A16" s="69">
        <v>10</v>
      </c>
      <c r="B16" s="55"/>
      <c r="C16" s="70"/>
      <c r="D16" s="57"/>
      <c r="E16" s="58">
        <f t="shared" si="9"/>
        <v>0</v>
      </c>
      <c r="F16" s="73"/>
      <c r="G16" s="72">
        <f t="shared" si="6"/>
        <v>0</v>
      </c>
      <c r="H16" s="67">
        <f t="shared" si="1"/>
        <v>0</v>
      </c>
      <c r="I16" s="67"/>
      <c r="J16" s="55"/>
      <c r="K16" s="55"/>
      <c r="L16" s="55"/>
      <c r="M16" s="57"/>
      <c r="N16" s="57"/>
      <c r="O16" s="57"/>
      <c r="P16" s="63">
        <f t="shared" si="2"/>
        <v>0</v>
      </c>
      <c r="Q16" s="57"/>
      <c r="R16" s="67">
        <f t="shared" si="3"/>
        <v>0</v>
      </c>
      <c r="S16" s="57"/>
      <c r="T16" s="67">
        <f t="shared" si="4"/>
        <v>0</v>
      </c>
      <c r="U16" s="57"/>
      <c r="V16" s="67">
        <f t="shared" si="5"/>
        <v>0</v>
      </c>
      <c r="W16" s="55"/>
      <c r="X16" s="68">
        <f t="shared" si="0"/>
        <v>0</v>
      </c>
    </row>
    <row r="17" spans="1:24" s="44" customFormat="1" ht="12" customHeight="1" x14ac:dyDescent="0.2">
      <c r="A17" s="69"/>
      <c r="B17" s="74"/>
      <c r="C17" s="75"/>
      <c r="D17" s="57"/>
      <c r="E17" s="58"/>
      <c r="F17" s="76"/>
      <c r="G17" s="72"/>
      <c r="H17" s="67"/>
      <c r="I17" s="67"/>
      <c r="J17" s="55"/>
      <c r="K17" s="55"/>
      <c r="L17" s="55"/>
      <c r="M17" s="75"/>
      <c r="N17" s="75"/>
      <c r="O17" s="75"/>
      <c r="P17" s="67"/>
      <c r="Q17" s="75"/>
      <c r="R17" s="67"/>
      <c r="S17" s="75"/>
      <c r="T17" s="67"/>
      <c r="U17" s="75"/>
      <c r="V17" s="67"/>
      <c r="W17" s="55"/>
      <c r="X17" s="68">
        <f>+G17+H17+P17+R17+T17+V17+W17</f>
        <v>0</v>
      </c>
    </row>
    <row r="18" spans="1:24" s="44" customFormat="1" ht="12" customHeight="1" thickBot="1" x14ac:dyDescent="0.25">
      <c r="A18" s="77"/>
      <c r="B18" s="78"/>
      <c r="C18" s="79"/>
      <c r="D18" s="80">
        <f>SUM(D7:D17)</f>
        <v>51379</v>
      </c>
      <c r="E18" s="81">
        <f>SUM(E7:E17)</f>
        <v>3952.2307692307695</v>
      </c>
      <c r="F18" s="80"/>
      <c r="G18" s="81">
        <f>SUM(G7:G17)</f>
        <v>42947</v>
      </c>
      <c r="H18" s="81">
        <f>SUM(H7:H16)</f>
        <v>750</v>
      </c>
      <c r="I18" s="81">
        <f>SUM(I7:I16)</f>
        <v>50</v>
      </c>
      <c r="J18" s="80"/>
      <c r="K18" s="80"/>
      <c r="L18" s="80"/>
      <c r="M18" s="80"/>
      <c r="N18" s="80"/>
      <c r="O18" s="80"/>
      <c r="P18" s="81">
        <f>SUM(P7:P16)</f>
        <v>0</v>
      </c>
      <c r="Q18" s="80"/>
      <c r="R18" s="81">
        <f>SUM(R7:R16)</f>
        <v>527</v>
      </c>
      <c r="S18" s="80"/>
      <c r="T18" s="81">
        <f>SUM(T7:T16)</f>
        <v>0</v>
      </c>
      <c r="U18" s="82"/>
      <c r="V18" s="81">
        <f>SUM(V7:V16)</f>
        <v>230.5625</v>
      </c>
      <c r="W18" s="80"/>
      <c r="X18" s="81">
        <f>SUM(X7:X16)</f>
        <v>44504.5625</v>
      </c>
    </row>
    <row r="19" spans="1:24" s="44" customFormat="1" ht="12" thickBot="1" x14ac:dyDescent="0.25">
      <c r="B19" s="83"/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</row>
    <row r="20" spans="1:24" s="44" customFormat="1" ht="11.25" customHeight="1" x14ac:dyDescent="0.2">
      <c r="A20" s="86"/>
      <c r="B20" s="87" t="s">
        <v>111</v>
      </c>
      <c r="C20" s="88" t="s">
        <v>112</v>
      </c>
      <c r="D20" s="89" t="s">
        <v>125</v>
      </c>
      <c r="E20" s="90" t="s">
        <v>144</v>
      </c>
      <c r="F20" s="91" t="s">
        <v>120</v>
      </c>
      <c r="G20" s="92" t="s">
        <v>145</v>
      </c>
      <c r="H20" s="89" t="s">
        <v>120</v>
      </c>
      <c r="I20" s="93" t="s">
        <v>146</v>
      </c>
      <c r="J20" s="94" t="s">
        <v>147</v>
      </c>
      <c r="K20" s="95" t="s">
        <v>148</v>
      </c>
      <c r="L20" s="89" t="s">
        <v>149</v>
      </c>
      <c r="M20" s="89" t="s">
        <v>150</v>
      </c>
      <c r="N20" s="89" t="s">
        <v>151</v>
      </c>
      <c r="O20" s="89" t="s">
        <v>152</v>
      </c>
      <c r="P20" s="96" t="s">
        <v>125</v>
      </c>
      <c r="Q20" s="97"/>
      <c r="R20" s="98" t="s">
        <v>153</v>
      </c>
      <c r="S20" s="97"/>
    </row>
    <row r="21" spans="1:24" s="44" customFormat="1" ht="15" customHeight="1" thickBot="1" x14ac:dyDescent="0.25">
      <c r="A21" s="99"/>
      <c r="B21" s="100"/>
      <c r="C21" s="101"/>
      <c r="D21" s="102"/>
      <c r="E21" s="103"/>
      <c r="F21" s="104"/>
      <c r="G21" s="105"/>
      <c r="H21" s="106"/>
      <c r="I21" s="107"/>
      <c r="J21" s="108"/>
      <c r="K21" s="109"/>
      <c r="L21" s="106"/>
      <c r="M21" s="106"/>
      <c r="N21" s="102"/>
      <c r="O21" s="106"/>
      <c r="P21" s="110"/>
      <c r="R21" s="111" t="str">
        <f>D3</f>
        <v>Aug.26-Sept 10,2019</v>
      </c>
    </row>
    <row r="22" spans="1:24" s="44" customFormat="1" ht="12" customHeight="1" x14ac:dyDescent="0.2">
      <c r="A22" s="112">
        <v>1</v>
      </c>
      <c r="B22" s="113" t="str">
        <f>+B7</f>
        <v>Biarcal, Ronald Glenn</v>
      </c>
      <c r="C22" s="114" t="str">
        <f>+C7</f>
        <v>M.T.Purchaser</v>
      </c>
      <c r="D22" s="115">
        <f t="shared" ref="D22:D31" si="10">+X7</f>
        <v>7211.5625</v>
      </c>
      <c r="E22" s="66">
        <f>+'[2]10.26-11.10'!R25</f>
        <v>0</v>
      </c>
      <c r="F22" s="116">
        <f>+E22*E7</f>
        <v>0</v>
      </c>
      <c r="G22" s="66"/>
      <c r="H22" s="116">
        <f>(+E7/8)*G22</f>
        <v>0</v>
      </c>
      <c r="I22" s="66"/>
      <c r="J22" s="117"/>
      <c r="K22" s="118">
        <v>622.96</v>
      </c>
      <c r="L22" s="55"/>
      <c r="M22" s="119">
        <v>100</v>
      </c>
      <c r="N22" s="118">
        <v>765</v>
      </c>
      <c r="O22" s="119"/>
      <c r="P22" s="120">
        <f t="shared" ref="P22:P27" si="11">+D22-F22-H22-J22-K22-L22-M22-N22-O22-I22</f>
        <v>5723.6025</v>
      </c>
      <c r="R22" s="121">
        <f t="shared" ref="R22:R31" si="12">G7+H7+P7+R7+T7+V7+W7-F22-H22</f>
        <v>7211.5625</v>
      </c>
    </row>
    <row r="23" spans="1:24" s="44" customFormat="1" ht="12" customHeight="1" x14ac:dyDescent="0.2">
      <c r="A23" s="69">
        <v>2</v>
      </c>
      <c r="B23" s="55" t="str">
        <f>+B8</f>
        <v>Sanchez, Angelo</v>
      </c>
      <c r="C23" s="122" t="str">
        <f>+C8</f>
        <v>Head Cook</v>
      </c>
      <c r="D23" s="72">
        <f t="shared" si="10"/>
        <v>6981</v>
      </c>
      <c r="E23" s="71">
        <v>0</v>
      </c>
      <c r="F23" s="123">
        <f t="shared" ref="F23:F31" si="13">+E23*E8</f>
        <v>0</v>
      </c>
      <c r="G23" s="71"/>
      <c r="H23" s="123">
        <f t="shared" ref="H23:H31" si="14">(+E8/8)*G23</f>
        <v>0</v>
      </c>
      <c r="I23" s="71"/>
      <c r="J23" s="55"/>
      <c r="K23" s="55">
        <v>1245.9100000000001</v>
      </c>
      <c r="L23" s="55"/>
      <c r="M23" s="124">
        <v>100</v>
      </c>
      <c r="N23" s="55">
        <v>540</v>
      </c>
      <c r="O23" s="124"/>
      <c r="P23" s="120">
        <f t="shared" si="11"/>
        <v>5095.09</v>
      </c>
      <c r="R23" s="121">
        <f t="shared" si="12"/>
        <v>6981</v>
      </c>
    </row>
    <row r="24" spans="1:24" s="44" customFormat="1" ht="12" customHeight="1" x14ac:dyDescent="0.2">
      <c r="A24" s="69">
        <v>3</v>
      </c>
      <c r="B24" s="55" t="str">
        <f>+B9</f>
        <v>Dino, Joyce</v>
      </c>
      <c r="C24" s="122" t="str">
        <f>C9</f>
        <v>Store Manager</v>
      </c>
      <c r="D24" s="72">
        <f t="shared" si="10"/>
        <v>10453</v>
      </c>
      <c r="E24" s="71">
        <v>0</v>
      </c>
      <c r="F24" s="123">
        <f t="shared" si="13"/>
        <v>0</v>
      </c>
      <c r="G24" s="71"/>
      <c r="H24" s="123">
        <f>(+E9/8)*G24</f>
        <v>0</v>
      </c>
      <c r="I24" s="71"/>
      <c r="J24" s="55"/>
      <c r="K24" s="125"/>
      <c r="L24" s="55"/>
      <c r="M24" s="124">
        <v>100</v>
      </c>
      <c r="N24" s="125"/>
      <c r="O24" s="124"/>
      <c r="P24" s="120">
        <f t="shared" si="11"/>
        <v>10353</v>
      </c>
      <c r="R24" s="121">
        <f t="shared" si="12"/>
        <v>10403</v>
      </c>
    </row>
    <row r="25" spans="1:24" s="44" customFormat="1" ht="12" customHeight="1" x14ac:dyDescent="0.2">
      <c r="A25" s="69">
        <v>4</v>
      </c>
      <c r="B25" s="55" t="str">
        <f>+B10</f>
        <v xml:space="preserve">Sosa, Anna Marie </v>
      </c>
      <c r="C25" s="122" t="str">
        <f>C10</f>
        <v>M.T.Bookkeeper</v>
      </c>
      <c r="D25" s="72">
        <f t="shared" si="10"/>
        <v>6971</v>
      </c>
      <c r="E25" s="71">
        <v>1</v>
      </c>
      <c r="F25" s="123">
        <f t="shared" si="13"/>
        <v>527</v>
      </c>
      <c r="G25" s="71"/>
      <c r="H25" s="123">
        <f t="shared" ref="H25:H27" si="15">(+E10/8)*G25</f>
        <v>0</v>
      </c>
      <c r="I25" s="71"/>
      <c r="J25" s="55"/>
      <c r="K25" s="125">
        <v>623</v>
      </c>
      <c r="L25" s="55"/>
      <c r="M25" s="124">
        <v>100</v>
      </c>
      <c r="N25" s="55">
        <v>692.5</v>
      </c>
      <c r="O25" s="124"/>
      <c r="P25" s="120">
        <f t="shared" si="11"/>
        <v>5028.5</v>
      </c>
      <c r="R25" s="121">
        <f t="shared" si="12"/>
        <v>6444</v>
      </c>
    </row>
    <row r="26" spans="1:24" s="44" customFormat="1" ht="12" customHeight="1" x14ac:dyDescent="0.2">
      <c r="A26" s="69">
        <v>5</v>
      </c>
      <c r="B26" s="55" t="str">
        <f t="shared" ref="B26:B31" si="16">+B11</f>
        <v>Briones, Christian Joy</v>
      </c>
      <c r="C26" s="122" t="str">
        <f t="shared" ref="C26:C31" si="17">C11</f>
        <v>Asst. Cook</v>
      </c>
      <c r="D26" s="72">
        <f t="shared" si="10"/>
        <v>6981</v>
      </c>
      <c r="E26" s="71">
        <v>0</v>
      </c>
      <c r="F26" s="123">
        <f t="shared" si="13"/>
        <v>0</v>
      </c>
      <c r="G26" s="71">
        <v>4.57</v>
      </c>
      <c r="H26" s="123">
        <f t="shared" si="15"/>
        <v>301.04875000000004</v>
      </c>
      <c r="I26" s="71"/>
      <c r="J26" s="55"/>
      <c r="K26" s="55"/>
      <c r="L26" s="55"/>
      <c r="M26" s="124">
        <v>100</v>
      </c>
      <c r="N26" s="55"/>
      <c r="O26" s="124"/>
      <c r="P26" s="120">
        <f t="shared" si="11"/>
        <v>6579.9512500000001</v>
      </c>
      <c r="R26" s="121">
        <f t="shared" si="12"/>
        <v>6679.9512500000001</v>
      </c>
    </row>
    <row r="27" spans="1:24" s="44" customFormat="1" ht="12" customHeight="1" x14ac:dyDescent="0.2">
      <c r="A27" s="69">
        <v>6</v>
      </c>
      <c r="B27" s="55" t="str">
        <f t="shared" si="16"/>
        <v>Cahilig,Benzen</v>
      </c>
      <c r="C27" s="122" t="str">
        <f t="shared" si="17"/>
        <v>Cook</v>
      </c>
      <c r="D27" s="72">
        <f>+X12</f>
        <v>3759</v>
      </c>
      <c r="E27" s="71">
        <v>0</v>
      </c>
      <c r="F27" s="123">
        <f t="shared" si="13"/>
        <v>0</v>
      </c>
      <c r="G27" s="71"/>
      <c r="H27" s="123">
        <f t="shared" si="15"/>
        <v>0</v>
      </c>
      <c r="I27" s="71"/>
      <c r="J27" s="55"/>
      <c r="K27" s="55">
        <v>507.6</v>
      </c>
      <c r="L27" s="55"/>
      <c r="M27" s="124">
        <v>100</v>
      </c>
      <c r="N27" s="55">
        <v>492.81</v>
      </c>
      <c r="O27" s="124"/>
      <c r="P27" s="120">
        <f t="shared" si="11"/>
        <v>2658.59</v>
      </c>
      <c r="R27" s="121">
        <f>G12+H12+P12+R12+T12+V12+W12-F27-H27</f>
        <v>3759</v>
      </c>
    </row>
    <row r="28" spans="1:24" s="44" customFormat="1" ht="12" customHeight="1" x14ac:dyDescent="0.2">
      <c r="A28" s="69">
        <v>7</v>
      </c>
      <c r="B28" s="55" t="str">
        <f t="shared" si="16"/>
        <v>Pantoja,Nancy</v>
      </c>
      <c r="C28" s="122" t="str">
        <f t="shared" si="17"/>
        <v>Cashier</v>
      </c>
      <c r="D28" s="72">
        <f t="shared" si="10"/>
        <v>2148</v>
      </c>
      <c r="E28" s="71">
        <v>0</v>
      </c>
      <c r="F28" s="123">
        <f t="shared" si="13"/>
        <v>0</v>
      </c>
      <c r="G28" s="71"/>
      <c r="H28" s="123">
        <f>(+E13/8)*G28</f>
        <v>0</v>
      </c>
      <c r="I28" s="71"/>
      <c r="J28" s="55"/>
      <c r="K28" s="55">
        <v>0</v>
      </c>
      <c r="L28" s="55"/>
      <c r="M28" s="124">
        <v>100</v>
      </c>
      <c r="N28" s="55">
        <v>383</v>
      </c>
      <c r="O28" s="124"/>
      <c r="P28" s="120">
        <f>+D28-F28-H28-J28-K28-L28-M28-N28-O28-I28</f>
        <v>1665</v>
      </c>
      <c r="R28" s="121">
        <f t="shared" si="12"/>
        <v>2148</v>
      </c>
    </row>
    <row r="29" spans="1:24" s="44" customFormat="1" ht="12" customHeight="1" x14ac:dyDescent="0.2">
      <c r="A29" s="69">
        <v>8</v>
      </c>
      <c r="B29" s="55">
        <f t="shared" si="16"/>
        <v>0</v>
      </c>
      <c r="C29" s="122">
        <f t="shared" si="17"/>
        <v>0</v>
      </c>
      <c r="D29" s="72">
        <f t="shared" si="10"/>
        <v>0</v>
      </c>
      <c r="E29" s="71"/>
      <c r="F29" s="123">
        <f t="shared" si="13"/>
        <v>0</v>
      </c>
      <c r="G29" s="71"/>
      <c r="H29" s="123">
        <f t="shared" si="14"/>
        <v>0</v>
      </c>
      <c r="I29" s="71"/>
      <c r="J29" s="55"/>
      <c r="K29" s="55"/>
      <c r="L29" s="55"/>
      <c r="M29" s="124"/>
      <c r="N29" s="55"/>
      <c r="O29" s="124"/>
      <c r="P29" s="120">
        <f>+D29-F29-H29-J29-K29-L29-M29-N29-O29-I29</f>
        <v>0</v>
      </c>
      <c r="R29" s="121">
        <f t="shared" si="12"/>
        <v>0</v>
      </c>
    </row>
    <row r="30" spans="1:24" s="44" customFormat="1" ht="12" customHeight="1" x14ac:dyDescent="0.2">
      <c r="A30" s="69">
        <v>9</v>
      </c>
      <c r="B30" s="55">
        <f t="shared" si="16"/>
        <v>0</v>
      </c>
      <c r="C30" s="122">
        <f t="shared" si="17"/>
        <v>0</v>
      </c>
      <c r="D30" s="72">
        <f t="shared" si="10"/>
        <v>0</v>
      </c>
      <c r="E30" s="71"/>
      <c r="F30" s="123">
        <f t="shared" si="13"/>
        <v>0</v>
      </c>
      <c r="G30" s="71"/>
      <c r="H30" s="123">
        <f t="shared" si="14"/>
        <v>0</v>
      </c>
      <c r="I30" s="71"/>
      <c r="J30" s="55"/>
      <c r="K30" s="55"/>
      <c r="L30" s="55"/>
      <c r="M30" s="124"/>
      <c r="N30" s="55"/>
      <c r="O30" s="124"/>
      <c r="P30" s="120">
        <f t="shared" ref="P30:P31" si="18">+D30-F30-H30-J30-K30-L30-M30-N30-O30-I30</f>
        <v>0</v>
      </c>
      <c r="R30" s="121">
        <f t="shared" si="12"/>
        <v>0</v>
      </c>
    </row>
    <row r="31" spans="1:24" s="44" customFormat="1" ht="12" customHeight="1" x14ac:dyDescent="0.2">
      <c r="A31" s="69">
        <v>10</v>
      </c>
      <c r="B31" s="55">
        <f t="shared" si="16"/>
        <v>0</v>
      </c>
      <c r="C31" s="122">
        <f t="shared" si="17"/>
        <v>0</v>
      </c>
      <c r="D31" s="72">
        <f t="shared" si="10"/>
        <v>0</v>
      </c>
      <c r="E31" s="55"/>
      <c r="F31" s="67">
        <f t="shared" si="13"/>
        <v>0</v>
      </c>
      <c r="G31" s="126"/>
      <c r="H31" s="67">
        <f t="shared" si="14"/>
        <v>0</v>
      </c>
      <c r="I31" s="127"/>
      <c r="J31" s="55"/>
      <c r="K31" s="55"/>
      <c r="L31" s="55"/>
      <c r="M31" s="124"/>
      <c r="N31" s="55"/>
      <c r="O31" s="124"/>
      <c r="P31" s="120">
        <f t="shared" si="18"/>
        <v>0</v>
      </c>
      <c r="R31" s="121">
        <f t="shared" si="12"/>
        <v>0</v>
      </c>
    </row>
    <row r="32" spans="1:24" s="44" customFormat="1" ht="12" customHeight="1" x14ac:dyDescent="0.2">
      <c r="A32" s="128"/>
      <c r="B32" s="74"/>
      <c r="C32" s="75"/>
      <c r="D32" s="72"/>
      <c r="E32" s="55"/>
      <c r="F32" s="67"/>
      <c r="G32" s="75"/>
      <c r="H32" s="67"/>
      <c r="I32" s="55"/>
      <c r="J32" s="55"/>
      <c r="K32" s="55"/>
      <c r="L32" s="55"/>
      <c r="M32" s="55"/>
      <c r="N32" s="55"/>
      <c r="O32" s="55"/>
      <c r="P32" s="120"/>
      <c r="R32" s="129"/>
    </row>
    <row r="33" spans="1:25" s="83" customFormat="1" ht="12" customHeight="1" thickBot="1" x14ac:dyDescent="0.25">
      <c r="A33" s="130"/>
      <c r="B33" s="78"/>
      <c r="C33" s="79"/>
      <c r="D33" s="81">
        <f>SUM(D22:D32)</f>
        <v>44504.5625</v>
      </c>
      <c r="E33" s="80">
        <f>+SUM(E22:E32)</f>
        <v>1</v>
      </c>
      <c r="F33" s="81">
        <f>SUM(F22:F32)</f>
        <v>527</v>
      </c>
      <c r="G33" s="80"/>
      <c r="H33" s="81">
        <f>SUM(H22:H32)</f>
        <v>301.04875000000004</v>
      </c>
      <c r="I33" s="81">
        <f>+SUM(I22:I32)</f>
        <v>0</v>
      </c>
      <c r="J33" s="81">
        <f t="shared" ref="J33:O33" si="19">+SUM(J22:J32)</f>
        <v>0</v>
      </c>
      <c r="K33" s="81">
        <f t="shared" si="19"/>
        <v>2999.47</v>
      </c>
      <c r="L33" s="81">
        <f t="shared" si="19"/>
        <v>0</v>
      </c>
      <c r="M33" s="81">
        <f t="shared" si="19"/>
        <v>700</v>
      </c>
      <c r="N33" s="81">
        <f t="shared" si="19"/>
        <v>2873.31</v>
      </c>
      <c r="O33" s="81">
        <f t="shared" si="19"/>
        <v>0</v>
      </c>
      <c r="P33" s="131">
        <f>+SUM(P22:P32)</f>
        <v>37103.733749999999</v>
      </c>
      <c r="R33" s="132"/>
      <c r="S33" s="133" t="s">
        <v>154</v>
      </c>
      <c r="T33" s="134"/>
    </row>
    <row r="34" spans="1:25" x14ac:dyDescent="0.2">
      <c r="O34" s="135" t="s">
        <v>155</v>
      </c>
      <c r="P34" s="135" t="s">
        <v>156</v>
      </c>
      <c r="Q34" s="135" t="s">
        <v>157</v>
      </c>
      <c r="R34" s="136"/>
      <c r="S34" s="137"/>
    </row>
    <row r="35" spans="1:25" x14ac:dyDescent="0.2">
      <c r="A35" s="30" t="s">
        <v>158</v>
      </c>
      <c r="D35" s="30" t="s">
        <v>159</v>
      </c>
      <c r="H35" s="30" t="s">
        <v>160</v>
      </c>
      <c r="M35" s="129" t="str">
        <f t="shared" ref="M35:M44" si="20">B22</f>
        <v>Biarcal, Ronald Glenn</v>
      </c>
      <c r="N35" s="138"/>
      <c r="O35" s="129">
        <f>300/2</f>
        <v>150</v>
      </c>
      <c r="P35" s="129">
        <f>((1768/2)/13)*(13-E22)</f>
        <v>884</v>
      </c>
      <c r="Q35" s="129">
        <v>0</v>
      </c>
      <c r="S35" s="139">
        <f t="shared" ref="S35:S44" si="21">+P22+(SUM(O35:Q35))</f>
        <v>6757.6025</v>
      </c>
    </row>
    <row r="36" spans="1:25" x14ac:dyDescent="0.2">
      <c r="M36" s="129" t="str">
        <f t="shared" si="20"/>
        <v>Sanchez, Angelo</v>
      </c>
      <c r="N36" s="138"/>
      <c r="O36" s="129">
        <v>0</v>
      </c>
      <c r="P36" s="129">
        <f>((1000/2)/13)*(13-E23)</f>
        <v>500</v>
      </c>
      <c r="Q36" s="140">
        <v>0</v>
      </c>
      <c r="S36" s="139">
        <f t="shared" si="21"/>
        <v>5595.09</v>
      </c>
    </row>
    <row r="37" spans="1:25" x14ac:dyDescent="0.2">
      <c r="A37" s="138" t="str">
        <f>+B25</f>
        <v xml:space="preserve">Sosa, Anna Marie </v>
      </c>
      <c r="D37" s="138" t="str">
        <f>B24</f>
        <v>Dino, Joyce</v>
      </c>
      <c r="M37" s="129" t="str">
        <f t="shared" si="20"/>
        <v>Dino, Joyce</v>
      </c>
      <c r="N37" s="138"/>
      <c r="O37" s="129">
        <f>500/2</f>
        <v>250</v>
      </c>
      <c r="P37" s="129">
        <v>1000</v>
      </c>
      <c r="Q37" s="129">
        <v>0</v>
      </c>
      <c r="S37" s="139">
        <f t="shared" si="21"/>
        <v>11603</v>
      </c>
    </row>
    <row r="38" spans="1:25" x14ac:dyDescent="0.2">
      <c r="A38" s="141" t="s">
        <v>161</v>
      </c>
      <c r="B38" s="141"/>
      <c r="C38" s="141"/>
      <c r="D38" s="141" t="s">
        <v>135</v>
      </c>
      <c r="E38" s="141"/>
      <c r="F38" s="141"/>
      <c r="G38" s="141"/>
      <c r="H38" s="141"/>
      <c r="I38" s="141"/>
      <c r="M38" s="129" t="str">
        <f t="shared" si="20"/>
        <v xml:space="preserve">Sosa, Anna Marie </v>
      </c>
      <c r="N38" s="138"/>
      <c r="O38" s="129">
        <f>300/2</f>
        <v>150</v>
      </c>
      <c r="P38" s="129">
        <v>884</v>
      </c>
      <c r="Q38" s="129">
        <v>0</v>
      </c>
      <c r="S38" s="139">
        <f t="shared" si="21"/>
        <v>6062.5</v>
      </c>
      <c r="T38" s="142"/>
      <c r="U38" s="142"/>
      <c r="V38" s="142"/>
      <c r="W38" s="142"/>
      <c r="X38" s="142"/>
      <c r="Y38" s="142"/>
    </row>
    <row r="39" spans="1:25" x14ac:dyDescent="0.2">
      <c r="M39" s="129" t="str">
        <f t="shared" si="20"/>
        <v>Briones, Christian Joy</v>
      </c>
      <c r="O39" s="129">
        <v>0</v>
      </c>
      <c r="P39" s="129">
        <v>0</v>
      </c>
      <c r="Q39" s="129">
        <v>0</v>
      </c>
      <c r="S39" s="139">
        <f t="shared" si="21"/>
        <v>6579.9512500000001</v>
      </c>
      <c r="T39" s="142"/>
      <c r="U39" s="142"/>
      <c r="V39" s="142"/>
      <c r="W39" s="142"/>
      <c r="X39" s="142"/>
      <c r="Y39" s="142"/>
    </row>
    <row r="40" spans="1:25" x14ac:dyDescent="0.2">
      <c r="M40" s="129" t="str">
        <f t="shared" si="20"/>
        <v>Cahilig,Benzen</v>
      </c>
      <c r="O40" s="129">
        <v>0</v>
      </c>
      <c r="P40" s="129">
        <v>0</v>
      </c>
      <c r="Q40" s="129">
        <v>0</v>
      </c>
      <c r="S40" s="139">
        <f t="shared" si="21"/>
        <v>2658.59</v>
      </c>
    </row>
    <row r="41" spans="1:25" x14ac:dyDescent="0.2">
      <c r="B41" s="30">
        <v>6101</v>
      </c>
      <c r="C41" s="30" t="s">
        <v>65</v>
      </c>
      <c r="G41" s="138">
        <f>G18+H18-F33-H33</f>
        <v>42868.951249999998</v>
      </c>
      <c r="M41" s="129" t="str">
        <f t="shared" si="20"/>
        <v>Pantoja,Nancy</v>
      </c>
      <c r="O41" s="129">
        <v>0</v>
      </c>
      <c r="P41" s="129">
        <v>0</v>
      </c>
      <c r="Q41" s="129">
        <v>0</v>
      </c>
      <c r="S41" s="139">
        <f t="shared" si="21"/>
        <v>1665</v>
      </c>
    </row>
    <row r="42" spans="1:25" x14ac:dyDescent="0.2">
      <c r="B42" s="30">
        <v>6102</v>
      </c>
      <c r="C42" s="30" t="s">
        <v>66</v>
      </c>
      <c r="G42" s="138">
        <f>I18+SUM(O35:P38)</f>
        <v>3868</v>
      </c>
      <c r="M42" s="129">
        <f t="shared" si="20"/>
        <v>0</v>
      </c>
      <c r="O42" s="129">
        <v>0</v>
      </c>
      <c r="P42" s="129">
        <v>0</v>
      </c>
      <c r="Q42" s="129">
        <v>0</v>
      </c>
      <c r="S42" s="139">
        <f t="shared" si="21"/>
        <v>0</v>
      </c>
    </row>
    <row r="43" spans="1:25" x14ac:dyDescent="0.2">
      <c r="B43" s="30">
        <v>6103</v>
      </c>
      <c r="C43" s="30" t="s">
        <v>67</v>
      </c>
      <c r="G43" s="138">
        <f>V18</f>
        <v>230.5625</v>
      </c>
      <c r="M43" s="129">
        <f t="shared" si="20"/>
        <v>0</v>
      </c>
      <c r="O43" s="129">
        <v>0</v>
      </c>
      <c r="P43" s="129">
        <v>0</v>
      </c>
      <c r="Q43" s="129">
        <v>0</v>
      </c>
      <c r="S43" s="139">
        <f t="shared" si="21"/>
        <v>0</v>
      </c>
    </row>
    <row r="44" spans="1:25" x14ac:dyDescent="0.2">
      <c r="B44" s="30">
        <v>6104</v>
      </c>
      <c r="C44" s="30" t="s">
        <v>68</v>
      </c>
      <c r="G44" s="138">
        <f>R18</f>
        <v>527</v>
      </c>
      <c r="M44" s="129">
        <f t="shared" si="20"/>
        <v>0</v>
      </c>
      <c r="O44" s="129">
        <v>0</v>
      </c>
      <c r="P44" s="129">
        <v>0</v>
      </c>
      <c r="Q44" s="129">
        <v>0</v>
      </c>
      <c r="S44" s="139">
        <f t="shared" si="21"/>
        <v>0</v>
      </c>
    </row>
    <row r="45" spans="1:25" x14ac:dyDescent="0.2">
      <c r="B45" s="30">
        <v>2302</v>
      </c>
      <c r="C45" s="30" t="s">
        <v>36</v>
      </c>
      <c r="G45" s="160">
        <f>-K33</f>
        <v>-2999.47</v>
      </c>
    </row>
    <row r="46" spans="1:25" x14ac:dyDescent="0.2">
      <c r="B46" s="30">
        <v>2304</v>
      </c>
      <c r="C46" s="30" t="s">
        <v>38</v>
      </c>
      <c r="G46" s="160">
        <f>-M33</f>
        <v>-700</v>
      </c>
      <c r="P46" s="143">
        <f>+P33+(SUM(O35:Q44))</f>
        <v>40921.733749999999</v>
      </c>
    </row>
    <row r="47" spans="1:25" x14ac:dyDescent="0.2">
      <c r="B47" s="30">
        <v>2305</v>
      </c>
      <c r="C47" s="30" t="s">
        <v>39</v>
      </c>
      <c r="G47" s="160">
        <f>-N33</f>
        <v>-2873.31</v>
      </c>
    </row>
    <row r="48" spans="1:25" x14ac:dyDescent="0.2">
      <c r="B48" s="30">
        <v>2300</v>
      </c>
      <c r="C48" s="30" t="s">
        <v>34</v>
      </c>
      <c r="G48" s="160">
        <f>-SUM(G41:G47)</f>
        <v>-40921.733749999999</v>
      </c>
    </row>
    <row r="53" spans="1:14" ht="13.5" thickBot="1" x14ac:dyDescent="0.25"/>
    <row r="54" spans="1:14" ht="13.5" thickBot="1" x14ac:dyDescent="0.25">
      <c r="A54" s="86"/>
      <c r="B54" s="87" t="s">
        <v>111</v>
      </c>
      <c r="C54" s="88" t="s">
        <v>112</v>
      </c>
      <c r="D54" s="89" t="s">
        <v>162</v>
      </c>
      <c r="E54" s="144" t="s">
        <v>163</v>
      </c>
      <c r="F54" s="145" t="s">
        <v>164</v>
      </c>
      <c r="G54" s="146"/>
      <c r="H54" s="147"/>
      <c r="I54" s="96" t="s">
        <v>125</v>
      </c>
      <c r="J54" s="148" t="s">
        <v>155</v>
      </c>
      <c r="K54" s="149" t="s">
        <v>156</v>
      </c>
      <c r="L54" s="149" t="s">
        <v>157</v>
      </c>
      <c r="N54" s="150" t="s">
        <v>154</v>
      </c>
    </row>
    <row r="55" spans="1:14" ht="13.5" thickBot="1" x14ac:dyDescent="0.25">
      <c r="A55" s="99"/>
      <c r="B55" s="100"/>
      <c r="C55" s="101"/>
      <c r="D55" s="151"/>
      <c r="E55" s="152"/>
      <c r="F55" s="153" t="s">
        <v>165</v>
      </c>
      <c r="G55" s="154" t="s">
        <v>166</v>
      </c>
      <c r="H55" s="155"/>
      <c r="I55" s="110"/>
      <c r="J55" s="148"/>
      <c r="K55" s="149"/>
      <c r="L55" s="149"/>
      <c r="N55" s="150"/>
    </row>
    <row r="56" spans="1:14" x14ac:dyDescent="0.2">
      <c r="A56" s="112">
        <v>1</v>
      </c>
      <c r="B56" s="113" t="str">
        <f t="shared" ref="B56:C65" si="22">+B22</f>
        <v>Biarcal, Ronald Glenn</v>
      </c>
      <c r="C56" s="113" t="str">
        <f t="shared" si="22"/>
        <v>M.T.Purchaser</v>
      </c>
      <c r="D56" s="62"/>
      <c r="E56" s="156"/>
      <c r="F56" s="157"/>
      <c r="G56" s="157">
        <v>0</v>
      </c>
      <c r="H56" s="170">
        <v>0</v>
      </c>
      <c r="I56" s="120">
        <f t="shared" ref="I56:I58" si="23">+D22-F22-H22-D56-J22-K22-L22-M22-N22-O22-E56-H56-F56-G56-I22</f>
        <v>5723.6025</v>
      </c>
      <c r="J56" s="158">
        <f>+O35</f>
        <v>150</v>
      </c>
      <c r="K56" s="158">
        <f t="shared" ref="K56:L60" si="24">+P35</f>
        <v>884</v>
      </c>
      <c r="L56" s="158">
        <f t="shared" si="24"/>
        <v>0</v>
      </c>
      <c r="N56" s="138">
        <f t="shared" ref="N56:N57" si="25">+I56+J56+K56</f>
        <v>6757.6025</v>
      </c>
    </row>
    <row r="57" spans="1:14" x14ac:dyDescent="0.2">
      <c r="A57" s="69">
        <v>2</v>
      </c>
      <c r="B57" s="55" t="str">
        <f t="shared" si="22"/>
        <v>Sanchez, Angelo</v>
      </c>
      <c r="C57" s="122" t="str">
        <f t="shared" si="22"/>
        <v>Head Cook</v>
      </c>
      <c r="D57" s="57"/>
      <c r="E57" s="127"/>
      <c r="F57" s="127"/>
      <c r="G57" s="167"/>
      <c r="H57" s="171">
        <v>0</v>
      </c>
      <c r="I57" s="169">
        <f>+D23-F23-H23-D57-J23-K23-L23-M23-N23-O23-E57-H57-F57-G57-I23</f>
        <v>5095.09</v>
      </c>
      <c r="J57" s="158">
        <f>+O36</f>
        <v>0</v>
      </c>
      <c r="K57" s="158">
        <f t="shared" si="24"/>
        <v>500</v>
      </c>
      <c r="L57" s="158">
        <f t="shared" si="24"/>
        <v>0</v>
      </c>
      <c r="N57" s="138">
        <f t="shared" si="25"/>
        <v>5595.09</v>
      </c>
    </row>
    <row r="58" spans="1:14" x14ac:dyDescent="0.2">
      <c r="A58" s="69">
        <v>3</v>
      </c>
      <c r="B58" s="55" t="str">
        <f t="shared" si="22"/>
        <v>Dino, Joyce</v>
      </c>
      <c r="C58" s="122" t="str">
        <f t="shared" si="22"/>
        <v>Store Manager</v>
      </c>
      <c r="D58" s="57"/>
      <c r="E58" s="127"/>
      <c r="F58" s="124"/>
      <c r="G58" s="168">
        <v>0</v>
      </c>
      <c r="H58" s="171">
        <v>0</v>
      </c>
      <c r="I58" s="169">
        <f t="shared" si="23"/>
        <v>10353</v>
      </c>
      <c r="J58" s="158">
        <f>+O37</f>
        <v>250</v>
      </c>
      <c r="K58" s="158">
        <f t="shared" si="24"/>
        <v>1000</v>
      </c>
      <c r="L58" s="158">
        <f t="shared" si="24"/>
        <v>0</v>
      </c>
      <c r="N58" s="138">
        <f>+I58+J58+K58</f>
        <v>11603</v>
      </c>
    </row>
    <row r="59" spans="1:14" x14ac:dyDescent="0.2">
      <c r="A59" s="69">
        <v>4</v>
      </c>
      <c r="B59" s="55" t="str">
        <f t="shared" si="22"/>
        <v xml:space="preserve">Sosa, Anna Marie </v>
      </c>
      <c r="C59" s="122" t="str">
        <f t="shared" si="22"/>
        <v>M.T.Bookkeeper</v>
      </c>
      <c r="D59" s="57"/>
      <c r="E59" s="127"/>
      <c r="F59" s="127"/>
      <c r="G59" s="167">
        <v>0</v>
      </c>
      <c r="H59" s="171">
        <v>0</v>
      </c>
      <c r="I59" s="169">
        <f>+D25-F25-H25-D59-J25-K25-L25-M25-N25-O25-E59-H59-F59-G59-I25</f>
        <v>5028.5</v>
      </c>
      <c r="J59" s="158">
        <f>+O38</f>
        <v>150</v>
      </c>
      <c r="K59" s="158">
        <f t="shared" si="24"/>
        <v>884</v>
      </c>
      <c r="L59" s="158">
        <f t="shared" si="24"/>
        <v>0</v>
      </c>
      <c r="N59" s="138">
        <f>+I59+J59+K59</f>
        <v>6062.5</v>
      </c>
    </row>
    <row r="60" spans="1:14" x14ac:dyDescent="0.2">
      <c r="A60" s="69">
        <v>5</v>
      </c>
      <c r="B60" s="55" t="str">
        <f t="shared" si="22"/>
        <v>Briones, Christian Joy</v>
      </c>
      <c r="C60" s="122" t="str">
        <f t="shared" si="22"/>
        <v>Asst. Cook</v>
      </c>
      <c r="D60" s="57"/>
      <c r="E60" s="127"/>
      <c r="F60" s="127"/>
      <c r="G60" s="167"/>
      <c r="H60" s="171">
        <v>0</v>
      </c>
      <c r="I60" s="169">
        <f>+D26-F26-H26-D60-J26-K26-L26-M26-N26-O26-E60-H60-F60-G60-I26</f>
        <v>6579.9512500000001</v>
      </c>
      <c r="J60" s="158">
        <f>+O39</f>
        <v>0</v>
      </c>
      <c r="K60" s="158">
        <f t="shared" si="24"/>
        <v>0</v>
      </c>
      <c r="L60" s="158">
        <f t="shared" si="24"/>
        <v>0</v>
      </c>
      <c r="N60" s="138">
        <f>+I60+J60+K60</f>
        <v>6579.9512500000001</v>
      </c>
    </row>
    <row r="61" spans="1:14" x14ac:dyDescent="0.2">
      <c r="A61" s="69">
        <v>6</v>
      </c>
      <c r="B61" s="55" t="str">
        <f t="shared" si="22"/>
        <v>Cahilig,Benzen</v>
      </c>
      <c r="C61" s="122" t="str">
        <f t="shared" si="22"/>
        <v>Cook</v>
      </c>
      <c r="D61" s="57"/>
      <c r="E61" s="127"/>
      <c r="F61" s="127"/>
      <c r="G61" s="167"/>
      <c r="H61" s="171">
        <v>0</v>
      </c>
      <c r="I61" s="169">
        <f>+D27-F27-H27-D61-J27-K27-L27-M27-N27-O27-E61-H61-F61-G61-I27</f>
        <v>2658.59</v>
      </c>
      <c r="N61" s="138">
        <f>+I61+J61+K61</f>
        <v>2658.59</v>
      </c>
    </row>
    <row r="62" spans="1:14" x14ac:dyDescent="0.2">
      <c r="A62" s="69">
        <v>7</v>
      </c>
      <c r="B62" s="55" t="str">
        <f t="shared" si="22"/>
        <v>Pantoja,Nancy</v>
      </c>
      <c r="C62" s="122" t="str">
        <f t="shared" si="22"/>
        <v>Cashier</v>
      </c>
      <c r="D62" s="57"/>
      <c r="E62" s="127"/>
      <c r="F62" s="127"/>
      <c r="G62" s="127"/>
      <c r="H62" s="157">
        <v>0</v>
      </c>
      <c r="I62" s="120">
        <f>+D28-F28-H28-D62-J28-K28-L28-M28-N28-O28-E62-H62-F62-G62-I28</f>
        <v>1665</v>
      </c>
      <c r="N62" s="138">
        <f>+I62+J62+K62</f>
        <v>1665</v>
      </c>
    </row>
    <row r="63" spans="1:14" x14ac:dyDescent="0.2">
      <c r="A63" s="69">
        <v>8</v>
      </c>
      <c r="B63" s="55">
        <f t="shared" si="22"/>
        <v>0</v>
      </c>
      <c r="C63" s="122">
        <f t="shared" si="22"/>
        <v>0</v>
      </c>
      <c r="D63" s="57"/>
      <c r="E63" s="127"/>
      <c r="F63" s="127"/>
      <c r="G63" s="127"/>
      <c r="H63" s="55">
        <v>0</v>
      </c>
      <c r="I63" s="120">
        <f t="shared" ref="I63:I65" si="26">+D29-F29-H29-D63-J29-K29-L29-M29-N29-O29-E63-H63-F63-G63-I29</f>
        <v>0</v>
      </c>
    </row>
    <row r="64" spans="1:14" x14ac:dyDescent="0.2">
      <c r="A64" s="69">
        <v>9</v>
      </c>
      <c r="B64" s="55">
        <f t="shared" si="22"/>
        <v>0</v>
      </c>
      <c r="C64" s="122">
        <f t="shared" si="22"/>
        <v>0</v>
      </c>
      <c r="D64" s="57"/>
      <c r="E64" s="127"/>
      <c r="F64" s="127"/>
      <c r="G64" s="127"/>
      <c r="H64" s="55">
        <v>0</v>
      </c>
      <c r="I64" s="120">
        <f t="shared" si="26"/>
        <v>0</v>
      </c>
    </row>
    <row r="65" spans="1:14" x14ac:dyDescent="0.2">
      <c r="A65" s="69">
        <v>10</v>
      </c>
      <c r="B65" s="55">
        <f t="shared" si="22"/>
        <v>0</v>
      </c>
      <c r="C65" s="122">
        <f t="shared" si="22"/>
        <v>0</v>
      </c>
      <c r="D65" s="55"/>
      <c r="E65" s="127"/>
      <c r="F65" s="127"/>
      <c r="G65" s="127"/>
      <c r="H65" s="55">
        <v>0</v>
      </c>
      <c r="I65" s="120">
        <f t="shared" si="26"/>
        <v>0</v>
      </c>
    </row>
    <row r="66" spans="1:14" x14ac:dyDescent="0.2">
      <c r="A66" s="128"/>
      <c r="B66" s="74"/>
      <c r="C66" s="75"/>
      <c r="D66" s="55"/>
      <c r="E66" s="55"/>
      <c r="F66" s="55"/>
      <c r="G66" s="55"/>
      <c r="H66" s="55"/>
      <c r="I66" s="120"/>
    </row>
    <row r="67" spans="1:14" ht="13.5" thickBot="1" x14ac:dyDescent="0.25">
      <c r="A67" s="130"/>
      <c r="B67" s="78"/>
      <c r="C67" s="79"/>
      <c r="D67" s="81">
        <f>SUM(D56:D66)</f>
        <v>0</v>
      </c>
      <c r="E67" s="81">
        <f>+SUM(E56:E66)</f>
        <v>0</v>
      </c>
      <c r="F67" s="81">
        <f>+SUM(F56:F66)</f>
        <v>0</v>
      </c>
      <c r="G67" s="81">
        <f>+SUM(G56:G66)</f>
        <v>0</v>
      </c>
      <c r="H67" s="81">
        <f>+SUM(H56:H66)</f>
        <v>0</v>
      </c>
      <c r="I67" s="131">
        <f>+SUM(I56:I66)</f>
        <v>37103.733749999999</v>
      </c>
      <c r="N67" s="159">
        <f>SUM(N56:N66)</f>
        <v>40921.733749999999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J54:J55"/>
    <mergeCell ref="K54:K55"/>
    <mergeCell ref="L54:L55"/>
    <mergeCell ref="N54:N55"/>
    <mergeCell ref="O20:O21"/>
    <mergeCell ref="P20:P21"/>
    <mergeCell ref="A54:A55"/>
    <mergeCell ref="B54:B55"/>
    <mergeCell ref="C54:C55"/>
    <mergeCell ref="D54:D55"/>
    <mergeCell ref="E54:E55"/>
    <mergeCell ref="F54:G54"/>
    <mergeCell ref="H54:H55"/>
    <mergeCell ref="I54:I55"/>
    <mergeCell ref="I20:I21"/>
    <mergeCell ref="J20:J21"/>
    <mergeCell ref="K20:K21"/>
    <mergeCell ref="L20:L21"/>
    <mergeCell ref="M20:M21"/>
    <mergeCell ref="N20:N21"/>
    <mergeCell ref="W5:W6"/>
    <mergeCell ref="X5:X6"/>
    <mergeCell ref="A20:A21"/>
    <mergeCell ref="B20:B21"/>
    <mergeCell ref="C20:C21"/>
    <mergeCell ref="D20:D21"/>
    <mergeCell ref="E20:E21"/>
    <mergeCell ref="F20:F21"/>
    <mergeCell ref="G20:G21"/>
    <mergeCell ref="H20:H21"/>
    <mergeCell ref="Q5:Q6"/>
    <mergeCell ref="R5:R6"/>
    <mergeCell ref="S5:S6"/>
    <mergeCell ref="T5:T6"/>
    <mergeCell ref="U5:U6"/>
    <mergeCell ref="V5:V6"/>
    <mergeCell ref="G5:G6"/>
    <mergeCell ref="H5:H6"/>
    <mergeCell ref="I5:I6"/>
    <mergeCell ref="J5:L5"/>
    <mergeCell ref="M5:O5"/>
    <mergeCell ref="P5:P6"/>
    <mergeCell ref="A5:A6"/>
    <mergeCell ref="B5:B6"/>
    <mergeCell ref="C5:C6"/>
    <mergeCell ref="D5:D6"/>
    <mergeCell ref="E5:E6"/>
    <mergeCell ref="F5:F6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WTB</vt:lpstr>
      <vt:lpstr>SEP_Payroll_A</vt:lpstr>
      <vt:lpstr>SEP_Payroll_A!Print_Area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cp:lastPrinted>2019-09-11T22:57:55Z</cp:lastPrinted>
  <dcterms:created xsi:type="dcterms:W3CDTF">2015-06-05T18:17:20Z</dcterms:created>
  <dcterms:modified xsi:type="dcterms:W3CDTF">2019-09-11T23:06:23Z</dcterms:modified>
</cp:coreProperties>
</file>