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1 Files\"/>
    </mc:Choice>
  </mc:AlternateContent>
  <xr:revisionPtr revIDLastSave="0" documentId="13_ncr:1_{D231E7BF-2ADA-46E5-965E-7BAC37951316}" xr6:coauthVersionLast="45" xr6:coauthVersionMax="45" xr10:uidLastSave="{00000000-0000-0000-0000-000000000000}"/>
  <bookViews>
    <workbookView xWindow="-60" yWindow="-60" windowWidth="24120" windowHeight="12960" tabRatio="500" firstSheet="2" activeTab="9" xr2:uid="{00000000-000D-0000-FFFF-FFFF00000000}"/>
  </bookViews>
  <sheets>
    <sheet name="Dec2018" sheetId="1" r:id="rId1"/>
    <sheet name="Jan2019" sheetId="2" r:id="rId2"/>
    <sheet name="Feb2019" sheetId="3" r:id="rId3"/>
    <sheet name="Mar2019" sheetId="4" r:id="rId4"/>
    <sheet name="April2019" sheetId="5" r:id="rId5"/>
    <sheet name="May2019" sheetId="6" r:id="rId6"/>
    <sheet name="June2019" sheetId="7" r:id="rId7"/>
    <sheet name="July2019" sheetId="8" r:id="rId8"/>
    <sheet name="Oct2019" sheetId="9" r:id="rId9"/>
    <sheet name="Nov2019" sheetId="10" r:id="rId10"/>
  </sheets>
  <externalReferences>
    <externalReference r:id="rId11"/>
    <externalReference r:id="rId12"/>
    <externalReference r:id="rId13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9" l="1"/>
  <c r="M5" i="5" l="1"/>
  <c r="P5" i="5" s="1"/>
  <c r="N5" i="5"/>
  <c r="O5" i="5"/>
  <c r="AI5" i="5" s="1"/>
  <c r="M6" i="5"/>
  <c r="N6" i="5"/>
  <c r="O6" i="5"/>
  <c r="M7" i="5"/>
  <c r="P7" i="5" s="1"/>
  <c r="N7" i="5"/>
  <c r="O7" i="5"/>
  <c r="M8" i="5"/>
  <c r="Z8" i="5" s="1"/>
  <c r="AI8" i="5" s="1"/>
  <c r="AJ8" i="5" s="1"/>
  <c r="N8" i="5"/>
  <c r="O8" i="5"/>
  <c r="M9" i="5"/>
  <c r="P9" i="5" s="1"/>
  <c r="N9" i="5"/>
  <c r="O9" i="5"/>
  <c r="M10" i="5"/>
  <c r="P10" i="5" s="1"/>
  <c r="AI10" i="5" s="1"/>
  <c r="AJ10" i="5" s="1"/>
  <c r="N10" i="5"/>
  <c r="O10" i="5"/>
  <c r="M11" i="5"/>
  <c r="P11" i="5" s="1"/>
  <c r="N11" i="5"/>
  <c r="O11" i="5"/>
  <c r="AI11" i="5" s="1"/>
  <c r="AJ11" i="5" s="1"/>
  <c r="M12" i="5"/>
  <c r="P12" i="5" s="1"/>
  <c r="N12" i="5"/>
  <c r="O12" i="5"/>
  <c r="AI12" i="5"/>
  <c r="AJ12" i="5" s="1"/>
  <c r="M13" i="5"/>
  <c r="P13" i="5" s="1"/>
  <c r="N13" i="5"/>
  <c r="O13" i="5"/>
  <c r="AI13" i="5" s="1"/>
  <c r="AJ13" i="5" s="1"/>
  <c r="M14" i="5"/>
  <c r="P14" i="5" s="1"/>
  <c r="AI14" i="5" s="1"/>
  <c r="AJ14" i="5" s="1"/>
  <c r="N14" i="5"/>
  <c r="O14" i="5"/>
  <c r="M15" i="5"/>
  <c r="P15" i="5" s="1"/>
  <c r="N15" i="5"/>
  <c r="O15" i="5"/>
  <c r="M16" i="5"/>
  <c r="V16" i="5" s="1"/>
  <c r="AI16" i="5" s="1"/>
  <c r="AJ16" i="5" s="1"/>
  <c r="N16" i="5"/>
  <c r="O16" i="5"/>
  <c r="M17" i="5"/>
  <c r="V17" i="5" s="1"/>
  <c r="N17" i="5"/>
  <c r="O17" i="5"/>
  <c r="M18" i="5"/>
  <c r="T18" i="5" s="1"/>
  <c r="N18" i="5"/>
  <c r="O18" i="5"/>
  <c r="M19" i="5"/>
  <c r="P19" i="5" s="1"/>
  <c r="N19" i="5"/>
  <c r="O19" i="5"/>
  <c r="M20" i="5"/>
  <c r="T20" i="5" s="1"/>
  <c r="N20" i="5"/>
  <c r="O20" i="5"/>
  <c r="AI20" i="5"/>
  <c r="AJ20" i="5" s="1"/>
  <c r="M21" i="5"/>
  <c r="Q21" i="5" s="1"/>
  <c r="N21" i="5"/>
  <c r="O21" i="5"/>
  <c r="AI21" i="5" s="1"/>
  <c r="AJ21" i="5" s="1"/>
  <c r="M22" i="5"/>
  <c r="P22" i="5" s="1"/>
  <c r="AI22" i="5" s="1"/>
  <c r="AJ22" i="5" s="1"/>
  <c r="N22" i="5"/>
  <c r="O22" i="5"/>
  <c r="M23" i="5"/>
  <c r="W23" i="5" s="1"/>
  <c r="N23" i="5"/>
  <c r="O23" i="5"/>
  <c r="AI23" i="5" s="1"/>
  <c r="AJ23" i="5" s="1"/>
  <c r="M24" i="5"/>
  <c r="P24" i="5" s="1"/>
  <c r="N24" i="5"/>
  <c r="O24" i="5"/>
  <c r="AI24" i="5"/>
  <c r="AJ24" i="5" s="1"/>
  <c r="M25" i="5"/>
  <c r="Z25" i="5" s="1"/>
  <c r="N25" i="5"/>
  <c r="O25" i="5"/>
  <c r="M26" i="5"/>
  <c r="Z26" i="5" s="1"/>
  <c r="AI26" i="5" s="1"/>
  <c r="AJ26" i="5" s="1"/>
  <c r="N26" i="5"/>
  <c r="O26" i="5"/>
  <c r="M27" i="5"/>
  <c r="P27" i="5" s="1"/>
  <c r="N27" i="5"/>
  <c r="O27" i="5"/>
  <c r="M28" i="5"/>
  <c r="P28" i="5" s="1"/>
  <c r="N28" i="5"/>
  <c r="O28" i="5"/>
  <c r="AI28" i="5"/>
  <c r="AJ28" i="5" s="1"/>
  <c r="M29" i="5"/>
  <c r="Q29" i="5" s="1"/>
  <c r="N29" i="5"/>
  <c r="O29" i="5"/>
  <c r="AI29" i="5" s="1"/>
  <c r="AJ29" i="5" s="1"/>
  <c r="M30" i="5"/>
  <c r="P30" i="5" s="1"/>
  <c r="N30" i="5"/>
  <c r="O30" i="5"/>
  <c r="AI30" i="5"/>
  <c r="AJ30" i="5" s="1"/>
  <c r="M31" i="5"/>
  <c r="Z31" i="5" s="1"/>
  <c r="N31" i="5"/>
  <c r="O31" i="5"/>
  <c r="AI31" i="5" s="1"/>
  <c r="AJ31" i="5" s="1"/>
  <c r="M32" i="5"/>
  <c r="AH32" i="5" s="1"/>
  <c r="AH98" i="5" s="1"/>
  <c r="N32" i="5"/>
  <c r="O32" i="5"/>
  <c r="M33" i="5"/>
  <c r="P33" i="5" s="1"/>
  <c r="N33" i="5"/>
  <c r="O33" i="5"/>
  <c r="M34" i="5"/>
  <c r="P34" i="5" s="1"/>
  <c r="AI34" i="5" s="1"/>
  <c r="AJ34" i="5" s="1"/>
  <c r="N34" i="5"/>
  <c r="O34" i="5"/>
  <c r="M35" i="5"/>
  <c r="Z35" i="5" s="1"/>
  <c r="N35" i="5"/>
  <c r="O35" i="5"/>
  <c r="AI35" i="5" s="1"/>
  <c r="AJ35" i="5" s="1"/>
  <c r="M36" i="5"/>
  <c r="P36" i="5" s="1"/>
  <c r="N36" i="5"/>
  <c r="O36" i="5"/>
  <c r="AI36" i="5"/>
  <c r="AJ36" i="5" s="1"/>
  <c r="M37" i="5"/>
  <c r="T37" i="5" s="1"/>
  <c r="N37" i="5"/>
  <c r="O37" i="5"/>
  <c r="AI37" i="5" s="1"/>
  <c r="AJ37" i="5" s="1"/>
  <c r="M38" i="5"/>
  <c r="P38" i="5" s="1"/>
  <c r="AI38" i="5" s="1"/>
  <c r="AJ38" i="5" s="1"/>
  <c r="N38" i="5"/>
  <c r="O38" i="5"/>
  <c r="M39" i="5"/>
  <c r="P39" i="5" s="1"/>
  <c r="N39" i="5"/>
  <c r="O39" i="5"/>
  <c r="M40" i="5"/>
  <c r="W40" i="5" s="1"/>
  <c r="AI40" i="5" s="1"/>
  <c r="AJ40" i="5" s="1"/>
  <c r="N40" i="5"/>
  <c r="O40" i="5"/>
  <c r="M41" i="5"/>
  <c r="W41" i="5" s="1"/>
  <c r="N41" i="5"/>
  <c r="O41" i="5"/>
  <c r="M42" i="5"/>
  <c r="P42" i="5" s="1"/>
  <c r="AI42" i="5" s="1"/>
  <c r="AJ42" i="5" s="1"/>
  <c r="N42" i="5"/>
  <c r="O42" i="5"/>
  <c r="M43" i="5"/>
  <c r="P43" i="5" s="1"/>
  <c r="N43" i="5"/>
  <c r="O43" i="5"/>
  <c r="AI43" i="5" s="1"/>
  <c r="AJ43" i="5" s="1"/>
  <c r="M44" i="5"/>
  <c r="P44" i="5" s="1"/>
  <c r="N44" i="5"/>
  <c r="O44" i="5"/>
  <c r="AI44" i="5"/>
  <c r="AJ44" i="5" s="1"/>
  <c r="M45" i="5"/>
  <c r="Z45" i="5" s="1"/>
  <c r="N45" i="5"/>
  <c r="O45" i="5"/>
  <c r="AI45" i="5" s="1"/>
  <c r="AJ45" i="5" s="1"/>
  <c r="M46" i="5"/>
  <c r="P46" i="5" s="1"/>
  <c r="AI46" i="5" s="1"/>
  <c r="AJ46" i="5" s="1"/>
  <c r="N46" i="5"/>
  <c r="O46" i="5"/>
  <c r="M47" i="5"/>
  <c r="Z47" i="5" s="1"/>
  <c r="N47" i="5"/>
  <c r="O47" i="5"/>
  <c r="M48" i="5"/>
  <c r="P48" i="5" s="1"/>
  <c r="AI48" i="5" s="1"/>
  <c r="AJ48" i="5" s="1"/>
  <c r="N48" i="5"/>
  <c r="O48" i="5"/>
  <c r="M49" i="5"/>
  <c r="P49" i="5" s="1"/>
  <c r="N49" i="5"/>
  <c r="O49" i="5"/>
  <c r="M50" i="5"/>
  <c r="S50" i="5" s="1"/>
  <c r="AI50" i="5" s="1"/>
  <c r="AJ50" i="5" s="1"/>
  <c r="N50" i="5"/>
  <c r="O50" i="5"/>
  <c r="M51" i="5"/>
  <c r="W51" i="5" s="1"/>
  <c r="N51" i="5"/>
  <c r="O51" i="5"/>
  <c r="M52" i="5"/>
  <c r="P52" i="5" s="1"/>
  <c r="N52" i="5"/>
  <c r="O52" i="5"/>
  <c r="AI52" i="5"/>
  <c r="AJ52" i="5" s="1"/>
  <c r="M53" i="5"/>
  <c r="P53" i="5" s="1"/>
  <c r="N53" i="5"/>
  <c r="O53" i="5"/>
  <c r="AI53" i="5" s="1"/>
  <c r="AJ53" i="5" s="1"/>
  <c r="M54" i="5"/>
  <c r="AH54" i="5" s="1"/>
  <c r="AI54" i="5" s="1"/>
  <c r="AJ54" i="5" s="1"/>
  <c r="N54" i="5"/>
  <c r="O54" i="5"/>
  <c r="M55" i="5"/>
  <c r="P55" i="5" s="1"/>
  <c r="N55" i="5"/>
  <c r="O55" i="5"/>
  <c r="AI55" i="5" s="1"/>
  <c r="AJ55" i="5" s="1"/>
  <c r="M56" i="5"/>
  <c r="P56" i="5" s="1"/>
  <c r="N56" i="5"/>
  <c r="O56" i="5"/>
  <c r="AI56" i="5"/>
  <c r="AJ56" i="5" s="1"/>
  <c r="M57" i="5"/>
  <c r="Z57" i="5" s="1"/>
  <c r="N57" i="5"/>
  <c r="O57" i="5"/>
  <c r="M58" i="5"/>
  <c r="Z58" i="5" s="1"/>
  <c r="AI58" i="5" s="1"/>
  <c r="AJ58" i="5" s="1"/>
  <c r="N58" i="5"/>
  <c r="O58" i="5"/>
  <c r="M59" i="5"/>
  <c r="P59" i="5" s="1"/>
  <c r="N59" i="5"/>
  <c r="O59" i="5"/>
  <c r="M60" i="5"/>
  <c r="Q60" i="5" s="1"/>
  <c r="N60" i="5"/>
  <c r="O60" i="5"/>
  <c r="AI60" i="5"/>
  <c r="AJ60" i="5" s="1"/>
  <c r="M61" i="5"/>
  <c r="N61" i="5"/>
  <c r="O61" i="5"/>
  <c r="AI61" i="5" s="1"/>
  <c r="AJ61" i="5" s="1"/>
  <c r="M62" i="5"/>
  <c r="N62" i="5"/>
  <c r="AI62" i="5" s="1"/>
  <c r="AJ62" i="5" s="1"/>
  <c r="O62" i="5"/>
  <c r="M63" i="5"/>
  <c r="N63" i="5"/>
  <c r="O63" i="5"/>
  <c r="AI63" i="5" s="1"/>
  <c r="AJ63" i="5" s="1"/>
  <c r="M64" i="5"/>
  <c r="N64" i="5"/>
  <c r="AI64" i="5" s="1"/>
  <c r="AJ64" i="5" s="1"/>
  <c r="O64" i="5"/>
  <c r="M65" i="5"/>
  <c r="N65" i="5"/>
  <c r="AI65" i="5" s="1"/>
  <c r="AJ65" i="5" s="1"/>
  <c r="O65" i="5"/>
  <c r="M66" i="5"/>
  <c r="N66" i="5"/>
  <c r="AI66" i="5" s="1"/>
  <c r="AJ66" i="5" s="1"/>
  <c r="O66" i="5"/>
  <c r="M67" i="5"/>
  <c r="N67" i="5"/>
  <c r="O67" i="5"/>
  <c r="AI67" i="5"/>
  <c r="AJ67" i="5"/>
  <c r="M68" i="5"/>
  <c r="N68" i="5"/>
  <c r="O68" i="5"/>
  <c r="AI68" i="5"/>
  <c r="AJ68" i="5" s="1"/>
  <c r="M69" i="5"/>
  <c r="N69" i="5"/>
  <c r="O69" i="5"/>
  <c r="M70" i="5"/>
  <c r="N70" i="5"/>
  <c r="O70" i="5"/>
  <c r="AI70" i="5"/>
  <c r="AJ70" i="5" s="1"/>
  <c r="M71" i="5"/>
  <c r="N71" i="5"/>
  <c r="O71" i="5"/>
  <c r="AI71" i="5" s="1"/>
  <c r="AJ71" i="5"/>
  <c r="M72" i="5"/>
  <c r="N72" i="5"/>
  <c r="O72" i="5"/>
  <c r="AI72" i="5"/>
  <c r="AJ72" i="5" s="1"/>
  <c r="M73" i="5"/>
  <c r="N73" i="5"/>
  <c r="AI73" i="5" s="1"/>
  <c r="O73" i="5"/>
  <c r="AJ73" i="5"/>
  <c r="M74" i="5"/>
  <c r="N74" i="5"/>
  <c r="O74" i="5"/>
  <c r="AI74" i="5"/>
  <c r="AJ74" i="5" s="1"/>
  <c r="M75" i="5"/>
  <c r="N75" i="5"/>
  <c r="O75" i="5"/>
  <c r="AI75" i="5" s="1"/>
  <c r="AJ75" i="5" s="1"/>
  <c r="M76" i="5"/>
  <c r="N76" i="5"/>
  <c r="O76" i="5"/>
  <c r="M77" i="5"/>
  <c r="N77" i="5"/>
  <c r="AI77" i="5" s="1"/>
  <c r="AJ77" i="5" s="1"/>
  <c r="O77" i="5"/>
  <c r="M78" i="5"/>
  <c r="N78" i="5"/>
  <c r="AI78" i="5" s="1"/>
  <c r="AJ78" i="5" s="1"/>
  <c r="O78" i="5"/>
  <c r="M79" i="5"/>
  <c r="N79" i="5"/>
  <c r="O79" i="5"/>
  <c r="AI79" i="5" s="1"/>
  <c r="AJ79" i="5" s="1"/>
  <c r="M80" i="5"/>
  <c r="N80" i="5"/>
  <c r="AI80" i="5" s="1"/>
  <c r="AJ80" i="5" s="1"/>
  <c r="O80" i="5"/>
  <c r="M81" i="5"/>
  <c r="N81" i="5"/>
  <c r="AI81" i="5" s="1"/>
  <c r="AJ81" i="5" s="1"/>
  <c r="O81" i="5"/>
  <c r="M82" i="5"/>
  <c r="N82" i="5"/>
  <c r="AI82" i="5" s="1"/>
  <c r="AJ82" i="5" s="1"/>
  <c r="O82" i="5"/>
  <c r="M83" i="5"/>
  <c r="N83" i="5"/>
  <c r="O83" i="5"/>
  <c r="AI83" i="5"/>
  <c r="AJ83" i="5"/>
  <c r="M84" i="5"/>
  <c r="N84" i="5"/>
  <c r="O84" i="5"/>
  <c r="AI84" i="5"/>
  <c r="AJ84" i="5" s="1"/>
  <c r="M85" i="5"/>
  <c r="N85" i="5"/>
  <c r="O85" i="5"/>
  <c r="M86" i="5"/>
  <c r="N86" i="5"/>
  <c r="O86" i="5"/>
  <c r="AI86" i="5"/>
  <c r="AJ86" i="5" s="1"/>
  <c r="M87" i="5"/>
  <c r="N87" i="5"/>
  <c r="O87" i="5"/>
  <c r="AI87" i="5" s="1"/>
  <c r="AJ87" i="5"/>
  <c r="M88" i="5"/>
  <c r="N88" i="5"/>
  <c r="O88" i="5"/>
  <c r="AI88" i="5"/>
  <c r="AJ88" i="5" s="1"/>
  <c r="M89" i="5"/>
  <c r="N89" i="5"/>
  <c r="AI89" i="5" s="1"/>
  <c r="O89" i="5"/>
  <c r="AJ89" i="5"/>
  <c r="M90" i="5"/>
  <c r="N90" i="5"/>
  <c r="O90" i="5"/>
  <c r="AI90" i="5"/>
  <c r="AJ90" i="5"/>
  <c r="M91" i="5"/>
  <c r="N91" i="5"/>
  <c r="O91" i="5"/>
  <c r="AI91" i="5"/>
  <c r="AJ91" i="5" s="1"/>
  <c r="M92" i="5"/>
  <c r="N92" i="5"/>
  <c r="AI92" i="5" s="1"/>
  <c r="AJ92" i="5" s="1"/>
  <c r="O92" i="5"/>
  <c r="M93" i="5"/>
  <c r="N93" i="5"/>
  <c r="O93" i="5"/>
  <c r="M94" i="5"/>
  <c r="N94" i="5"/>
  <c r="AI94" i="5" s="1"/>
  <c r="AJ94" i="5" s="1"/>
  <c r="O94" i="5"/>
  <c r="M95" i="5"/>
  <c r="N95" i="5"/>
  <c r="O95" i="5"/>
  <c r="AI95" i="5" s="1"/>
  <c r="AJ95" i="5" s="1"/>
  <c r="M96" i="5"/>
  <c r="N96" i="5"/>
  <c r="AI96" i="5" s="1"/>
  <c r="AJ96" i="5" s="1"/>
  <c r="O96" i="5"/>
  <c r="H98" i="5"/>
  <c r="I98" i="5"/>
  <c r="J98" i="5"/>
  <c r="K98" i="5"/>
  <c r="Q98" i="5"/>
  <c r="R98" i="5"/>
  <c r="S98" i="5"/>
  <c r="U98" i="5"/>
  <c r="V98" i="5"/>
  <c r="X98" i="5"/>
  <c r="Y98" i="5"/>
  <c r="AA98" i="5"/>
  <c r="AB98" i="5"/>
  <c r="AC98" i="5"/>
  <c r="AD98" i="5"/>
  <c r="AE98" i="5"/>
  <c r="AF98" i="5"/>
  <c r="AG98" i="5"/>
  <c r="K100" i="5"/>
  <c r="M5" i="1"/>
  <c r="P5" i="1" s="1"/>
  <c r="N5" i="1"/>
  <c r="O5" i="1"/>
  <c r="AI5" i="1"/>
  <c r="M6" i="1"/>
  <c r="N6" i="1"/>
  <c r="O6" i="1"/>
  <c r="P6" i="1"/>
  <c r="M7" i="1"/>
  <c r="P7" i="1" s="1"/>
  <c r="N7" i="1"/>
  <c r="O7" i="1"/>
  <c r="M8" i="1"/>
  <c r="Z8" i="1" s="1"/>
  <c r="Z98" i="1" s="1"/>
  <c r="N8" i="1"/>
  <c r="O8" i="1"/>
  <c r="AI8" i="1" s="1"/>
  <c r="AJ8" i="1" s="1"/>
  <c r="M9" i="1"/>
  <c r="Z9" i="1" s="1"/>
  <c r="N9" i="1"/>
  <c r="AI9" i="1" s="1"/>
  <c r="AJ9" i="1" s="1"/>
  <c r="O9" i="1"/>
  <c r="M10" i="1"/>
  <c r="P10" i="1" s="1"/>
  <c r="N10" i="1"/>
  <c r="O10" i="1"/>
  <c r="AI10" i="1"/>
  <c r="AJ10" i="1" s="1"/>
  <c r="M11" i="1"/>
  <c r="P11" i="1" s="1"/>
  <c r="N11" i="1"/>
  <c r="O11" i="1"/>
  <c r="AI11" i="1"/>
  <c r="AJ11" i="1" s="1"/>
  <c r="M12" i="1"/>
  <c r="Q12" i="1" s="1"/>
  <c r="N12" i="1"/>
  <c r="O12" i="1"/>
  <c r="AI12" i="1"/>
  <c r="AJ12" i="1" s="1"/>
  <c r="M13" i="1"/>
  <c r="N13" i="1"/>
  <c r="O13" i="1"/>
  <c r="AI13" i="1" s="1"/>
  <c r="AJ13" i="1" s="1"/>
  <c r="P13" i="1"/>
  <c r="M14" i="1"/>
  <c r="P14" i="1" s="1"/>
  <c r="N14" i="1"/>
  <c r="AI14" i="1" s="1"/>
  <c r="AJ14" i="1" s="1"/>
  <c r="O14" i="1"/>
  <c r="M15" i="1"/>
  <c r="W15" i="1" s="1"/>
  <c r="N15" i="1"/>
  <c r="O15" i="1"/>
  <c r="AI15" i="1"/>
  <c r="AJ15" i="1" s="1"/>
  <c r="M16" i="1"/>
  <c r="W16" i="1" s="1"/>
  <c r="N16" i="1"/>
  <c r="O16" i="1"/>
  <c r="AI16" i="1"/>
  <c r="AJ16" i="1" s="1"/>
  <c r="M17" i="1"/>
  <c r="N17" i="1"/>
  <c r="O17" i="1"/>
  <c r="AI17" i="1" s="1"/>
  <c r="AJ17" i="1" s="1"/>
  <c r="W17" i="1"/>
  <c r="M18" i="1"/>
  <c r="P18" i="1" s="1"/>
  <c r="N18" i="1"/>
  <c r="O18" i="1"/>
  <c r="M19" i="1"/>
  <c r="AH19" i="1" s="1"/>
  <c r="AH98" i="1" s="1"/>
  <c r="N19" i="1"/>
  <c r="O19" i="1"/>
  <c r="AI19" i="1"/>
  <c r="AJ19" i="1" s="1"/>
  <c r="M20" i="1"/>
  <c r="P20" i="1" s="1"/>
  <c r="N20" i="1"/>
  <c r="O20" i="1"/>
  <c r="AI20" i="1"/>
  <c r="AJ20" i="1" s="1"/>
  <c r="M21" i="1"/>
  <c r="N21" i="1"/>
  <c r="O21" i="1"/>
  <c r="AI21" i="1" s="1"/>
  <c r="AJ21" i="1" s="1"/>
  <c r="Z21" i="1"/>
  <c r="M22" i="1"/>
  <c r="P22" i="1" s="1"/>
  <c r="N22" i="1"/>
  <c r="AI22" i="1" s="1"/>
  <c r="AJ22" i="1" s="1"/>
  <c r="O22" i="1"/>
  <c r="M23" i="1"/>
  <c r="Z23" i="1" s="1"/>
  <c r="N23" i="1"/>
  <c r="O23" i="1"/>
  <c r="AI23" i="1"/>
  <c r="AJ23" i="1" s="1"/>
  <c r="M24" i="1"/>
  <c r="P24" i="1" s="1"/>
  <c r="N24" i="1"/>
  <c r="O24" i="1"/>
  <c r="AI24" i="1"/>
  <c r="AJ24" i="1" s="1"/>
  <c r="M25" i="1"/>
  <c r="N25" i="1"/>
  <c r="O25" i="1"/>
  <c r="AI25" i="1" s="1"/>
  <c r="AJ25" i="1" s="1"/>
  <c r="P25" i="1"/>
  <c r="M26" i="1"/>
  <c r="P26" i="1" s="1"/>
  <c r="N26" i="1"/>
  <c r="O26" i="1"/>
  <c r="M27" i="1"/>
  <c r="P27" i="1" s="1"/>
  <c r="N27" i="1"/>
  <c r="O27" i="1"/>
  <c r="AI27" i="1"/>
  <c r="AJ27" i="1" s="1"/>
  <c r="M28" i="1"/>
  <c r="P28" i="1" s="1"/>
  <c r="N28" i="1"/>
  <c r="O28" i="1"/>
  <c r="AI28" i="1"/>
  <c r="AJ28" i="1" s="1"/>
  <c r="M29" i="1"/>
  <c r="N29" i="1"/>
  <c r="O29" i="1"/>
  <c r="AI29" i="1" s="1"/>
  <c r="AJ29" i="1" s="1"/>
  <c r="Q29" i="1"/>
  <c r="M30" i="1"/>
  <c r="P30" i="1" s="1"/>
  <c r="N30" i="1"/>
  <c r="AI30" i="1" s="1"/>
  <c r="AJ30" i="1" s="1"/>
  <c r="O30" i="1"/>
  <c r="M31" i="1"/>
  <c r="P31" i="1" s="1"/>
  <c r="N31" i="1"/>
  <c r="O31" i="1"/>
  <c r="AI31" i="1"/>
  <c r="AJ31" i="1" s="1"/>
  <c r="M32" i="1"/>
  <c r="W32" i="1" s="1"/>
  <c r="N32" i="1"/>
  <c r="O32" i="1"/>
  <c r="AI32" i="1"/>
  <c r="AJ32" i="1" s="1"/>
  <c r="M33" i="1"/>
  <c r="N33" i="1"/>
  <c r="O33" i="1"/>
  <c r="AI33" i="1" s="1"/>
  <c r="AJ33" i="1" s="1"/>
  <c r="P33" i="1"/>
  <c r="M34" i="1"/>
  <c r="W34" i="1" s="1"/>
  <c r="N34" i="1"/>
  <c r="O34" i="1"/>
  <c r="M35" i="1"/>
  <c r="Q35" i="1" s="1"/>
  <c r="N35" i="1"/>
  <c r="O35" i="1"/>
  <c r="AI35" i="1"/>
  <c r="AJ35" i="1" s="1"/>
  <c r="M36" i="1"/>
  <c r="P36" i="1" s="1"/>
  <c r="N36" i="1"/>
  <c r="O36" i="1"/>
  <c r="AI36" i="1"/>
  <c r="AJ36" i="1" s="1"/>
  <c r="M37" i="1"/>
  <c r="N37" i="1"/>
  <c r="O37" i="1"/>
  <c r="AI37" i="1" s="1"/>
  <c r="AJ37" i="1" s="1"/>
  <c r="W37" i="1"/>
  <c r="M38" i="1"/>
  <c r="AH38" i="1" s="1"/>
  <c r="N38" i="1"/>
  <c r="AI38" i="1" s="1"/>
  <c r="AJ38" i="1" s="1"/>
  <c r="O38" i="1"/>
  <c r="M39" i="1"/>
  <c r="P39" i="1" s="1"/>
  <c r="N39" i="1"/>
  <c r="O39" i="1"/>
  <c r="AI39" i="1"/>
  <c r="AJ39" i="1" s="1"/>
  <c r="M40" i="1"/>
  <c r="Z40" i="1" s="1"/>
  <c r="N40" i="1"/>
  <c r="O40" i="1"/>
  <c r="AI40" i="1"/>
  <c r="AJ40" i="1" s="1"/>
  <c r="M41" i="1"/>
  <c r="N41" i="1"/>
  <c r="O41" i="1"/>
  <c r="AI41" i="1" s="1"/>
  <c r="AJ41" i="1" s="1"/>
  <c r="Z41" i="1"/>
  <c r="M42" i="1"/>
  <c r="P42" i="1" s="1"/>
  <c r="N42" i="1"/>
  <c r="O42" i="1"/>
  <c r="M43" i="1"/>
  <c r="P43" i="1" s="1"/>
  <c r="N43" i="1"/>
  <c r="O43" i="1"/>
  <c r="AI43" i="1"/>
  <c r="AJ43" i="1" s="1"/>
  <c r="M44" i="1"/>
  <c r="P44" i="1" s="1"/>
  <c r="N44" i="1"/>
  <c r="O44" i="1"/>
  <c r="AI44" i="1"/>
  <c r="AJ44" i="1" s="1"/>
  <c r="M45" i="1"/>
  <c r="N45" i="1"/>
  <c r="O45" i="1"/>
  <c r="AI45" i="1" s="1"/>
  <c r="AJ45" i="1" s="1"/>
  <c r="P45" i="1"/>
  <c r="M46" i="1"/>
  <c r="W46" i="1" s="1"/>
  <c r="N46" i="1"/>
  <c r="AI46" i="1" s="1"/>
  <c r="AJ46" i="1" s="1"/>
  <c r="O46" i="1"/>
  <c r="M47" i="1"/>
  <c r="Q47" i="1" s="1"/>
  <c r="N47" i="1"/>
  <c r="O47" i="1"/>
  <c r="AI47" i="1"/>
  <c r="AJ47" i="1" s="1"/>
  <c r="M48" i="1"/>
  <c r="P48" i="1" s="1"/>
  <c r="N48" i="1"/>
  <c r="O48" i="1"/>
  <c r="AI48" i="1"/>
  <c r="AJ48" i="1" s="1"/>
  <c r="M49" i="1"/>
  <c r="N49" i="1"/>
  <c r="O49" i="1"/>
  <c r="AI49" i="1" s="1"/>
  <c r="AJ49" i="1" s="1"/>
  <c r="P49" i="1"/>
  <c r="M50" i="1"/>
  <c r="P50" i="1" s="1"/>
  <c r="N50" i="1"/>
  <c r="O50" i="1"/>
  <c r="M51" i="1"/>
  <c r="P51" i="1" s="1"/>
  <c r="N51" i="1"/>
  <c r="O51" i="1"/>
  <c r="AI51" i="1"/>
  <c r="AJ51" i="1" s="1"/>
  <c r="M52" i="1"/>
  <c r="Z52" i="1" s="1"/>
  <c r="N52" i="1"/>
  <c r="O52" i="1"/>
  <c r="AI52" i="1"/>
  <c r="AJ52" i="1" s="1"/>
  <c r="M53" i="1"/>
  <c r="N53" i="1"/>
  <c r="O53" i="1"/>
  <c r="AI53" i="1" s="1"/>
  <c r="AJ53" i="1" s="1"/>
  <c r="Z53" i="1"/>
  <c r="M54" i="1"/>
  <c r="P54" i="1" s="1"/>
  <c r="N54" i="1"/>
  <c r="AI54" i="1" s="1"/>
  <c r="AJ54" i="1" s="1"/>
  <c r="O54" i="1"/>
  <c r="M55" i="1"/>
  <c r="P55" i="1" s="1"/>
  <c r="N55" i="1"/>
  <c r="O55" i="1"/>
  <c r="AI55" i="1"/>
  <c r="AJ55" i="1" s="1"/>
  <c r="M56" i="1"/>
  <c r="P56" i="1" s="1"/>
  <c r="N56" i="1"/>
  <c r="O56" i="1"/>
  <c r="AI56" i="1"/>
  <c r="AJ56" i="1" s="1"/>
  <c r="M57" i="1"/>
  <c r="N57" i="1"/>
  <c r="O57" i="1"/>
  <c r="AI57" i="1" s="1"/>
  <c r="AJ57" i="1" s="1"/>
  <c r="P57" i="1"/>
  <c r="M58" i="1"/>
  <c r="N58" i="1"/>
  <c r="O58" i="1"/>
  <c r="M59" i="1"/>
  <c r="N59" i="1"/>
  <c r="AI59" i="1" s="1"/>
  <c r="AJ59" i="1" s="1"/>
  <c r="O59" i="1"/>
  <c r="M60" i="1"/>
  <c r="N60" i="1"/>
  <c r="O60" i="1"/>
  <c r="AI60" i="1"/>
  <c r="AJ60" i="1"/>
  <c r="M61" i="1"/>
  <c r="N61" i="1"/>
  <c r="O61" i="1"/>
  <c r="AI61" i="1"/>
  <c r="AJ61" i="1" s="1"/>
  <c r="M62" i="1"/>
  <c r="N62" i="1"/>
  <c r="O62" i="1"/>
  <c r="M63" i="1"/>
  <c r="N63" i="1"/>
  <c r="O63" i="1"/>
  <c r="AI63" i="1"/>
  <c r="AJ63" i="1" s="1"/>
  <c r="M64" i="1"/>
  <c r="N64" i="1"/>
  <c r="O64" i="1"/>
  <c r="AI64" i="1" s="1"/>
  <c r="AJ64" i="1" s="1"/>
  <c r="M65" i="1"/>
  <c r="N65" i="1"/>
  <c r="O65" i="1"/>
  <c r="M66" i="1"/>
  <c r="N66" i="1"/>
  <c r="AI66" i="1" s="1"/>
  <c r="AJ66" i="1" s="1"/>
  <c r="O66" i="1"/>
  <c r="M67" i="1"/>
  <c r="N67" i="1"/>
  <c r="AI67" i="1" s="1"/>
  <c r="AJ67" i="1" s="1"/>
  <c r="O67" i="1"/>
  <c r="M68" i="1"/>
  <c r="N68" i="1"/>
  <c r="O68" i="1"/>
  <c r="AI68" i="1"/>
  <c r="AJ68" i="1"/>
  <c r="M69" i="1"/>
  <c r="N69" i="1"/>
  <c r="O69" i="1"/>
  <c r="AI69" i="1"/>
  <c r="AJ69" i="1" s="1"/>
  <c r="M70" i="1"/>
  <c r="N70" i="1"/>
  <c r="O70" i="1"/>
  <c r="M71" i="1"/>
  <c r="N71" i="1"/>
  <c r="O71" i="1"/>
  <c r="AI71" i="1"/>
  <c r="AJ71" i="1"/>
  <c r="M72" i="1"/>
  <c r="N72" i="1"/>
  <c r="O72" i="1"/>
  <c r="AI72" i="1"/>
  <c r="AJ72" i="1" s="1"/>
  <c r="M73" i="1"/>
  <c r="N73" i="1"/>
  <c r="AI73" i="1" s="1"/>
  <c r="AJ73" i="1" s="1"/>
  <c r="O73" i="1"/>
  <c r="M74" i="1"/>
  <c r="N74" i="1"/>
  <c r="O74" i="1"/>
  <c r="M75" i="1"/>
  <c r="N75" i="1"/>
  <c r="AI75" i="1" s="1"/>
  <c r="AJ75" i="1" s="1"/>
  <c r="O75" i="1"/>
  <c r="M76" i="1"/>
  <c r="N76" i="1"/>
  <c r="AI76" i="1" s="1"/>
  <c r="AJ76" i="1" s="1"/>
  <c r="O76" i="1"/>
  <c r="M77" i="1"/>
  <c r="N77" i="1"/>
  <c r="O77" i="1"/>
  <c r="AI77" i="1"/>
  <c r="AJ77" i="1"/>
  <c r="M78" i="1"/>
  <c r="N78" i="1"/>
  <c r="O78" i="1"/>
  <c r="AI78" i="1"/>
  <c r="AJ78" i="1" s="1"/>
  <c r="M79" i="1"/>
  <c r="N79" i="1"/>
  <c r="AI79" i="1" s="1"/>
  <c r="AJ79" i="1" s="1"/>
  <c r="O79" i="1"/>
  <c r="M80" i="1"/>
  <c r="N80" i="1"/>
  <c r="AI80" i="1" s="1"/>
  <c r="AJ80" i="1" s="1"/>
  <c r="O80" i="1"/>
  <c r="M81" i="1"/>
  <c r="N81" i="1"/>
  <c r="O81" i="1"/>
  <c r="AI81" i="1"/>
  <c r="AJ81" i="1"/>
  <c r="M82" i="1"/>
  <c r="N82" i="1"/>
  <c r="O82" i="1"/>
  <c r="AI82" i="1"/>
  <c r="AJ82" i="1" s="1"/>
  <c r="M83" i="1"/>
  <c r="N83" i="1"/>
  <c r="AI83" i="1" s="1"/>
  <c r="AJ83" i="1" s="1"/>
  <c r="O83" i="1"/>
  <c r="M84" i="1"/>
  <c r="N84" i="1"/>
  <c r="AI84" i="1" s="1"/>
  <c r="AJ84" i="1" s="1"/>
  <c r="O84" i="1"/>
  <c r="M85" i="1"/>
  <c r="N85" i="1"/>
  <c r="O85" i="1"/>
  <c r="AI85" i="1"/>
  <c r="AJ85" i="1"/>
  <c r="M86" i="1"/>
  <c r="N86" i="1"/>
  <c r="O86" i="1"/>
  <c r="AI86" i="1"/>
  <c r="AJ86" i="1" s="1"/>
  <c r="M87" i="1"/>
  <c r="N87" i="1"/>
  <c r="AI87" i="1" s="1"/>
  <c r="AJ87" i="1" s="1"/>
  <c r="O87" i="1"/>
  <c r="M88" i="1"/>
  <c r="N88" i="1"/>
  <c r="AI88" i="1" s="1"/>
  <c r="AJ88" i="1" s="1"/>
  <c r="O88" i="1"/>
  <c r="M89" i="1"/>
  <c r="N89" i="1"/>
  <c r="O89" i="1"/>
  <c r="AI89" i="1"/>
  <c r="AJ89" i="1"/>
  <c r="M90" i="1"/>
  <c r="N90" i="1"/>
  <c r="O90" i="1"/>
  <c r="AI90" i="1"/>
  <c r="AJ90" i="1" s="1"/>
  <c r="M91" i="1"/>
  <c r="N91" i="1"/>
  <c r="AI91" i="1" s="1"/>
  <c r="AJ91" i="1" s="1"/>
  <c r="O91" i="1"/>
  <c r="M92" i="1"/>
  <c r="N92" i="1"/>
  <c r="AI92" i="1" s="1"/>
  <c r="AJ92" i="1" s="1"/>
  <c r="O92" i="1"/>
  <c r="M93" i="1"/>
  <c r="N93" i="1"/>
  <c r="O93" i="1"/>
  <c r="AI93" i="1"/>
  <c r="AJ93" i="1"/>
  <c r="M94" i="1"/>
  <c r="N94" i="1"/>
  <c r="O94" i="1"/>
  <c r="AI94" i="1"/>
  <c r="AJ94" i="1" s="1"/>
  <c r="M95" i="1"/>
  <c r="N95" i="1"/>
  <c r="AI95" i="1" s="1"/>
  <c r="AJ95" i="1" s="1"/>
  <c r="O95" i="1"/>
  <c r="M96" i="1"/>
  <c r="N96" i="1"/>
  <c r="AI96" i="1" s="1"/>
  <c r="AJ96" i="1" s="1"/>
  <c r="O96" i="1"/>
  <c r="H98" i="1"/>
  <c r="I98" i="1"/>
  <c r="J98" i="1"/>
  <c r="K98" i="1"/>
  <c r="P98" i="1"/>
  <c r="Q98" i="1"/>
  <c r="R98" i="1"/>
  <c r="S98" i="1"/>
  <c r="T98" i="1"/>
  <c r="U98" i="1"/>
  <c r="V98" i="1"/>
  <c r="X98" i="1"/>
  <c r="Y98" i="1"/>
  <c r="AA98" i="1"/>
  <c r="AB98" i="1"/>
  <c r="AC98" i="1"/>
  <c r="AD98" i="1"/>
  <c r="AE98" i="1"/>
  <c r="AF98" i="1"/>
  <c r="AG98" i="1"/>
  <c r="K100" i="1"/>
  <c r="M5" i="3"/>
  <c r="N5" i="3"/>
  <c r="O5" i="3"/>
  <c r="M6" i="3"/>
  <c r="P6" i="3" s="1"/>
  <c r="N6" i="3"/>
  <c r="O6" i="3"/>
  <c r="M7" i="3"/>
  <c r="Z7" i="3" s="1"/>
  <c r="N7" i="3"/>
  <c r="O7" i="3"/>
  <c r="M8" i="3"/>
  <c r="P8" i="3" s="1"/>
  <c r="N8" i="3"/>
  <c r="O8" i="3"/>
  <c r="M9" i="3"/>
  <c r="N9" i="3"/>
  <c r="O9" i="3"/>
  <c r="Z9" i="3"/>
  <c r="AI9" i="3" s="1"/>
  <c r="AJ9" i="3" s="1"/>
  <c r="M10" i="3"/>
  <c r="P10" i="3" s="1"/>
  <c r="N10" i="3"/>
  <c r="O10" i="3"/>
  <c r="M11" i="3"/>
  <c r="N11" i="3"/>
  <c r="O11" i="3"/>
  <c r="P11" i="3"/>
  <c r="AI11" i="3" s="1"/>
  <c r="AJ11" i="3" s="1"/>
  <c r="M12" i="3"/>
  <c r="P12" i="3" s="1"/>
  <c r="N12" i="3"/>
  <c r="AI12" i="3" s="1"/>
  <c r="AJ12" i="3" s="1"/>
  <c r="O12" i="3"/>
  <c r="M13" i="3"/>
  <c r="P13" i="3" s="1"/>
  <c r="N13" i="3"/>
  <c r="O13" i="3"/>
  <c r="AI13" i="3"/>
  <c r="AJ13" i="3" s="1"/>
  <c r="M14" i="3"/>
  <c r="P14" i="3" s="1"/>
  <c r="N14" i="3"/>
  <c r="O14" i="3"/>
  <c r="M15" i="3"/>
  <c r="N15" i="3"/>
  <c r="O15" i="3"/>
  <c r="Q15" i="3"/>
  <c r="M16" i="3"/>
  <c r="AH16" i="3" s="1"/>
  <c r="N16" i="3"/>
  <c r="O16" i="3"/>
  <c r="M17" i="3"/>
  <c r="N17" i="3"/>
  <c r="O17" i="3"/>
  <c r="P17" i="3"/>
  <c r="AI17" i="3" s="1"/>
  <c r="AJ17" i="3" s="1"/>
  <c r="M18" i="3"/>
  <c r="P18" i="3" s="1"/>
  <c r="N18" i="3"/>
  <c r="O18" i="3"/>
  <c r="M19" i="3"/>
  <c r="N19" i="3"/>
  <c r="O19" i="3"/>
  <c r="P19" i="3"/>
  <c r="AI19" i="3" s="1"/>
  <c r="AJ19" i="3" s="1"/>
  <c r="M20" i="3"/>
  <c r="Z20" i="3" s="1"/>
  <c r="N20" i="3"/>
  <c r="O20" i="3"/>
  <c r="M21" i="3"/>
  <c r="P21" i="3" s="1"/>
  <c r="N21" i="3"/>
  <c r="O21" i="3"/>
  <c r="AI21" i="3"/>
  <c r="AJ21" i="3" s="1"/>
  <c r="M22" i="3"/>
  <c r="P22" i="3" s="1"/>
  <c r="N22" i="3"/>
  <c r="AI22" i="3" s="1"/>
  <c r="O22" i="3"/>
  <c r="AJ22" i="3"/>
  <c r="M23" i="3"/>
  <c r="N23" i="3"/>
  <c r="O23" i="3"/>
  <c r="P23" i="3"/>
  <c r="AI23" i="3" s="1"/>
  <c r="AJ23" i="3" s="1"/>
  <c r="M24" i="3"/>
  <c r="P24" i="3" s="1"/>
  <c r="N24" i="3"/>
  <c r="O24" i="3"/>
  <c r="M25" i="3"/>
  <c r="P25" i="3" s="1"/>
  <c r="AI25" i="3" s="1"/>
  <c r="AJ25" i="3" s="1"/>
  <c r="N25" i="3"/>
  <c r="O25" i="3"/>
  <c r="M26" i="3"/>
  <c r="T26" i="3" s="1"/>
  <c r="N26" i="3"/>
  <c r="AI26" i="3" s="1"/>
  <c r="AJ26" i="3" s="1"/>
  <c r="O26" i="3"/>
  <c r="M27" i="3"/>
  <c r="N27" i="3"/>
  <c r="O27" i="3"/>
  <c r="S27" i="3"/>
  <c r="AI27" i="3" s="1"/>
  <c r="AJ27" i="3" s="1"/>
  <c r="M28" i="3"/>
  <c r="N28" i="3"/>
  <c r="AI28" i="3" s="1"/>
  <c r="O28" i="3"/>
  <c r="W28" i="3"/>
  <c r="AJ28" i="3"/>
  <c r="M29" i="3"/>
  <c r="N29" i="3"/>
  <c r="O29" i="3"/>
  <c r="P29" i="3"/>
  <c r="AI29" i="3" s="1"/>
  <c r="AJ29" i="3" s="1"/>
  <c r="M30" i="3"/>
  <c r="N30" i="3"/>
  <c r="O30" i="3"/>
  <c r="W30" i="3"/>
  <c r="M31" i="3"/>
  <c r="P31" i="3" s="1"/>
  <c r="N31" i="3"/>
  <c r="AI31" i="3" s="1"/>
  <c r="O31" i="3"/>
  <c r="AJ31" i="3"/>
  <c r="M32" i="3"/>
  <c r="N32" i="3"/>
  <c r="O32" i="3"/>
  <c r="P32" i="3"/>
  <c r="M33" i="3"/>
  <c r="N33" i="3"/>
  <c r="O33" i="3"/>
  <c r="Q33" i="3"/>
  <c r="M34" i="3"/>
  <c r="N34" i="3"/>
  <c r="AI34" i="3" s="1"/>
  <c r="AJ34" i="3" s="1"/>
  <c r="O34" i="3"/>
  <c r="P34" i="3"/>
  <c r="M35" i="3"/>
  <c r="P35" i="3" s="1"/>
  <c r="AI35" i="3" s="1"/>
  <c r="AJ35" i="3" s="1"/>
  <c r="N35" i="3"/>
  <c r="O35" i="3"/>
  <c r="M36" i="3"/>
  <c r="N36" i="3"/>
  <c r="AI36" i="3" s="1"/>
  <c r="AJ36" i="3" s="1"/>
  <c r="O36" i="3"/>
  <c r="Z36" i="3"/>
  <c r="M37" i="3"/>
  <c r="Z37" i="3" s="1"/>
  <c r="AI37" i="3" s="1"/>
  <c r="AJ37" i="3" s="1"/>
  <c r="N37" i="3"/>
  <c r="O37" i="3"/>
  <c r="M38" i="3"/>
  <c r="N38" i="3"/>
  <c r="O38" i="3"/>
  <c r="P38" i="3"/>
  <c r="M39" i="3"/>
  <c r="P39" i="3" s="1"/>
  <c r="N39" i="3"/>
  <c r="AI39" i="3" s="1"/>
  <c r="O39" i="3"/>
  <c r="AJ39" i="3"/>
  <c r="M40" i="3"/>
  <c r="N40" i="3"/>
  <c r="O40" i="3"/>
  <c r="AH40" i="3"/>
  <c r="M41" i="3"/>
  <c r="N41" i="3"/>
  <c r="O41" i="3"/>
  <c r="P41" i="3"/>
  <c r="M42" i="3"/>
  <c r="N42" i="3"/>
  <c r="AI42" i="3" s="1"/>
  <c r="AJ42" i="3" s="1"/>
  <c r="O42" i="3"/>
  <c r="P42" i="3"/>
  <c r="M43" i="3"/>
  <c r="V43" i="3" s="1"/>
  <c r="N43" i="3"/>
  <c r="O43" i="3"/>
  <c r="M44" i="3"/>
  <c r="N44" i="3"/>
  <c r="AI44" i="3" s="1"/>
  <c r="AJ44" i="3" s="1"/>
  <c r="O44" i="3"/>
  <c r="V44" i="3"/>
  <c r="M45" i="3"/>
  <c r="P45" i="3" s="1"/>
  <c r="AI45" i="3" s="1"/>
  <c r="AJ45" i="3" s="1"/>
  <c r="N45" i="3"/>
  <c r="O45" i="3"/>
  <c r="M46" i="3"/>
  <c r="N46" i="3"/>
  <c r="O46" i="3"/>
  <c r="P46" i="3"/>
  <c r="M47" i="3"/>
  <c r="P47" i="3" s="1"/>
  <c r="N47" i="3"/>
  <c r="AI47" i="3" s="1"/>
  <c r="O47" i="3"/>
  <c r="AJ47" i="3"/>
  <c r="M48" i="3"/>
  <c r="N48" i="3"/>
  <c r="O48" i="3"/>
  <c r="P48" i="3"/>
  <c r="M49" i="3"/>
  <c r="N49" i="3"/>
  <c r="O49" i="3"/>
  <c r="T49" i="3"/>
  <c r="M50" i="3"/>
  <c r="N50" i="3"/>
  <c r="AI50" i="3" s="1"/>
  <c r="AJ50" i="3" s="1"/>
  <c r="O50" i="3"/>
  <c r="U50" i="3"/>
  <c r="U98" i="3" s="1"/>
  <c r="M51" i="3"/>
  <c r="W51" i="3" s="1"/>
  <c r="AI51" i="3" s="1"/>
  <c r="AJ51" i="3" s="1"/>
  <c r="N51" i="3"/>
  <c r="O51" i="3"/>
  <c r="M52" i="3"/>
  <c r="N52" i="3"/>
  <c r="AI52" i="3" s="1"/>
  <c r="AJ52" i="3" s="1"/>
  <c r="O52" i="3"/>
  <c r="W52" i="3"/>
  <c r="M53" i="3"/>
  <c r="P53" i="3" s="1"/>
  <c r="AI53" i="3" s="1"/>
  <c r="AJ53" i="3" s="1"/>
  <c r="N53" i="3"/>
  <c r="O53" i="3"/>
  <c r="M54" i="3"/>
  <c r="N54" i="3"/>
  <c r="O54" i="3"/>
  <c r="P54" i="3"/>
  <c r="M55" i="3"/>
  <c r="Z55" i="3" s="1"/>
  <c r="N55" i="3"/>
  <c r="AI55" i="3" s="1"/>
  <c r="O55" i="3"/>
  <c r="AJ55" i="3"/>
  <c r="M56" i="3"/>
  <c r="N56" i="3"/>
  <c r="O56" i="3"/>
  <c r="Z56" i="3"/>
  <c r="M57" i="3"/>
  <c r="N57" i="3"/>
  <c r="O57" i="3"/>
  <c r="P57" i="3"/>
  <c r="M58" i="3"/>
  <c r="N58" i="3"/>
  <c r="AI58" i="3" s="1"/>
  <c r="AJ58" i="3" s="1"/>
  <c r="O58" i="3"/>
  <c r="P58" i="3"/>
  <c r="M59" i="3"/>
  <c r="N59" i="3"/>
  <c r="O59" i="3"/>
  <c r="AI59" i="3"/>
  <c r="AJ59" i="3"/>
  <c r="M60" i="3"/>
  <c r="N60" i="3"/>
  <c r="O60" i="3"/>
  <c r="AI60" i="3"/>
  <c r="AJ60" i="3" s="1"/>
  <c r="M61" i="3"/>
  <c r="N61" i="3"/>
  <c r="AI61" i="3" s="1"/>
  <c r="AJ61" i="3" s="1"/>
  <c r="O61" i="3"/>
  <c r="M62" i="3"/>
  <c r="N62" i="3"/>
  <c r="AI62" i="3" s="1"/>
  <c r="AJ62" i="3" s="1"/>
  <c r="O62" i="3"/>
  <c r="M63" i="3"/>
  <c r="N63" i="3"/>
  <c r="AI63" i="3" s="1"/>
  <c r="AJ63" i="3" s="1"/>
  <c r="O63" i="3"/>
  <c r="M64" i="3"/>
  <c r="N64" i="3"/>
  <c r="O64" i="3"/>
  <c r="AI64" i="3"/>
  <c r="AJ64" i="3" s="1"/>
  <c r="M65" i="3"/>
  <c r="N65" i="3"/>
  <c r="O65" i="3"/>
  <c r="AI65" i="3" s="1"/>
  <c r="AJ65" i="3" s="1"/>
  <c r="M66" i="3"/>
  <c r="N66" i="3"/>
  <c r="O66" i="3"/>
  <c r="M67" i="3"/>
  <c r="N67" i="3"/>
  <c r="O67" i="3"/>
  <c r="AI67" i="3"/>
  <c r="AJ67" i="3"/>
  <c r="M68" i="3"/>
  <c r="N68" i="3"/>
  <c r="O68" i="3"/>
  <c r="AI68" i="3"/>
  <c r="AJ68" i="3" s="1"/>
  <c r="M69" i="3"/>
  <c r="N69" i="3"/>
  <c r="AI69" i="3" s="1"/>
  <c r="AJ69" i="3" s="1"/>
  <c r="O69" i="3"/>
  <c r="M70" i="3"/>
  <c r="N70" i="3"/>
  <c r="O70" i="3"/>
  <c r="M71" i="3"/>
  <c r="N71" i="3"/>
  <c r="AI71" i="3" s="1"/>
  <c r="AJ71" i="3" s="1"/>
  <c r="O71" i="3"/>
  <c r="M72" i="3"/>
  <c r="N72" i="3"/>
  <c r="AI72" i="3" s="1"/>
  <c r="AJ72" i="3" s="1"/>
  <c r="O72" i="3"/>
  <c r="M73" i="3"/>
  <c r="N73" i="3"/>
  <c r="O73" i="3"/>
  <c r="AI73" i="3" s="1"/>
  <c r="AJ73" i="3"/>
  <c r="M74" i="3"/>
  <c r="N74" i="3"/>
  <c r="AI74" i="3" s="1"/>
  <c r="AJ74" i="3" s="1"/>
  <c r="O74" i="3"/>
  <c r="M75" i="3"/>
  <c r="N75" i="3"/>
  <c r="AI75" i="3" s="1"/>
  <c r="AJ75" i="3" s="1"/>
  <c r="O75" i="3"/>
  <c r="M76" i="3"/>
  <c r="N76" i="3"/>
  <c r="AI76" i="3" s="1"/>
  <c r="O76" i="3"/>
  <c r="AJ76" i="3"/>
  <c r="M77" i="3"/>
  <c r="N77" i="3"/>
  <c r="O77" i="3"/>
  <c r="AI77" i="3"/>
  <c r="AJ77" i="3"/>
  <c r="M78" i="3"/>
  <c r="N78" i="3"/>
  <c r="O78" i="3"/>
  <c r="AI78" i="3"/>
  <c r="AJ78" i="3" s="1"/>
  <c r="M79" i="3"/>
  <c r="N79" i="3"/>
  <c r="O79" i="3"/>
  <c r="M80" i="3"/>
  <c r="N80" i="3"/>
  <c r="O80" i="3"/>
  <c r="AI80" i="3"/>
  <c r="AJ80" i="3" s="1"/>
  <c r="M81" i="3"/>
  <c r="N81" i="3"/>
  <c r="O81" i="3"/>
  <c r="AI81" i="3" s="1"/>
  <c r="AJ81" i="3"/>
  <c r="M82" i="3"/>
  <c r="N82" i="3"/>
  <c r="O82" i="3"/>
  <c r="AI82" i="3"/>
  <c r="AJ82" i="3" s="1"/>
  <c r="M83" i="3"/>
  <c r="N83" i="3"/>
  <c r="AI83" i="3" s="1"/>
  <c r="O83" i="3"/>
  <c r="AJ83" i="3"/>
  <c r="M84" i="3"/>
  <c r="N84" i="3"/>
  <c r="O84" i="3"/>
  <c r="AI84" i="3"/>
  <c r="AJ84" i="3" s="1"/>
  <c r="M85" i="3"/>
  <c r="N85" i="3"/>
  <c r="O85" i="3"/>
  <c r="AI85" i="3" s="1"/>
  <c r="AJ85" i="3" s="1"/>
  <c r="M86" i="3"/>
  <c r="N86" i="3"/>
  <c r="AI86" i="3" s="1"/>
  <c r="AJ86" i="3" s="1"/>
  <c r="O86" i="3"/>
  <c r="M87" i="3"/>
  <c r="N87" i="3"/>
  <c r="AI87" i="3" s="1"/>
  <c r="AJ87" i="3" s="1"/>
  <c r="O87" i="3"/>
  <c r="M88" i="3"/>
  <c r="N88" i="3"/>
  <c r="AI88" i="3" s="1"/>
  <c r="AJ88" i="3" s="1"/>
  <c r="O88" i="3"/>
  <c r="M89" i="3"/>
  <c r="N89" i="3"/>
  <c r="O89" i="3"/>
  <c r="AI89" i="3" s="1"/>
  <c r="AJ89" i="3"/>
  <c r="M90" i="3"/>
  <c r="N90" i="3"/>
  <c r="AI90" i="3" s="1"/>
  <c r="AJ90" i="3" s="1"/>
  <c r="O90" i="3"/>
  <c r="M91" i="3"/>
  <c r="N91" i="3"/>
  <c r="AI91" i="3" s="1"/>
  <c r="AJ91" i="3" s="1"/>
  <c r="O91" i="3"/>
  <c r="M92" i="3"/>
  <c r="N92" i="3"/>
  <c r="AI92" i="3" s="1"/>
  <c r="AJ92" i="3" s="1"/>
  <c r="O92" i="3"/>
  <c r="M93" i="3"/>
  <c r="N93" i="3"/>
  <c r="O93" i="3"/>
  <c r="AI93" i="3"/>
  <c r="AJ93" i="3"/>
  <c r="M94" i="3"/>
  <c r="N94" i="3"/>
  <c r="O94" i="3"/>
  <c r="AI94" i="3"/>
  <c r="AJ94" i="3" s="1"/>
  <c r="M95" i="3"/>
  <c r="N95" i="3"/>
  <c r="O95" i="3"/>
  <c r="M96" i="3"/>
  <c r="N96" i="3"/>
  <c r="O96" i="3"/>
  <c r="AI96" i="3"/>
  <c r="AJ96" i="3" s="1"/>
  <c r="H98" i="3"/>
  <c r="I98" i="3"/>
  <c r="J98" i="3"/>
  <c r="K100" i="3" s="1"/>
  <c r="K98" i="3"/>
  <c r="R98" i="3"/>
  <c r="T98" i="3"/>
  <c r="X98" i="3"/>
  <c r="Y98" i="3"/>
  <c r="AA98" i="3"/>
  <c r="AB98" i="3"/>
  <c r="AC98" i="3"/>
  <c r="AD98" i="3"/>
  <c r="AE98" i="3"/>
  <c r="AF98" i="3"/>
  <c r="AG98" i="3"/>
  <c r="M5" i="2"/>
  <c r="N5" i="2"/>
  <c r="O5" i="2"/>
  <c r="V5" i="2"/>
  <c r="M6" i="2"/>
  <c r="V6" i="2" s="1"/>
  <c r="N6" i="2"/>
  <c r="O6" i="2"/>
  <c r="M7" i="2"/>
  <c r="N7" i="2"/>
  <c r="O7" i="2"/>
  <c r="Z7" i="2"/>
  <c r="M8" i="2"/>
  <c r="P8" i="2" s="1"/>
  <c r="N8" i="2"/>
  <c r="O8" i="2"/>
  <c r="AI8" i="2" s="1"/>
  <c r="AJ8" i="2" s="1"/>
  <c r="M9" i="2"/>
  <c r="N9" i="2"/>
  <c r="O9" i="2"/>
  <c r="Q9" i="2"/>
  <c r="M10" i="2"/>
  <c r="N10" i="2"/>
  <c r="O10" i="2"/>
  <c r="M11" i="2"/>
  <c r="Z11" i="2" s="1"/>
  <c r="N11" i="2"/>
  <c r="O11" i="2"/>
  <c r="AI11" i="2"/>
  <c r="AJ11" i="2" s="1"/>
  <c r="M12" i="2"/>
  <c r="S12" i="2" s="1"/>
  <c r="S98" i="2" s="1"/>
  <c r="N12" i="2"/>
  <c r="O12" i="2"/>
  <c r="AI12" i="2"/>
  <c r="AJ12" i="2" s="1"/>
  <c r="M13" i="2"/>
  <c r="N13" i="2"/>
  <c r="O13" i="2"/>
  <c r="AI13" i="2" s="1"/>
  <c r="AJ13" i="2" s="1"/>
  <c r="P13" i="2"/>
  <c r="M14" i="2"/>
  <c r="U14" i="2" s="1"/>
  <c r="N14" i="2"/>
  <c r="O14" i="2"/>
  <c r="M15" i="2"/>
  <c r="N15" i="2"/>
  <c r="O15" i="2"/>
  <c r="P15" i="2"/>
  <c r="AI15" i="2" s="1"/>
  <c r="AJ15" i="2" s="1"/>
  <c r="M16" i="2"/>
  <c r="P16" i="2" s="1"/>
  <c r="N16" i="2"/>
  <c r="O16" i="2"/>
  <c r="AI16" i="2" s="1"/>
  <c r="AJ16" i="2" s="1"/>
  <c r="M17" i="2"/>
  <c r="N17" i="2"/>
  <c r="O17" i="2"/>
  <c r="AH17" i="2"/>
  <c r="M18" i="2"/>
  <c r="P18" i="2" s="1"/>
  <c r="N18" i="2"/>
  <c r="AI18" i="2" s="1"/>
  <c r="AJ18" i="2" s="1"/>
  <c r="O18" i="2"/>
  <c r="M19" i="2"/>
  <c r="P19" i="2" s="1"/>
  <c r="AI19" i="2" s="1"/>
  <c r="AJ19" i="2" s="1"/>
  <c r="N19" i="2"/>
  <c r="O19" i="2"/>
  <c r="M20" i="2"/>
  <c r="Q20" i="2" s="1"/>
  <c r="Q98" i="2" s="1"/>
  <c r="N20" i="2"/>
  <c r="O20" i="2"/>
  <c r="M21" i="2"/>
  <c r="N21" i="2"/>
  <c r="O21" i="2"/>
  <c r="P21" i="2"/>
  <c r="M22" i="2"/>
  <c r="P22" i="2" s="1"/>
  <c r="N22" i="2"/>
  <c r="O22" i="2"/>
  <c r="M23" i="2"/>
  <c r="N23" i="2"/>
  <c r="O23" i="2"/>
  <c r="Z23" i="2"/>
  <c r="AI23" i="2" s="1"/>
  <c r="AJ23" i="2" s="1"/>
  <c r="M24" i="2"/>
  <c r="P24" i="2" s="1"/>
  <c r="N24" i="2"/>
  <c r="O24" i="2"/>
  <c r="AI24" i="2" s="1"/>
  <c r="AJ24" i="2" s="1"/>
  <c r="M25" i="2"/>
  <c r="N25" i="2"/>
  <c r="O25" i="2"/>
  <c r="Z25" i="2"/>
  <c r="M26" i="2"/>
  <c r="P26" i="2" s="1"/>
  <c r="N26" i="2"/>
  <c r="O26" i="2"/>
  <c r="M27" i="2"/>
  <c r="P27" i="2" s="1"/>
  <c r="AI27" i="2" s="1"/>
  <c r="AJ27" i="2" s="1"/>
  <c r="N27" i="2"/>
  <c r="O27" i="2"/>
  <c r="M28" i="2"/>
  <c r="P28" i="2" s="1"/>
  <c r="AI28" i="2" s="1"/>
  <c r="AJ28" i="2" s="1"/>
  <c r="N28" i="2"/>
  <c r="O28" i="2"/>
  <c r="M29" i="2"/>
  <c r="N29" i="2"/>
  <c r="O29" i="2"/>
  <c r="P29" i="2"/>
  <c r="M30" i="2"/>
  <c r="P30" i="2" s="1"/>
  <c r="N30" i="2"/>
  <c r="O30" i="2"/>
  <c r="M31" i="2"/>
  <c r="N31" i="2"/>
  <c r="O31" i="2"/>
  <c r="W31" i="2"/>
  <c r="M32" i="2"/>
  <c r="P32" i="2" s="1"/>
  <c r="N32" i="2"/>
  <c r="O32" i="2"/>
  <c r="AI32" i="2" s="1"/>
  <c r="AJ32" i="2" s="1"/>
  <c r="M33" i="2"/>
  <c r="N33" i="2"/>
  <c r="O33" i="2"/>
  <c r="P33" i="2"/>
  <c r="M34" i="2"/>
  <c r="Z34" i="2" s="1"/>
  <c r="N34" i="2"/>
  <c r="AI34" i="2" s="1"/>
  <c r="AJ34" i="2" s="1"/>
  <c r="O34" i="2"/>
  <c r="M35" i="2"/>
  <c r="Z35" i="2" s="1"/>
  <c r="AI35" i="2" s="1"/>
  <c r="AJ35" i="2" s="1"/>
  <c r="N35" i="2"/>
  <c r="O35" i="2"/>
  <c r="M36" i="2"/>
  <c r="P36" i="2" s="1"/>
  <c r="AI36" i="2" s="1"/>
  <c r="AJ36" i="2" s="1"/>
  <c r="N36" i="2"/>
  <c r="O36" i="2"/>
  <c r="M37" i="2"/>
  <c r="N37" i="2"/>
  <c r="O37" i="2"/>
  <c r="Y37" i="2"/>
  <c r="Y98" i="2" s="1"/>
  <c r="M38" i="2"/>
  <c r="W38" i="2" s="1"/>
  <c r="N38" i="2"/>
  <c r="O38" i="2"/>
  <c r="M39" i="2"/>
  <c r="N39" i="2"/>
  <c r="O39" i="2"/>
  <c r="W39" i="2"/>
  <c r="AI39" i="2" s="1"/>
  <c r="AJ39" i="2" s="1"/>
  <c r="M40" i="2"/>
  <c r="P40" i="2" s="1"/>
  <c r="N40" i="2"/>
  <c r="O40" i="2"/>
  <c r="AI40" i="2" s="1"/>
  <c r="AJ40" i="2" s="1"/>
  <c r="M41" i="2"/>
  <c r="N41" i="2"/>
  <c r="O41" i="2"/>
  <c r="Q41" i="2"/>
  <c r="M42" i="2"/>
  <c r="AH42" i="2" s="1"/>
  <c r="AH98" i="2" s="1"/>
  <c r="N42" i="2"/>
  <c r="AI42" i="2" s="1"/>
  <c r="AJ42" i="2" s="1"/>
  <c r="O42" i="2"/>
  <c r="M43" i="2"/>
  <c r="P43" i="2" s="1"/>
  <c r="N43" i="2"/>
  <c r="O43" i="2"/>
  <c r="AI43" i="2"/>
  <c r="AJ43" i="2" s="1"/>
  <c r="M44" i="2"/>
  <c r="P44" i="2" s="1"/>
  <c r="N44" i="2"/>
  <c r="O44" i="2"/>
  <c r="AI44" i="2"/>
  <c r="AJ44" i="2" s="1"/>
  <c r="M45" i="2"/>
  <c r="N45" i="2"/>
  <c r="O45" i="2"/>
  <c r="AI45" i="2" s="1"/>
  <c r="AJ45" i="2" s="1"/>
  <c r="P45" i="2"/>
  <c r="M46" i="2"/>
  <c r="Z46" i="2" s="1"/>
  <c r="N46" i="2"/>
  <c r="O46" i="2"/>
  <c r="M47" i="2"/>
  <c r="N47" i="2"/>
  <c r="O47" i="2"/>
  <c r="Z47" i="2"/>
  <c r="AI47" i="2" s="1"/>
  <c r="AJ47" i="2" s="1"/>
  <c r="M48" i="2"/>
  <c r="P48" i="2" s="1"/>
  <c r="N48" i="2"/>
  <c r="O48" i="2"/>
  <c r="AI48" i="2" s="1"/>
  <c r="AJ48" i="2" s="1"/>
  <c r="M49" i="2"/>
  <c r="N49" i="2"/>
  <c r="O49" i="2"/>
  <c r="P49" i="2"/>
  <c r="M50" i="2"/>
  <c r="P50" i="2" s="1"/>
  <c r="N50" i="2"/>
  <c r="AI50" i="2" s="1"/>
  <c r="AJ50" i="2" s="1"/>
  <c r="O50" i="2"/>
  <c r="M51" i="2"/>
  <c r="P51" i="2" s="1"/>
  <c r="AI51" i="2" s="1"/>
  <c r="AJ51" i="2" s="1"/>
  <c r="N51" i="2"/>
  <c r="O51" i="2"/>
  <c r="M52" i="2"/>
  <c r="P52" i="2" s="1"/>
  <c r="AI52" i="2" s="1"/>
  <c r="AJ52" i="2" s="1"/>
  <c r="N52" i="2"/>
  <c r="O52" i="2"/>
  <c r="M53" i="2"/>
  <c r="N53" i="2"/>
  <c r="O53" i="2"/>
  <c r="P53" i="2"/>
  <c r="M54" i="2"/>
  <c r="W54" i="2" s="1"/>
  <c r="N54" i="2"/>
  <c r="O54" i="2"/>
  <c r="M55" i="2"/>
  <c r="N55" i="2"/>
  <c r="O55" i="2"/>
  <c r="V55" i="2"/>
  <c r="AI55" i="2" s="1"/>
  <c r="AJ55" i="2" s="1"/>
  <c r="M56" i="2"/>
  <c r="V56" i="2" s="1"/>
  <c r="N56" i="2"/>
  <c r="O56" i="2"/>
  <c r="AI56" i="2" s="1"/>
  <c r="AJ56" i="2" s="1"/>
  <c r="M57" i="2"/>
  <c r="N57" i="2"/>
  <c r="O57" i="2"/>
  <c r="W57" i="2"/>
  <c r="M58" i="2"/>
  <c r="W58" i="2" s="1"/>
  <c r="N58" i="2"/>
  <c r="O58" i="2"/>
  <c r="M59" i="2"/>
  <c r="P59" i="2" s="1"/>
  <c r="AI59" i="2" s="1"/>
  <c r="AJ59" i="2" s="1"/>
  <c r="N59" i="2"/>
  <c r="O59" i="2"/>
  <c r="M60" i="2"/>
  <c r="Q60" i="2" s="1"/>
  <c r="AI60" i="2" s="1"/>
  <c r="AJ60" i="2" s="1"/>
  <c r="N60" i="2"/>
  <c r="O60" i="2"/>
  <c r="M61" i="2"/>
  <c r="N61" i="2"/>
  <c r="O61" i="2"/>
  <c r="P61" i="2"/>
  <c r="M62" i="2"/>
  <c r="P62" i="2" s="1"/>
  <c r="N62" i="2"/>
  <c r="O62" i="2"/>
  <c r="M63" i="2"/>
  <c r="N63" i="2"/>
  <c r="O63" i="2"/>
  <c r="Z63" i="2"/>
  <c r="AI63" i="2" s="1"/>
  <c r="AJ63" i="2" s="1"/>
  <c r="M64" i="2"/>
  <c r="Z64" i="2" s="1"/>
  <c r="N64" i="2"/>
  <c r="O64" i="2"/>
  <c r="AI64" i="2" s="1"/>
  <c r="AJ64" i="2" s="1"/>
  <c r="M65" i="2"/>
  <c r="N65" i="2"/>
  <c r="O65" i="2"/>
  <c r="P65" i="2"/>
  <c r="M66" i="2"/>
  <c r="P66" i="2" s="1"/>
  <c r="N66" i="2"/>
  <c r="AI66" i="2" s="1"/>
  <c r="AJ66" i="2" s="1"/>
  <c r="O66" i="2"/>
  <c r="M67" i="2"/>
  <c r="P67" i="2" s="1"/>
  <c r="AI67" i="2" s="1"/>
  <c r="AJ67" i="2" s="1"/>
  <c r="N67" i="2"/>
  <c r="O67" i="2"/>
  <c r="M68" i="2"/>
  <c r="P68" i="2" s="1"/>
  <c r="AI68" i="2" s="1"/>
  <c r="AJ68" i="2" s="1"/>
  <c r="N68" i="2"/>
  <c r="O68" i="2"/>
  <c r="M69" i="2"/>
  <c r="N69" i="2"/>
  <c r="O69" i="2"/>
  <c r="P69" i="2"/>
  <c r="M70" i="2"/>
  <c r="AH70" i="2" s="1"/>
  <c r="N70" i="2"/>
  <c r="O70" i="2"/>
  <c r="M71" i="2"/>
  <c r="N71" i="2"/>
  <c r="O71" i="2"/>
  <c r="P71" i="2"/>
  <c r="AI71" i="2" s="1"/>
  <c r="AJ71" i="2" s="1"/>
  <c r="M72" i="2"/>
  <c r="N72" i="2"/>
  <c r="O72" i="2"/>
  <c r="M73" i="2"/>
  <c r="N73" i="2"/>
  <c r="O73" i="2"/>
  <c r="AI73" i="2"/>
  <c r="AJ73" i="2"/>
  <c r="M74" i="2"/>
  <c r="N74" i="2"/>
  <c r="O74" i="2"/>
  <c r="AI74" i="2"/>
  <c r="AJ74" i="2" s="1"/>
  <c r="M75" i="2"/>
  <c r="N75" i="2"/>
  <c r="AI75" i="2" s="1"/>
  <c r="AJ75" i="2" s="1"/>
  <c r="O75" i="2"/>
  <c r="M76" i="2"/>
  <c r="N76" i="2"/>
  <c r="O76" i="2"/>
  <c r="M77" i="2"/>
  <c r="N77" i="2"/>
  <c r="AI77" i="2" s="1"/>
  <c r="O77" i="2"/>
  <c r="AJ77" i="2"/>
  <c r="M78" i="2"/>
  <c r="N78" i="2"/>
  <c r="O78" i="2"/>
  <c r="AI78" i="2"/>
  <c r="AJ78" i="2" s="1"/>
  <c r="M79" i="2"/>
  <c r="N79" i="2"/>
  <c r="O79" i="2"/>
  <c r="AI79" i="2" s="1"/>
  <c r="AJ79" i="2" s="1"/>
  <c r="M80" i="2"/>
  <c r="N80" i="2"/>
  <c r="O80" i="2"/>
  <c r="M81" i="2"/>
  <c r="N81" i="2"/>
  <c r="O81" i="2"/>
  <c r="AI81" i="2"/>
  <c r="AJ81" i="2"/>
  <c r="M82" i="2"/>
  <c r="N82" i="2"/>
  <c r="O82" i="2"/>
  <c r="AI82" i="2"/>
  <c r="AJ82" i="2" s="1"/>
  <c r="M83" i="2"/>
  <c r="N83" i="2"/>
  <c r="AI83" i="2" s="1"/>
  <c r="AJ83" i="2" s="1"/>
  <c r="O83" i="2"/>
  <c r="M84" i="2"/>
  <c r="N84" i="2"/>
  <c r="AI84" i="2" s="1"/>
  <c r="AJ84" i="2" s="1"/>
  <c r="O84" i="2"/>
  <c r="M85" i="2"/>
  <c r="N85" i="2"/>
  <c r="AI85" i="2" s="1"/>
  <c r="O85" i="2"/>
  <c r="AJ85" i="2"/>
  <c r="M86" i="2"/>
  <c r="N86" i="2"/>
  <c r="O86" i="2"/>
  <c r="AI86" i="2"/>
  <c r="AJ86" i="2" s="1"/>
  <c r="M87" i="2"/>
  <c r="N87" i="2"/>
  <c r="O87" i="2"/>
  <c r="AI87" i="2" s="1"/>
  <c r="AJ87" i="2" s="1"/>
  <c r="M88" i="2"/>
  <c r="N88" i="2"/>
  <c r="O88" i="2"/>
  <c r="M89" i="2"/>
  <c r="N89" i="2"/>
  <c r="O89" i="2"/>
  <c r="AI89" i="2"/>
  <c r="AJ89" i="2"/>
  <c r="M90" i="2"/>
  <c r="N90" i="2"/>
  <c r="O90" i="2"/>
  <c r="AI90" i="2"/>
  <c r="AJ90" i="2" s="1"/>
  <c r="M91" i="2"/>
  <c r="N91" i="2"/>
  <c r="AI91" i="2" s="1"/>
  <c r="AJ91" i="2" s="1"/>
  <c r="O91" i="2"/>
  <c r="M92" i="2"/>
  <c r="N92" i="2"/>
  <c r="O92" i="2"/>
  <c r="M93" i="2"/>
  <c r="N93" i="2"/>
  <c r="AI93" i="2" s="1"/>
  <c r="O93" i="2"/>
  <c r="AJ93" i="2"/>
  <c r="M94" i="2"/>
  <c r="N94" i="2"/>
  <c r="O94" i="2"/>
  <c r="AI94" i="2"/>
  <c r="AJ94" i="2" s="1"/>
  <c r="M95" i="2"/>
  <c r="N95" i="2"/>
  <c r="O95" i="2"/>
  <c r="AI95" i="2" s="1"/>
  <c r="AJ95" i="2" s="1"/>
  <c r="M96" i="2"/>
  <c r="N96" i="2"/>
  <c r="O96" i="2"/>
  <c r="H98" i="2"/>
  <c r="I98" i="2"/>
  <c r="J98" i="2"/>
  <c r="K98" i="2"/>
  <c r="R98" i="2"/>
  <c r="T98" i="2"/>
  <c r="U98" i="2"/>
  <c r="X98" i="2"/>
  <c r="AA98" i="2"/>
  <c r="AB98" i="2"/>
  <c r="AC98" i="2"/>
  <c r="AD98" i="2"/>
  <c r="AE98" i="2"/>
  <c r="AF98" i="2"/>
  <c r="AG98" i="2"/>
  <c r="K100" i="2"/>
  <c r="M5" i="8"/>
  <c r="N5" i="8"/>
  <c r="O5" i="8"/>
  <c r="M6" i="8"/>
  <c r="N6" i="8"/>
  <c r="O6" i="8"/>
  <c r="AH6" i="8"/>
  <c r="M7" i="8"/>
  <c r="P7" i="8" s="1"/>
  <c r="N7" i="8"/>
  <c r="O7" i="8"/>
  <c r="AI7" i="8"/>
  <c r="AJ7" i="8" s="1"/>
  <c r="M8" i="8"/>
  <c r="N8" i="8"/>
  <c r="O8" i="8"/>
  <c r="Z8" i="8"/>
  <c r="M9" i="8"/>
  <c r="N9" i="8"/>
  <c r="AI9" i="8" s="1"/>
  <c r="AJ9" i="8" s="1"/>
  <c r="O9" i="8"/>
  <c r="W9" i="8"/>
  <c r="M10" i="8"/>
  <c r="N10" i="8"/>
  <c r="AI10" i="8" s="1"/>
  <c r="AJ10" i="8" s="1"/>
  <c r="O10" i="8"/>
  <c r="W10" i="8"/>
  <c r="M11" i="8"/>
  <c r="U11" i="8" s="1"/>
  <c r="N11" i="8"/>
  <c r="O11" i="8"/>
  <c r="M12" i="8"/>
  <c r="Z12" i="8" s="1"/>
  <c r="N12" i="8"/>
  <c r="O12" i="8"/>
  <c r="AI12" i="8"/>
  <c r="AJ12" i="8" s="1"/>
  <c r="M13" i="8"/>
  <c r="P13" i="8" s="1"/>
  <c r="N13" i="8"/>
  <c r="O13" i="8"/>
  <c r="M14" i="8"/>
  <c r="P14" i="8" s="1"/>
  <c r="N14" i="8"/>
  <c r="AI14" i="8" s="1"/>
  <c r="AJ14" i="8" s="1"/>
  <c r="O14" i="8"/>
  <c r="M15" i="8"/>
  <c r="P15" i="8" s="1"/>
  <c r="AI15" i="8" s="1"/>
  <c r="AJ15" i="8" s="1"/>
  <c r="N15" i="8"/>
  <c r="O15" i="8"/>
  <c r="M16" i="8"/>
  <c r="P16" i="8" s="1"/>
  <c r="N16" i="8"/>
  <c r="O16" i="8"/>
  <c r="AI16" i="8"/>
  <c r="AJ16" i="8" s="1"/>
  <c r="M17" i="8"/>
  <c r="P17" i="8" s="1"/>
  <c r="N17" i="8"/>
  <c r="O17" i="8"/>
  <c r="M18" i="8"/>
  <c r="P18" i="8" s="1"/>
  <c r="N18" i="8"/>
  <c r="AI18" i="8" s="1"/>
  <c r="AJ18" i="8" s="1"/>
  <c r="O18" i="8"/>
  <c r="M19" i="8"/>
  <c r="Z19" i="8" s="1"/>
  <c r="N19" i="8"/>
  <c r="O19" i="8"/>
  <c r="M20" i="8"/>
  <c r="P20" i="8" s="1"/>
  <c r="N20" i="8"/>
  <c r="O20" i="8"/>
  <c r="AI20" i="8"/>
  <c r="AJ20" i="8" s="1"/>
  <c r="M21" i="8"/>
  <c r="Z21" i="8" s="1"/>
  <c r="N21" i="8"/>
  <c r="O21" i="8"/>
  <c r="M22" i="8"/>
  <c r="P22" i="8" s="1"/>
  <c r="N22" i="8"/>
  <c r="AI22" i="8" s="1"/>
  <c r="AJ22" i="8" s="1"/>
  <c r="O22" i="8"/>
  <c r="M23" i="8"/>
  <c r="P23" i="8" s="1"/>
  <c r="AI23" i="8" s="1"/>
  <c r="AJ23" i="8" s="1"/>
  <c r="N23" i="8"/>
  <c r="O23" i="8"/>
  <c r="M24" i="8"/>
  <c r="P24" i="8" s="1"/>
  <c r="N24" i="8"/>
  <c r="O24" i="8"/>
  <c r="AI24" i="8"/>
  <c r="AJ24" i="8" s="1"/>
  <c r="M25" i="8"/>
  <c r="P25" i="8" s="1"/>
  <c r="N25" i="8"/>
  <c r="O25" i="8"/>
  <c r="M26" i="8"/>
  <c r="AH26" i="8" s="1"/>
  <c r="N26" i="8"/>
  <c r="AI26" i="8" s="1"/>
  <c r="AJ26" i="8" s="1"/>
  <c r="O26" i="8"/>
  <c r="M27" i="8"/>
  <c r="Q27" i="8" s="1"/>
  <c r="N27" i="8"/>
  <c r="O27" i="8"/>
  <c r="M28" i="8"/>
  <c r="P28" i="8" s="1"/>
  <c r="N28" i="8"/>
  <c r="O28" i="8"/>
  <c r="AI28" i="8"/>
  <c r="AJ28" i="8" s="1"/>
  <c r="M29" i="8"/>
  <c r="Z29" i="8" s="1"/>
  <c r="N29" i="8"/>
  <c r="O29" i="8"/>
  <c r="M30" i="8"/>
  <c r="P30" i="8" s="1"/>
  <c r="N30" i="8"/>
  <c r="AI30" i="8" s="1"/>
  <c r="AJ30" i="8" s="1"/>
  <c r="O30" i="8"/>
  <c r="M31" i="8"/>
  <c r="W31" i="8" s="1"/>
  <c r="N31" i="8"/>
  <c r="O31" i="8"/>
  <c r="M32" i="8"/>
  <c r="W32" i="8" s="1"/>
  <c r="N32" i="8"/>
  <c r="O32" i="8"/>
  <c r="AI32" i="8"/>
  <c r="AJ32" i="8" s="1"/>
  <c r="M33" i="8"/>
  <c r="Z33" i="8" s="1"/>
  <c r="N33" i="8"/>
  <c r="O33" i="8"/>
  <c r="M34" i="8"/>
  <c r="P34" i="8" s="1"/>
  <c r="N34" i="8"/>
  <c r="AI34" i="8" s="1"/>
  <c r="AJ34" i="8" s="1"/>
  <c r="O34" i="8"/>
  <c r="M35" i="8"/>
  <c r="P35" i="8" s="1"/>
  <c r="AI35" i="8" s="1"/>
  <c r="AJ35" i="8" s="1"/>
  <c r="N35" i="8"/>
  <c r="O35" i="8"/>
  <c r="M36" i="8"/>
  <c r="Q36" i="8" s="1"/>
  <c r="N36" i="8"/>
  <c r="O36" i="8"/>
  <c r="AI36" i="8"/>
  <c r="AJ36" i="8" s="1"/>
  <c r="M37" i="8"/>
  <c r="U37" i="8" s="1"/>
  <c r="N37" i="8"/>
  <c r="O37" i="8"/>
  <c r="M38" i="8"/>
  <c r="W38" i="8" s="1"/>
  <c r="N38" i="8"/>
  <c r="AI38" i="8" s="1"/>
  <c r="AJ38" i="8" s="1"/>
  <c r="O38" i="8"/>
  <c r="M39" i="8"/>
  <c r="P39" i="8" s="1"/>
  <c r="AI39" i="8" s="1"/>
  <c r="AJ39" i="8" s="1"/>
  <c r="N39" i="8"/>
  <c r="O39" i="8"/>
  <c r="M40" i="8"/>
  <c r="Z40" i="8" s="1"/>
  <c r="N40" i="8"/>
  <c r="O40" i="8"/>
  <c r="AI40" i="8"/>
  <c r="AJ40" i="8" s="1"/>
  <c r="M41" i="8"/>
  <c r="P41" i="8" s="1"/>
  <c r="N41" i="8"/>
  <c r="O41" i="8"/>
  <c r="M42" i="8"/>
  <c r="Z42" i="8" s="1"/>
  <c r="N42" i="8"/>
  <c r="AI42" i="8" s="1"/>
  <c r="AJ42" i="8" s="1"/>
  <c r="O42" i="8"/>
  <c r="M43" i="8"/>
  <c r="P43" i="8" s="1"/>
  <c r="AI43" i="8" s="1"/>
  <c r="AJ43" i="8" s="1"/>
  <c r="N43" i="8"/>
  <c r="O43" i="8"/>
  <c r="M44" i="8"/>
  <c r="P44" i="8" s="1"/>
  <c r="N44" i="8"/>
  <c r="O44" i="8"/>
  <c r="AI44" i="8"/>
  <c r="AJ44" i="8" s="1"/>
  <c r="M45" i="8"/>
  <c r="P45" i="8" s="1"/>
  <c r="N45" i="8"/>
  <c r="O45" i="8"/>
  <c r="M46" i="8"/>
  <c r="P46" i="8" s="1"/>
  <c r="N46" i="8"/>
  <c r="AI46" i="8" s="1"/>
  <c r="AJ46" i="8" s="1"/>
  <c r="O46" i="8"/>
  <c r="M47" i="8"/>
  <c r="Z47" i="8" s="1"/>
  <c r="AI47" i="8" s="1"/>
  <c r="AJ47" i="8" s="1"/>
  <c r="N47" i="8"/>
  <c r="O47" i="8"/>
  <c r="M48" i="8"/>
  <c r="P48" i="8" s="1"/>
  <c r="N48" i="8"/>
  <c r="O48" i="8"/>
  <c r="AI48" i="8"/>
  <c r="AJ48" i="8" s="1"/>
  <c r="M49" i="8"/>
  <c r="P49" i="8" s="1"/>
  <c r="N49" i="8"/>
  <c r="O49" i="8"/>
  <c r="M50" i="8"/>
  <c r="Z50" i="8" s="1"/>
  <c r="N50" i="8"/>
  <c r="AI50" i="8" s="1"/>
  <c r="AJ50" i="8" s="1"/>
  <c r="O50" i="8"/>
  <c r="M51" i="8"/>
  <c r="Z51" i="8" s="1"/>
  <c r="AI51" i="8" s="1"/>
  <c r="AJ51" i="8" s="1"/>
  <c r="N51" i="8"/>
  <c r="O51" i="8"/>
  <c r="M52" i="8"/>
  <c r="P52" i="8" s="1"/>
  <c r="N52" i="8"/>
  <c r="O52" i="8"/>
  <c r="AI52" i="8"/>
  <c r="AJ52" i="8" s="1"/>
  <c r="M53" i="8"/>
  <c r="N53" i="8"/>
  <c r="O53" i="8"/>
  <c r="AI53" i="8" s="1"/>
  <c r="AJ53" i="8" s="1"/>
  <c r="M54" i="8"/>
  <c r="N54" i="8"/>
  <c r="AI54" i="8" s="1"/>
  <c r="AJ54" i="8" s="1"/>
  <c r="O54" i="8"/>
  <c r="M55" i="8"/>
  <c r="N55" i="8"/>
  <c r="AI55" i="8" s="1"/>
  <c r="AJ55" i="8" s="1"/>
  <c r="O55" i="8"/>
  <c r="M56" i="8"/>
  <c r="N56" i="8"/>
  <c r="AI56" i="8" s="1"/>
  <c r="O56" i="8"/>
  <c r="AJ56" i="8"/>
  <c r="M57" i="8"/>
  <c r="N57" i="8"/>
  <c r="O57" i="8"/>
  <c r="AI57" i="8"/>
  <c r="AJ57" i="8" s="1"/>
  <c r="M58" i="8"/>
  <c r="N58" i="8"/>
  <c r="O58" i="8"/>
  <c r="AI58" i="8" s="1"/>
  <c r="AJ58" i="8" s="1"/>
  <c r="M59" i="8"/>
  <c r="N59" i="8"/>
  <c r="O59" i="8"/>
  <c r="M60" i="8"/>
  <c r="N60" i="8"/>
  <c r="O60" i="8"/>
  <c r="AI60" i="8"/>
  <c r="AJ60" i="8" s="1"/>
  <c r="M61" i="8"/>
  <c r="N61" i="8"/>
  <c r="O61" i="8"/>
  <c r="AI61" i="8" s="1"/>
  <c r="AJ61" i="8" s="1"/>
  <c r="M62" i="8"/>
  <c r="N62" i="8"/>
  <c r="AI62" i="8" s="1"/>
  <c r="AJ62" i="8" s="1"/>
  <c r="O62" i="8"/>
  <c r="M63" i="8"/>
  <c r="N63" i="8"/>
  <c r="AI63" i="8" s="1"/>
  <c r="AJ63" i="8" s="1"/>
  <c r="O63" i="8"/>
  <c r="M64" i="8"/>
  <c r="N64" i="8"/>
  <c r="AI64" i="8" s="1"/>
  <c r="AJ64" i="8" s="1"/>
  <c r="O64" i="8"/>
  <c r="M65" i="8"/>
  <c r="N65" i="8"/>
  <c r="O65" i="8"/>
  <c r="AI65" i="8"/>
  <c r="AJ65" i="8"/>
  <c r="M66" i="8"/>
  <c r="N66" i="8"/>
  <c r="O66" i="8"/>
  <c r="AI66" i="8"/>
  <c r="AJ66" i="8" s="1"/>
  <c r="M67" i="8"/>
  <c r="N67" i="8"/>
  <c r="O67" i="8"/>
  <c r="M68" i="8"/>
  <c r="N68" i="8"/>
  <c r="O68" i="8"/>
  <c r="AI68" i="8"/>
  <c r="AJ68" i="8" s="1"/>
  <c r="M69" i="8"/>
  <c r="N69" i="8"/>
  <c r="O69" i="8"/>
  <c r="AI69" i="8" s="1"/>
  <c r="AJ69" i="8" s="1"/>
  <c r="M70" i="8"/>
  <c r="N70" i="8"/>
  <c r="AI70" i="8" s="1"/>
  <c r="AJ70" i="8" s="1"/>
  <c r="O70" i="8"/>
  <c r="M71" i="8"/>
  <c r="N71" i="8"/>
  <c r="AI71" i="8" s="1"/>
  <c r="AJ71" i="8" s="1"/>
  <c r="O71" i="8"/>
  <c r="M72" i="8"/>
  <c r="N72" i="8"/>
  <c r="AI72" i="8" s="1"/>
  <c r="O72" i="8"/>
  <c r="AJ72" i="8"/>
  <c r="M73" i="8"/>
  <c r="N73" i="8"/>
  <c r="O73" i="8"/>
  <c r="AI73" i="8"/>
  <c r="AJ73" i="8" s="1"/>
  <c r="M74" i="8"/>
  <c r="N74" i="8"/>
  <c r="O74" i="8"/>
  <c r="AI74" i="8" s="1"/>
  <c r="AJ74" i="8" s="1"/>
  <c r="M75" i="8"/>
  <c r="N75" i="8"/>
  <c r="O75" i="8"/>
  <c r="M76" i="8"/>
  <c r="N76" i="8"/>
  <c r="O76" i="8"/>
  <c r="AI76" i="8"/>
  <c r="AJ76" i="8" s="1"/>
  <c r="M77" i="8"/>
  <c r="N77" i="8"/>
  <c r="O77" i="8"/>
  <c r="AI77" i="8" s="1"/>
  <c r="AJ77" i="8" s="1"/>
  <c r="M78" i="8"/>
  <c r="N78" i="8"/>
  <c r="AI78" i="8" s="1"/>
  <c r="AJ78" i="8" s="1"/>
  <c r="O78" i="8"/>
  <c r="M79" i="8"/>
  <c r="N79" i="8"/>
  <c r="AI79" i="8" s="1"/>
  <c r="AJ79" i="8" s="1"/>
  <c r="O79" i="8"/>
  <c r="M80" i="8"/>
  <c r="N80" i="8"/>
  <c r="AI80" i="8" s="1"/>
  <c r="AJ80" i="8" s="1"/>
  <c r="O80" i="8"/>
  <c r="M81" i="8"/>
  <c r="N81" i="8"/>
  <c r="O81" i="8"/>
  <c r="AI81" i="8"/>
  <c r="AJ81" i="8"/>
  <c r="M82" i="8"/>
  <c r="N82" i="8"/>
  <c r="O82" i="8"/>
  <c r="AI82" i="8"/>
  <c r="AJ82" i="8" s="1"/>
  <c r="M83" i="8"/>
  <c r="N83" i="8"/>
  <c r="O83" i="8"/>
  <c r="M84" i="8"/>
  <c r="N84" i="8"/>
  <c r="O84" i="8"/>
  <c r="AI84" i="8"/>
  <c r="AJ84" i="8" s="1"/>
  <c r="M85" i="8"/>
  <c r="N85" i="8"/>
  <c r="O85" i="8"/>
  <c r="AI85" i="8" s="1"/>
  <c r="AJ85" i="8" s="1"/>
  <c r="M86" i="8"/>
  <c r="N86" i="8"/>
  <c r="AI86" i="8" s="1"/>
  <c r="AJ86" i="8" s="1"/>
  <c r="O86" i="8"/>
  <c r="M87" i="8"/>
  <c r="N87" i="8"/>
  <c r="AI87" i="8" s="1"/>
  <c r="AJ87" i="8" s="1"/>
  <c r="O87" i="8"/>
  <c r="M88" i="8"/>
  <c r="N88" i="8"/>
  <c r="AI88" i="8" s="1"/>
  <c r="O88" i="8"/>
  <c r="AJ88" i="8"/>
  <c r="M89" i="8"/>
  <c r="N89" i="8"/>
  <c r="O89" i="8"/>
  <c r="AI89" i="8"/>
  <c r="AJ89" i="8" s="1"/>
  <c r="M90" i="8"/>
  <c r="N90" i="8"/>
  <c r="O90" i="8"/>
  <c r="AI90" i="8" s="1"/>
  <c r="AJ90" i="8" s="1"/>
  <c r="M91" i="8"/>
  <c r="N91" i="8"/>
  <c r="O91" i="8"/>
  <c r="M92" i="8"/>
  <c r="N92" i="8"/>
  <c r="O92" i="8"/>
  <c r="AI92" i="8"/>
  <c r="AJ92" i="8" s="1"/>
  <c r="M93" i="8"/>
  <c r="N93" i="8"/>
  <c r="O93" i="8"/>
  <c r="AI93" i="8" s="1"/>
  <c r="AJ93" i="8" s="1"/>
  <c r="M94" i="8"/>
  <c r="N94" i="8"/>
  <c r="AI94" i="8" s="1"/>
  <c r="AJ94" i="8" s="1"/>
  <c r="O94" i="8"/>
  <c r="M95" i="8"/>
  <c r="N95" i="8"/>
  <c r="AI95" i="8" s="1"/>
  <c r="AJ95" i="8" s="1"/>
  <c r="O95" i="8"/>
  <c r="M96" i="8"/>
  <c r="N96" i="8"/>
  <c r="AI96" i="8" s="1"/>
  <c r="AJ96" i="8" s="1"/>
  <c r="O96" i="8"/>
  <c r="M97" i="8"/>
  <c r="N97" i="8"/>
  <c r="O97" i="8"/>
  <c r="AI97" i="8"/>
  <c r="AJ97" i="8"/>
  <c r="H99" i="8"/>
  <c r="I99" i="8"/>
  <c r="J99" i="8"/>
  <c r="K99" i="8"/>
  <c r="K101" i="8" s="1"/>
  <c r="R99" i="8"/>
  <c r="S99" i="8"/>
  <c r="T99" i="8"/>
  <c r="V99" i="8"/>
  <c r="X99" i="8"/>
  <c r="Y99" i="8"/>
  <c r="AA99" i="8"/>
  <c r="AB99" i="8"/>
  <c r="AC99" i="8"/>
  <c r="AD99" i="8"/>
  <c r="AE99" i="8"/>
  <c r="AF99" i="8"/>
  <c r="AG99" i="8"/>
  <c r="AH99" i="8"/>
  <c r="M5" i="7"/>
  <c r="N5" i="7"/>
  <c r="O5" i="7"/>
  <c r="AH5" i="7"/>
  <c r="M6" i="7"/>
  <c r="Z6" i="7" s="1"/>
  <c r="Z99" i="7" s="1"/>
  <c r="N6" i="7"/>
  <c r="O6" i="7"/>
  <c r="M7" i="7"/>
  <c r="N7" i="7"/>
  <c r="O7" i="7"/>
  <c r="P7" i="7"/>
  <c r="M8" i="7"/>
  <c r="N8" i="7"/>
  <c r="O8" i="7"/>
  <c r="P8" i="7"/>
  <c r="M9" i="7"/>
  <c r="N9" i="7"/>
  <c r="AI9" i="7" s="1"/>
  <c r="AJ9" i="7" s="1"/>
  <c r="O9" i="7"/>
  <c r="Z9" i="7"/>
  <c r="M10" i="7"/>
  <c r="P10" i="7" s="1"/>
  <c r="AI10" i="7" s="1"/>
  <c r="AJ10" i="7" s="1"/>
  <c r="N10" i="7"/>
  <c r="O10" i="7"/>
  <c r="M11" i="7"/>
  <c r="N11" i="7"/>
  <c r="AI11" i="7" s="1"/>
  <c r="AJ11" i="7" s="1"/>
  <c r="O11" i="7"/>
  <c r="P11" i="7"/>
  <c r="M12" i="7"/>
  <c r="P12" i="7" s="1"/>
  <c r="N12" i="7"/>
  <c r="AI12" i="7" s="1"/>
  <c r="AJ12" i="7" s="1"/>
  <c r="O12" i="7"/>
  <c r="M13" i="7"/>
  <c r="N13" i="7"/>
  <c r="O13" i="7"/>
  <c r="P13" i="7"/>
  <c r="M14" i="7"/>
  <c r="P14" i="7" s="1"/>
  <c r="N14" i="7"/>
  <c r="O14" i="7"/>
  <c r="M15" i="7"/>
  <c r="N15" i="7"/>
  <c r="O15" i="7"/>
  <c r="W15" i="7"/>
  <c r="M16" i="7"/>
  <c r="N16" i="7"/>
  <c r="O16" i="7"/>
  <c r="P16" i="7"/>
  <c r="M17" i="7"/>
  <c r="N17" i="7"/>
  <c r="AI17" i="7" s="1"/>
  <c r="AJ17" i="7" s="1"/>
  <c r="O17" i="7"/>
  <c r="P17" i="7"/>
  <c r="M18" i="7"/>
  <c r="P18" i="7" s="1"/>
  <c r="AI18" i="7" s="1"/>
  <c r="AJ18" i="7" s="1"/>
  <c r="N18" i="7"/>
  <c r="O18" i="7"/>
  <c r="M19" i="7"/>
  <c r="N19" i="7"/>
  <c r="AI19" i="7" s="1"/>
  <c r="AJ19" i="7" s="1"/>
  <c r="O19" i="7"/>
  <c r="P19" i="7"/>
  <c r="M20" i="7"/>
  <c r="P20" i="7" s="1"/>
  <c r="N20" i="7"/>
  <c r="AI20" i="7" s="1"/>
  <c r="AJ20" i="7" s="1"/>
  <c r="O20" i="7"/>
  <c r="M21" i="7"/>
  <c r="N21" i="7"/>
  <c r="O21" i="7"/>
  <c r="Z21" i="7"/>
  <c r="M22" i="7"/>
  <c r="Q22" i="7" s="1"/>
  <c r="Q99" i="7" s="1"/>
  <c r="N22" i="7"/>
  <c r="O22" i="7"/>
  <c r="M23" i="7"/>
  <c r="N23" i="7"/>
  <c r="O23" i="7"/>
  <c r="P23" i="7"/>
  <c r="M24" i="7"/>
  <c r="N24" i="7"/>
  <c r="O24" i="7"/>
  <c r="Z24" i="7"/>
  <c r="M25" i="7"/>
  <c r="N25" i="7"/>
  <c r="AI25" i="7" s="1"/>
  <c r="AJ25" i="7" s="1"/>
  <c r="O25" i="7"/>
  <c r="P25" i="7"/>
  <c r="M26" i="7"/>
  <c r="P26" i="7" s="1"/>
  <c r="AI26" i="7" s="1"/>
  <c r="AJ26" i="7" s="1"/>
  <c r="N26" i="7"/>
  <c r="O26" i="7"/>
  <c r="M27" i="7"/>
  <c r="N27" i="7"/>
  <c r="AI27" i="7" s="1"/>
  <c r="AJ27" i="7" s="1"/>
  <c r="O27" i="7"/>
  <c r="Q27" i="7"/>
  <c r="M28" i="7"/>
  <c r="P28" i="7" s="1"/>
  <c r="N28" i="7"/>
  <c r="AI28" i="7" s="1"/>
  <c r="AJ28" i="7" s="1"/>
  <c r="O28" i="7"/>
  <c r="M29" i="7"/>
  <c r="N29" i="7"/>
  <c r="O29" i="7"/>
  <c r="W29" i="7"/>
  <c r="M30" i="7"/>
  <c r="P30" i="7" s="1"/>
  <c r="N30" i="7"/>
  <c r="O30" i="7"/>
  <c r="M31" i="7"/>
  <c r="N31" i="7"/>
  <c r="O31" i="7"/>
  <c r="P31" i="7"/>
  <c r="M32" i="7"/>
  <c r="N32" i="7"/>
  <c r="O32" i="7"/>
  <c r="P32" i="7"/>
  <c r="M33" i="7"/>
  <c r="N33" i="7"/>
  <c r="AI33" i="7" s="1"/>
  <c r="AJ33" i="7" s="1"/>
  <c r="O33" i="7"/>
  <c r="P33" i="7"/>
  <c r="M34" i="7"/>
  <c r="Z34" i="7" s="1"/>
  <c r="AI34" i="7" s="1"/>
  <c r="AJ34" i="7" s="1"/>
  <c r="N34" i="7"/>
  <c r="O34" i="7"/>
  <c r="M35" i="7"/>
  <c r="N35" i="7"/>
  <c r="AI35" i="7" s="1"/>
  <c r="AJ35" i="7" s="1"/>
  <c r="O35" i="7"/>
  <c r="Z35" i="7"/>
  <c r="M36" i="7"/>
  <c r="P36" i="7" s="1"/>
  <c r="N36" i="7"/>
  <c r="AI36" i="7" s="1"/>
  <c r="AJ36" i="7" s="1"/>
  <c r="O36" i="7"/>
  <c r="M37" i="7"/>
  <c r="N37" i="7"/>
  <c r="O37" i="7"/>
  <c r="V37" i="7"/>
  <c r="V99" i="7" s="1"/>
  <c r="M38" i="7"/>
  <c r="V38" i="7" s="1"/>
  <c r="N38" i="7"/>
  <c r="O38" i="7"/>
  <c r="M39" i="7"/>
  <c r="N39" i="7"/>
  <c r="O39" i="7"/>
  <c r="Q39" i="7"/>
  <c r="M40" i="7"/>
  <c r="N40" i="7"/>
  <c r="O40" i="7"/>
  <c r="P40" i="7"/>
  <c r="M41" i="7"/>
  <c r="N41" i="7"/>
  <c r="AI41" i="7" s="1"/>
  <c r="AJ41" i="7" s="1"/>
  <c r="O41" i="7"/>
  <c r="P41" i="7"/>
  <c r="M42" i="7"/>
  <c r="AH42" i="7" s="1"/>
  <c r="AI42" i="7" s="1"/>
  <c r="AJ42" i="7" s="1"/>
  <c r="N42" i="7"/>
  <c r="O42" i="7"/>
  <c r="M43" i="7"/>
  <c r="N43" i="7"/>
  <c r="AI43" i="7" s="1"/>
  <c r="AJ43" i="7" s="1"/>
  <c r="O43" i="7"/>
  <c r="P43" i="7"/>
  <c r="M44" i="7"/>
  <c r="P44" i="7" s="1"/>
  <c r="N44" i="7"/>
  <c r="AI44" i="7" s="1"/>
  <c r="AJ44" i="7" s="1"/>
  <c r="O44" i="7"/>
  <c r="M45" i="7"/>
  <c r="N45" i="7"/>
  <c r="O45" i="7"/>
  <c r="Z45" i="7"/>
  <c r="M46" i="7"/>
  <c r="Z46" i="7" s="1"/>
  <c r="N46" i="7"/>
  <c r="O46" i="7"/>
  <c r="M47" i="7"/>
  <c r="N47" i="7"/>
  <c r="O47" i="7"/>
  <c r="P47" i="7"/>
  <c r="M48" i="7"/>
  <c r="N48" i="7"/>
  <c r="O48" i="7"/>
  <c r="P48" i="7"/>
  <c r="M49" i="7"/>
  <c r="N49" i="7"/>
  <c r="AI49" i="7" s="1"/>
  <c r="AJ49" i="7" s="1"/>
  <c r="O49" i="7"/>
  <c r="P49" i="7"/>
  <c r="M50" i="7"/>
  <c r="W50" i="7" s="1"/>
  <c r="N50" i="7"/>
  <c r="O50" i="7"/>
  <c r="M51" i="7"/>
  <c r="N51" i="7"/>
  <c r="AI51" i="7" s="1"/>
  <c r="AJ51" i="7" s="1"/>
  <c r="O51" i="7"/>
  <c r="P51" i="7"/>
  <c r="M52" i="7"/>
  <c r="P52" i="7" s="1"/>
  <c r="N52" i="7"/>
  <c r="AI52" i="7" s="1"/>
  <c r="AJ52" i="7" s="1"/>
  <c r="O52" i="7"/>
  <c r="M53" i="7"/>
  <c r="N53" i="7"/>
  <c r="O53" i="7"/>
  <c r="AI53" i="7"/>
  <c r="AJ53" i="7" s="1"/>
  <c r="M54" i="7"/>
  <c r="N54" i="7"/>
  <c r="O54" i="7"/>
  <c r="M55" i="7"/>
  <c r="N55" i="7"/>
  <c r="O55" i="7"/>
  <c r="AI55" i="7"/>
  <c r="AJ55" i="7" s="1"/>
  <c r="M56" i="7"/>
  <c r="N56" i="7"/>
  <c r="O56" i="7"/>
  <c r="AI56" i="7" s="1"/>
  <c r="AJ56" i="7" s="1"/>
  <c r="M57" i="7"/>
  <c r="N57" i="7"/>
  <c r="AI57" i="7" s="1"/>
  <c r="AJ57" i="7" s="1"/>
  <c r="O57" i="7"/>
  <c r="M58" i="7"/>
  <c r="N58" i="7"/>
  <c r="AI58" i="7" s="1"/>
  <c r="AJ58" i="7" s="1"/>
  <c r="O58" i="7"/>
  <c r="M59" i="7"/>
  <c r="N59" i="7"/>
  <c r="AI59" i="7" s="1"/>
  <c r="O59" i="7"/>
  <c r="AJ59" i="7"/>
  <c r="M60" i="7"/>
  <c r="N60" i="7"/>
  <c r="O60" i="7"/>
  <c r="AI60" i="7"/>
  <c r="AJ60" i="7" s="1"/>
  <c r="M61" i="7"/>
  <c r="N61" i="7"/>
  <c r="O61" i="7"/>
  <c r="AI61" i="7" s="1"/>
  <c r="AJ61" i="7" s="1"/>
  <c r="M62" i="7"/>
  <c r="N62" i="7"/>
  <c r="O62" i="7"/>
  <c r="M63" i="7"/>
  <c r="N63" i="7"/>
  <c r="O63" i="7"/>
  <c r="AI63" i="7"/>
  <c r="AJ63" i="7" s="1"/>
  <c r="M64" i="7"/>
  <c r="N64" i="7"/>
  <c r="O64" i="7"/>
  <c r="AI64" i="7" s="1"/>
  <c r="AJ64" i="7" s="1"/>
  <c r="M65" i="7"/>
  <c r="N65" i="7"/>
  <c r="AI65" i="7" s="1"/>
  <c r="AJ65" i="7" s="1"/>
  <c r="O65" i="7"/>
  <c r="M66" i="7"/>
  <c r="N66" i="7"/>
  <c r="AI66" i="7" s="1"/>
  <c r="AJ66" i="7" s="1"/>
  <c r="O66" i="7"/>
  <c r="M67" i="7"/>
  <c r="N67" i="7"/>
  <c r="AI67" i="7" s="1"/>
  <c r="AJ67" i="7" s="1"/>
  <c r="O67" i="7"/>
  <c r="M68" i="7"/>
  <c r="N68" i="7"/>
  <c r="O68" i="7"/>
  <c r="AI68" i="7"/>
  <c r="AJ68" i="7"/>
  <c r="M69" i="7"/>
  <c r="N69" i="7"/>
  <c r="O69" i="7"/>
  <c r="AI69" i="7"/>
  <c r="AJ69" i="7" s="1"/>
  <c r="M70" i="7"/>
  <c r="N70" i="7"/>
  <c r="O70" i="7"/>
  <c r="M71" i="7"/>
  <c r="N71" i="7"/>
  <c r="O71" i="7"/>
  <c r="AI71" i="7"/>
  <c r="AJ71" i="7" s="1"/>
  <c r="M72" i="7"/>
  <c r="N72" i="7"/>
  <c r="O72" i="7"/>
  <c r="AI72" i="7" s="1"/>
  <c r="AJ72" i="7" s="1"/>
  <c r="M73" i="7"/>
  <c r="N73" i="7"/>
  <c r="AI73" i="7" s="1"/>
  <c r="AJ73" i="7" s="1"/>
  <c r="O73" i="7"/>
  <c r="M74" i="7"/>
  <c r="N74" i="7"/>
  <c r="AI74" i="7" s="1"/>
  <c r="AJ74" i="7" s="1"/>
  <c r="O74" i="7"/>
  <c r="M75" i="7"/>
  <c r="N75" i="7"/>
  <c r="AI75" i="7" s="1"/>
  <c r="O75" i="7"/>
  <c r="AJ75" i="7"/>
  <c r="M76" i="7"/>
  <c r="N76" i="7"/>
  <c r="O76" i="7"/>
  <c r="AI76" i="7"/>
  <c r="AJ76" i="7" s="1"/>
  <c r="M77" i="7"/>
  <c r="N77" i="7"/>
  <c r="O77" i="7"/>
  <c r="AI77" i="7" s="1"/>
  <c r="AJ77" i="7" s="1"/>
  <c r="M78" i="7"/>
  <c r="N78" i="7"/>
  <c r="O78" i="7"/>
  <c r="M79" i="7"/>
  <c r="N79" i="7"/>
  <c r="O79" i="7"/>
  <c r="AI79" i="7"/>
  <c r="AJ79" i="7" s="1"/>
  <c r="M80" i="7"/>
  <c r="N80" i="7"/>
  <c r="O80" i="7"/>
  <c r="AI80" i="7" s="1"/>
  <c r="AJ80" i="7" s="1"/>
  <c r="M81" i="7"/>
  <c r="N81" i="7"/>
  <c r="AI81" i="7" s="1"/>
  <c r="AJ81" i="7" s="1"/>
  <c r="O81" i="7"/>
  <c r="M82" i="7"/>
  <c r="N82" i="7"/>
  <c r="AI82" i="7" s="1"/>
  <c r="AJ82" i="7" s="1"/>
  <c r="O82" i="7"/>
  <c r="M83" i="7"/>
  <c r="N83" i="7"/>
  <c r="AI83" i="7" s="1"/>
  <c r="AJ83" i="7" s="1"/>
  <c r="O83" i="7"/>
  <c r="M84" i="7"/>
  <c r="N84" i="7"/>
  <c r="O84" i="7"/>
  <c r="AI84" i="7"/>
  <c r="AJ84" i="7"/>
  <c r="M85" i="7"/>
  <c r="N85" i="7"/>
  <c r="O85" i="7"/>
  <c r="AI85" i="7"/>
  <c r="AJ85" i="7" s="1"/>
  <c r="M86" i="7"/>
  <c r="N86" i="7"/>
  <c r="O86" i="7"/>
  <c r="M87" i="7"/>
  <c r="N87" i="7"/>
  <c r="O87" i="7"/>
  <c r="AI87" i="7"/>
  <c r="AJ87" i="7" s="1"/>
  <c r="M88" i="7"/>
  <c r="N88" i="7"/>
  <c r="O88" i="7"/>
  <c r="AI88" i="7" s="1"/>
  <c r="AJ88" i="7" s="1"/>
  <c r="M89" i="7"/>
  <c r="N89" i="7"/>
  <c r="AI89" i="7" s="1"/>
  <c r="AJ89" i="7" s="1"/>
  <c r="O89" i="7"/>
  <c r="M90" i="7"/>
  <c r="N90" i="7"/>
  <c r="AI90" i="7" s="1"/>
  <c r="AJ90" i="7" s="1"/>
  <c r="O90" i="7"/>
  <c r="M91" i="7"/>
  <c r="N91" i="7"/>
  <c r="AI91" i="7" s="1"/>
  <c r="O91" i="7"/>
  <c r="AJ91" i="7"/>
  <c r="M92" i="7"/>
  <c r="N92" i="7"/>
  <c r="O92" i="7"/>
  <c r="AI92" i="7"/>
  <c r="AJ92" i="7" s="1"/>
  <c r="M93" i="7"/>
  <c r="N93" i="7"/>
  <c r="O93" i="7"/>
  <c r="AI93" i="7" s="1"/>
  <c r="AJ93" i="7" s="1"/>
  <c r="M94" i="7"/>
  <c r="N94" i="7"/>
  <c r="O94" i="7"/>
  <c r="M95" i="7"/>
  <c r="N95" i="7"/>
  <c r="O95" i="7"/>
  <c r="AI95" i="7"/>
  <c r="AJ95" i="7" s="1"/>
  <c r="M96" i="7"/>
  <c r="N96" i="7"/>
  <c r="O96" i="7"/>
  <c r="AI96" i="7" s="1"/>
  <c r="AJ96" i="7" s="1"/>
  <c r="M97" i="7"/>
  <c r="N97" i="7"/>
  <c r="AI97" i="7" s="1"/>
  <c r="AJ97" i="7" s="1"/>
  <c r="O97" i="7"/>
  <c r="H99" i="7"/>
  <c r="I99" i="7"/>
  <c r="J99" i="7"/>
  <c r="K99" i="7"/>
  <c r="M99" i="7"/>
  <c r="R99" i="7"/>
  <c r="S99" i="7"/>
  <c r="T99" i="7"/>
  <c r="U99" i="7"/>
  <c r="X99" i="7"/>
  <c r="Y99" i="7"/>
  <c r="AA99" i="7"/>
  <c r="AB99" i="7"/>
  <c r="AC99" i="7"/>
  <c r="AD99" i="7"/>
  <c r="AE99" i="7"/>
  <c r="AF99" i="7"/>
  <c r="AG99" i="7"/>
  <c r="K101" i="7"/>
  <c r="M5" i="4"/>
  <c r="N5" i="4"/>
  <c r="O5" i="4"/>
  <c r="M6" i="4"/>
  <c r="N6" i="4"/>
  <c r="O6" i="4"/>
  <c r="Q6" i="4"/>
  <c r="M7" i="4"/>
  <c r="Z7" i="4" s="1"/>
  <c r="N7" i="4"/>
  <c r="AI7" i="4" s="1"/>
  <c r="AJ7" i="4" s="1"/>
  <c r="O7" i="4"/>
  <c r="M8" i="4"/>
  <c r="P8" i="4" s="1"/>
  <c r="AI8" i="4" s="1"/>
  <c r="AJ8" i="4" s="1"/>
  <c r="N8" i="4"/>
  <c r="O8" i="4"/>
  <c r="M9" i="4"/>
  <c r="P9" i="4" s="1"/>
  <c r="AI9" i="4" s="1"/>
  <c r="AJ9" i="4" s="1"/>
  <c r="N9" i="4"/>
  <c r="O9" i="4"/>
  <c r="M10" i="4"/>
  <c r="N10" i="4"/>
  <c r="O10" i="4"/>
  <c r="Z10" i="4"/>
  <c r="M11" i="4"/>
  <c r="P11" i="4" s="1"/>
  <c r="N11" i="4"/>
  <c r="AI11" i="4" s="1"/>
  <c r="AJ11" i="4" s="1"/>
  <c r="O11" i="4"/>
  <c r="M12" i="4"/>
  <c r="AH12" i="4" s="1"/>
  <c r="N12" i="4"/>
  <c r="O12" i="4"/>
  <c r="M13" i="4"/>
  <c r="P13" i="4" s="1"/>
  <c r="AI13" i="4" s="1"/>
  <c r="AJ13" i="4" s="1"/>
  <c r="N13" i="4"/>
  <c r="O13" i="4"/>
  <c r="M14" i="4"/>
  <c r="N14" i="4"/>
  <c r="O14" i="4"/>
  <c r="R14" i="4"/>
  <c r="R98" i="4" s="1"/>
  <c r="M15" i="4"/>
  <c r="W15" i="4" s="1"/>
  <c r="N15" i="4"/>
  <c r="AI15" i="4" s="1"/>
  <c r="AJ15" i="4" s="1"/>
  <c r="O15" i="4"/>
  <c r="M16" i="4"/>
  <c r="P16" i="4" s="1"/>
  <c r="AI16" i="4" s="1"/>
  <c r="AJ16" i="4" s="1"/>
  <c r="N16" i="4"/>
  <c r="O16" i="4"/>
  <c r="M17" i="4"/>
  <c r="P17" i="4" s="1"/>
  <c r="AI17" i="4" s="1"/>
  <c r="AJ17" i="4" s="1"/>
  <c r="N17" i="4"/>
  <c r="O17" i="4"/>
  <c r="M18" i="4"/>
  <c r="N18" i="4"/>
  <c r="O18" i="4"/>
  <c r="P18" i="4"/>
  <c r="M19" i="4"/>
  <c r="P19" i="4" s="1"/>
  <c r="N19" i="4"/>
  <c r="AI19" i="4" s="1"/>
  <c r="AJ19" i="4" s="1"/>
  <c r="O19" i="4"/>
  <c r="M20" i="4"/>
  <c r="W20" i="4" s="1"/>
  <c r="AI20" i="4" s="1"/>
  <c r="AJ20" i="4" s="1"/>
  <c r="N20" i="4"/>
  <c r="O20" i="4"/>
  <c r="M21" i="4"/>
  <c r="Q21" i="4" s="1"/>
  <c r="AI21" i="4" s="1"/>
  <c r="AJ21" i="4" s="1"/>
  <c r="N21" i="4"/>
  <c r="O21" i="4"/>
  <c r="M22" i="4"/>
  <c r="N22" i="4"/>
  <c r="O22" i="4"/>
  <c r="Q22" i="4"/>
  <c r="M23" i="4"/>
  <c r="Z23" i="4" s="1"/>
  <c r="N23" i="4"/>
  <c r="AI23" i="4" s="1"/>
  <c r="AJ23" i="4" s="1"/>
  <c r="O23" i="4"/>
  <c r="M24" i="4"/>
  <c r="P24" i="4" s="1"/>
  <c r="AI24" i="4" s="1"/>
  <c r="AJ24" i="4" s="1"/>
  <c r="N24" i="4"/>
  <c r="O24" i="4"/>
  <c r="M25" i="4"/>
  <c r="P25" i="4" s="1"/>
  <c r="AI25" i="4" s="1"/>
  <c r="AJ25" i="4" s="1"/>
  <c r="N25" i="4"/>
  <c r="O25" i="4"/>
  <c r="M26" i="4"/>
  <c r="N26" i="4"/>
  <c r="O26" i="4"/>
  <c r="Z26" i="4"/>
  <c r="M27" i="4"/>
  <c r="P27" i="4" s="1"/>
  <c r="N27" i="4"/>
  <c r="AI27" i="4" s="1"/>
  <c r="AJ27" i="4" s="1"/>
  <c r="O27" i="4"/>
  <c r="M28" i="4"/>
  <c r="P28" i="4" s="1"/>
  <c r="AI28" i="4" s="1"/>
  <c r="AJ28" i="4" s="1"/>
  <c r="N28" i="4"/>
  <c r="O28" i="4"/>
  <c r="M29" i="4"/>
  <c r="P29" i="4" s="1"/>
  <c r="AI29" i="4" s="1"/>
  <c r="AJ29" i="4" s="1"/>
  <c r="N29" i="4"/>
  <c r="O29" i="4"/>
  <c r="M30" i="4"/>
  <c r="N30" i="4"/>
  <c r="O30" i="4"/>
  <c r="P30" i="4"/>
  <c r="M31" i="4"/>
  <c r="V31" i="4" s="1"/>
  <c r="N31" i="4"/>
  <c r="AI31" i="4" s="1"/>
  <c r="AJ31" i="4" s="1"/>
  <c r="O31" i="4"/>
  <c r="M32" i="4"/>
  <c r="P32" i="4" s="1"/>
  <c r="AI32" i="4" s="1"/>
  <c r="AJ32" i="4" s="1"/>
  <c r="N32" i="4"/>
  <c r="O32" i="4"/>
  <c r="M33" i="4"/>
  <c r="P33" i="4" s="1"/>
  <c r="AI33" i="4" s="1"/>
  <c r="AJ33" i="4" s="1"/>
  <c r="N33" i="4"/>
  <c r="O33" i="4"/>
  <c r="M34" i="4"/>
  <c r="N34" i="4"/>
  <c r="O34" i="4"/>
  <c r="Q34" i="4"/>
  <c r="M35" i="4"/>
  <c r="P35" i="4" s="1"/>
  <c r="N35" i="4"/>
  <c r="AI35" i="4" s="1"/>
  <c r="AJ35" i="4" s="1"/>
  <c r="O35" i="4"/>
  <c r="M36" i="4"/>
  <c r="P36" i="4" s="1"/>
  <c r="AI36" i="4" s="1"/>
  <c r="AJ36" i="4" s="1"/>
  <c r="N36" i="4"/>
  <c r="O36" i="4"/>
  <c r="M37" i="4"/>
  <c r="P37" i="4" s="1"/>
  <c r="AI37" i="4" s="1"/>
  <c r="AJ37" i="4" s="1"/>
  <c r="N37" i="4"/>
  <c r="O37" i="4"/>
  <c r="M38" i="4"/>
  <c r="N38" i="4"/>
  <c r="O38" i="4"/>
  <c r="Y38" i="4"/>
  <c r="Y98" i="4" s="1"/>
  <c r="M39" i="4"/>
  <c r="W39" i="4" s="1"/>
  <c r="N39" i="4"/>
  <c r="AI39" i="4" s="1"/>
  <c r="AJ39" i="4" s="1"/>
  <c r="O39" i="4"/>
  <c r="M40" i="4"/>
  <c r="W40" i="4" s="1"/>
  <c r="AI40" i="4" s="1"/>
  <c r="AJ40" i="4" s="1"/>
  <c r="N40" i="4"/>
  <c r="O40" i="4"/>
  <c r="M41" i="4"/>
  <c r="P41" i="4" s="1"/>
  <c r="AI41" i="4" s="1"/>
  <c r="AJ41" i="4" s="1"/>
  <c r="N41" i="4"/>
  <c r="O41" i="4"/>
  <c r="M42" i="4"/>
  <c r="N42" i="4"/>
  <c r="O42" i="4"/>
  <c r="AH42" i="4"/>
  <c r="M43" i="4"/>
  <c r="P43" i="4" s="1"/>
  <c r="N43" i="4"/>
  <c r="AI43" i="4" s="1"/>
  <c r="AJ43" i="4" s="1"/>
  <c r="O43" i="4"/>
  <c r="M44" i="4"/>
  <c r="Z44" i="4" s="1"/>
  <c r="AI44" i="4" s="1"/>
  <c r="AJ44" i="4" s="1"/>
  <c r="N44" i="4"/>
  <c r="O44" i="4"/>
  <c r="M45" i="4"/>
  <c r="P45" i="4" s="1"/>
  <c r="AI45" i="4" s="1"/>
  <c r="AJ45" i="4" s="1"/>
  <c r="N45" i="4"/>
  <c r="O45" i="4"/>
  <c r="M46" i="4"/>
  <c r="N46" i="4"/>
  <c r="O46" i="4"/>
  <c r="Z46" i="4"/>
  <c r="M47" i="4"/>
  <c r="W47" i="4" s="1"/>
  <c r="N47" i="4"/>
  <c r="AI47" i="4" s="1"/>
  <c r="AJ47" i="4" s="1"/>
  <c r="O47" i="4"/>
  <c r="M48" i="4"/>
  <c r="W48" i="4" s="1"/>
  <c r="AI48" i="4" s="1"/>
  <c r="AJ48" i="4" s="1"/>
  <c r="N48" i="4"/>
  <c r="O48" i="4"/>
  <c r="M49" i="4"/>
  <c r="P49" i="4" s="1"/>
  <c r="AI49" i="4" s="1"/>
  <c r="AJ49" i="4" s="1"/>
  <c r="N49" i="4"/>
  <c r="O49" i="4"/>
  <c r="M50" i="4"/>
  <c r="N50" i="4"/>
  <c r="O50" i="4"/>
  <c r="P50" i="4"/>
  <c r="M51" i="4"/>
  <c r="P51" i="4" s="1"/>
  <c r="N51" i="4"/>
  <c r="AI51" i="4" s="1"/>
  <c r="AJ51" i="4" s="1"/>
  <c r="O51" i="4"/>
  <c r="M52" i="4"/>
  <c r="Q52" i="4" s="1"/>
  <c r="AI52" i="4" s="1"/>
  <c r="AJ52" i="4" s="1"/>
  <c r="N52" i="4"/>
  <c r="O52" i="4"/>
  <c r="M53" i="4"/>
  <c r="P53" i="4" s="1"/>
  <c r="AI53" i="4" s="1"/>
  <c r="AJ53" i="4" s="1"/>
  <c r="N53" i="4"/>
  <c r="O53" i="4"/>
  <c r="M54" i="4"/>
  <c r="N54" i="4"/>
  <c r="O54" i="4"/>
  <c r="P54" i="4"/>
  <c r="M55" i="4"/>
  <c r="P55" i="4" s="1"/>
  <c r="N55" i="4"/>
  <c r="AI55" i="4" s="1"/>
  <c r="AJ55" i="4" s="1"/>
  <c r="O55" i="4"/>
  <c r="M56" i="4"/>
  <c r="P56" i="4" s="1"/>
  <c r="AI56" i="4" s="1"/>
  <c r="AJ56" i="4" s="1"/>
  <c r="N56" i="4"/>
  <c r="O56" i="4"/>
  <c r="M57" i="4"/>
  <c r="S57" i="4" s="1"/>
  <c r="AI57" i="4" s="1"/>
  <c r="AJ57" i="4" s="1"/>
  <c r="N57" i="4"/>
  <c r="O57" i="4"/>
  <c r="M58" i="4"/>
  <c r="N58" i="4"/>
  <c r="O58" i="4"/>
  <c r="W58" i="4"/>
  <c r="M59" i="4"/>
  <c r="Z59" i="4" s="1"/>
  <c r="N59" i="4"/>
  <c r="AI59" i="4" s="1"/>
  <c r="AJ59" i="4" s="1"/>
  <c r="O59" i="4"/>
  <c r="M60" i="4"/>
  <c r="P60" i="4" s="1"/>
  <c r="AI60" i="4" s="1"/>
  <c r="AJ60" i="4" s="1"/>
  <c r="N60" i="4"/>
  <c r="O60" i="4"/>
  <c r="M61" i="4"/>
  <c r="Z61" i="4" s="1"/>
  <c r="AI61" i="4" s="1"/>
  <c r="AJ61" i="4" s="1"/>
  <c r="N61" i="4"/>
  <c r="O61" i="4"/>
  <c r="M62" i="4"/>
  <c r="N62" i="4"/>
  <c r="O62" i="4"/>
  <c r="P62" i="4"/>
  <c r="M63" i="4"/>
  <c r="P63" i="4" s="1"/>
  <c r="N63" i="4"/>
  <c r="AI63" i="4" s="1"/>
  <c r="AJ63" i="4" s="1"/>
  <c r="O63" i="4"/>
  <c r="M64" i="4"/>
  <c r="P64" i="4" s="1"/>
  <c r="AI64" i="4" s="1"/>
  <c r="AJ64" i="4" s="1"/>
  <c r="N64" i="4"/>
  <c r="O64" i="4"/>
  <c r="M65" i="4"/>
  <c r="P65" i="4" s="1"/>
  <c r="AI65" i="4" s="1"/>
  <c r="AJ65" i="4" s="1"/>
  <c r="N65" i="4"/>
  <c r="O65" i="4"/>
  <c r="M66" i="4"/>
  <c r="N66" i="4"/>
  <c r="O66" i="4"/>
  <c r="AH66" i="4"/>
  <c r="M67" i="4"/>
  <c r="W67" i="4" s="1"/>
  <c r="N67" i="4"/>
  <c r="AI67" i="4" s="1"/>
  <c r="AJ67" i="4" s="1"/>
  <c r="O67" i="4"/>
  <c r="M68" i="4"/>
  <c r="P68" i="4" s="1"/>
  <c r="AI68" i="4" s="1"/>
  <c r="AJ68" i="4" s="1"/>
  <c r="N68" i="4"/>
  <c r="O68" i="4"/>
  <c r="M69" i="4"/>
  <c r="N69" i="4"/>
  <c r="O69" i="4"/>
  <c r="M70" i="4"/>
  <c r="N70" i="4"/>
  <c r="O70" i="4"/>
  <c r="AI70" i="4"/>
  <c r="AJ70" i="4"/>
  <c r="M71" i="4"/>
  <c r="N71" i="4"/>
  <c r="O71" i="4"/>
  <c r="AI71" i="4"/>
  <c r="AJ71" i="4" s="1"/>
  <c r="M72" i="4"/>
  <c r="N72" i="4"/>
  <c r="AI72" i="4" s="1"/>
  <c r="AJ72" i="4" s="1"/>
  <c r="O72" i="4"/>
  <c r="M73" i="4"/>
  <c r="N73" i="4"/>
  <c r="O73" i="4"/>
  <c r="M74" i="4"/>
  <c r="N74" i="4"/>
  <c r="AI74" i="4" s="1"/>
  <c r="AJ74" i="4" s="1"/>
  <c r="O74" i="4"/>
  <c r="M75" i="4"/>
  <c r="N75" i="4"/>
  <c r="O75" i="4"/>
  <c r="AI75" i="4"/>
  <c r="AJ75" i="4"/>
  <c r="M76" i="4"/>
  <c r="N76" i="4"/>
  <c r="O76" i="4"/>
  <c r="AI76" i="4"/>
  <c r="AJ76" i="4" s="1"/>
  <c r="M77" i="4"/>
  <c r="N77" i="4"/>
  <c r="O77" i="4"/>
  <c r="M78" i="4"/>
  <c r="N78" i="4"/>
  <c r="O78" i="4"/>
  <c r="AI78" i="4"/>
  <c r="AJ78" i="4" s="1"/>
  <c r="M79" i="4"/>
  <c r="N79" i="4"/>
  <c r="O79" i="4"/>
  <c r="AI79" i="4" s="1"/>
  <c r="AJ79" i="4" s="1"/>
  <c r="M80" i="4"/>
  <c r="N80" i="4"/>
  <c r="O80" i="4"/>
  <c r="M81" i="4"/>
  <c r="N81" i="4"/>
  <c r="O81" i="4"/>
  <c r="M82" i="4"/>
  <c r="N82" i="4"/>
  <c r="AI82" i="4" s="1"/>
  <c r="AJ82" i="4" s="1"/>
  <c r="O82" i="4"/>
  <c r="M83" i="4"/>
  <c r="N83" i="4"/>
  <c r="O83" i="4"/>
  <c r="AI83" i="4"/>
  <c r="AJ83" i="4"/>
  <c r="M84" i="4"/>
  <c r="N84" i="4"/>
  <c r="O84" i="4"/>
  <c r="AI84" i="4"/>
  <c r="AJ84" i="4" s="1"/>
  <c r="M85" i="4"/>
  <c r="N85" i="4"/>
  <c r="O85" i="4"/>
  <c r="M86" i="4"/>
  <c r="N86" i="4"/>
  <c r="O86" i="4"/>
  <c r="AI86" i="4"/>
  <c r="AJ86" i="4"/>
  <c r="M87" i="4"/>
  <c r="N87" i="4"/>
  <c r="O87" i="4"/>
  <c r="AI87" i="4"/>
  <c r="AJ87" i="4" s="1"/>
  <c r="M88" i="4"/>
  <c r="N88" i="4"/>
  <c r="O88" i="4"/>
  <c r="M89" i="4"/>
  <c r="N89" i="4"/>
  <c r="O89" i="4"/>
  <c r="M90" i="4"/>
  <c r="N90" i="4"/>
  <c r="AI90" i="4" s="1"/>
  <c r="AJ90" i="4" s="1"/>
  <c r="O90" i="4"/>
  <c r="M91" i="4"/>
  <c r="N91" i="4"/>
  <c r="O91" i="4"/>
  <c r="AI91" i="4"/>
  <c r="AJ91" i="4"/>
  <c r="M92" i="4"/>
  <c r="N92" i="4"/>
  <c r="O92" i="4"/>
  <c r="AI92" i="4"/>
  <c r="AJ92" i="4" s="1"/>
  <c r="M93" i="4"/>
  <c r="N93" i="4"/>
  <c r="O93" i="4"/>
  <c r="M94" i="4"/>
  <c r="N94" i="4"/>
  <c r="O94" i="4"/>
  <c r="AI94" i="4"/>
  <c r="AJ94" i="4"/>
  <c r="M95" i="4"/>
  <c r="N95" i="4"/>
  <c r="O95" i="4"/>
  <c r="AI95" i="4"/>
  <c r="AJ95" i="4" s="1"/>
  <c r="M96" i="4"/>
  <c r="N96" i="4"/>
  <c r="O96" i="4"/>
  <c r="H98" i="4"/>
  <c r="I98" i="4"/>
  <c r="J98" i="4"/>
  <c r="K98" i="4"/>
  <c r="O98" i="4"/>
  <c r="T98" i="4"/>
  <c r="U98" i="4"/>
  <c r="V98" i="4"/>
  <c r="X98" i="4"/>
  <c r="AA98" i="4"/>
  <c r="AB98" i="4"/>
  <c r="AC98" i="4"/>
  <c r="AD98" i="4"/>
  <c r="AE98" i="4"/>
  <c r="AF98" i="4"/>
  <c r="AG98" i="4"/>
  <c r="K100" i="4"/>
  <c r="M5" i="6"/>
  <c r="P5" i="6" s="1"/>
  <c r="N5" i="6"/>
  <c r="O5" i="6"/>
  <c r="M6" i="6"/>
  <c r="P6" i="6" s="1"/>
  <c r="AI6" i="6" s="1"/>
  <c r="AJ6" i="6" s="1"/>
  <c r="N6" i="6"/>
  <c r="O6" i="6"/>
  <c r="M7" i="6"/>
  <c r="AH7" i="6" s="1"/>
  <c r="N7" i="6"/>
  <c r="O7" i="6"/>
  <c r="AI7" i="6"/>
  <c r="AJ7" i="6" s="1"/>
  <c r="M8" i="6"/>
  <c r="Q8" i="6" s="1"/>
  <c r="N8" i="6"/>
  <c r="O8" i="6"/>
  <c r="AI8" i="6" s="1"/>
  <c r="AJ8" i="6" s="1"/>
  <c r="M9" i="6"/>
  <c r="V9" i="6" s="1"/>
  <c r="N9" i="6"/>
  <c r="O9" i="6"/>
  <c r="M10" i="6"/>
  <c r="W10" i="6" s="1"/>
  <c r="N10" i="6"/>
  <c r="O10" i="6"/>
  <c r="M11" i="6"/>
  <c r="W11" i="6" s="1"/>
  <c r="N11" i="6"/>
  <c r="O11" i="6"/>
  <c r="AI11" i="6"/>
  <c r="AJ11" i="6" s="1"/>
  <c r="M12" i="6"/>
  <c r="W12" i="6" s="1"/>
  <c r="N12" i="6"/>
  <c r="O12" i="6"/>
  <c r="AI12" i="6" s="1"/>
  <c r="AJ12" i="6" s="1"/>
  <c r="M13" i="6"/>
  <c r="W13" i="6" s="1"/>
  <c r="N13" i="6"/>
  <c r="O13" i="6"/>
  <c r="M14" i="6"/>
  <c r="Z14" i="6" s="1"/>
  <c r="N14" i="6"/>
  <c r="O14" i="6"/>
  <c r="M15" i="6"/>
  <c r="P15" i="6" s="1"/>
  <c r="N15" i="6"/>
  <c r="O15" i="6"/>
  <c r="AI15" i="6"/>
  <c r="AJ15" i="6" s="1"/>
  <c r="M16" i="6"/>
  <c r="P16" i="6" s="1"/>
  <c r="N16" i="6"/>
  <c r="O16" i="6"/>
  <c r="AI16" i="6" s="1"/>
  <c r="AJ16" i="6" s="1"/>
  <c r="M17" i="6"/>
  <c r="P17" i="6" s="1"/>
  <c r="N17" i="6"/>
  <c r="O17" i="6"/>
  <c r="M18" i="6"/>
  <c r="P18" i="6" s="1"/>
  <c r="AI18" i="6" s="1"/>
  <c r="AJ18" i="6" s="1"/>
  <c r="N18" i="6"/>
  <c r="O18" i="6"/>
  <c r="M19" i="6"/>
  <c r="P19" i="6" s="1"/>
  <c r="N19" i="6"/>
  <c r="O19" i="6"/>
  <c r="AI19" i="6"/>
  <c r="AJ19" i="6" s="1"/>
  <c r="M20" i="6"/>
  <c r="Z20" i="6" s="1"/>
  <c r="N20" i="6"/>
  <c r="O20" i="6"/>
  <c r="AI20" i="6" s="1"/>
  <c r="AJ20" i="6" s="1"/>
  <c r="M21" i="6"/>
  <c r="W21" i="6" s="1"/>
  <c r="N21" i="6"/>
  <c r="O21" i="6"/>
  <c r="M22" i="6"/>
  <c r="W22" i="6" s="1"/>
  <c r="AI22" i="6" s="1"/>
  <c r="AJ22" i="6" s="1"/>
  <c r="N22" i="6"/>
  <c r="O22" i="6"/>
  <c r="M23" i="6"/>
  <c r="Q23" i="6" s="1"/>
  <c r="N23" i="6"/>
  <c r="O23" i="6"/>
  <c r="AI23" i="6"/>
  <c r="AJ23" i="6" s="1"/>
  <c r="M24" i="6"/>
  <c r="Q24" i="6" s="1"/>
  <c r="N24" i="6"/>
  <c r="O24" i="6"/>
  <c r="AI24" i="6" s="1"/>
  <c r="AJ24" i="6" s="1"/>
  <c r="M25" i="6"/>
  <c r="P25" i="6" s="1"/>
  <c r="N25" i="6"/>
  <c r="O25" i="6"/>
  <c r="M26" i="6"/>
  <c r="P26" i="6" s="1"/>
  <c r="AI26" i="6" s="1"/>
  <c r="AJ26" i="6" s="1"/>
  <c r="N26" i="6"/>
  <c r="O26" i="6"/>
  <c r="M27" i="6"/>
  <c r="P27" i="6" s="1"/>
  <c r="N27" i="6"/>
  <c r="O27" i="6"/>
  <c r="AI27" i="6"/>
  <c r="AJ27" i="6" s="1"/>
  <c r="M28" i="6"/>
  <c r="P28" i="6" s="1"/>
  <c r="N28" i="6"/>
  <c r="O28" i="6"/>
  <c r="AI28" i="6" s="1"/>
  <c r="AJ28" i="6" s="1"/>
  <c r="M29" i="6"/>
  <c r="P29" i="6" s="1"/>
  <c r="N29" i="6"/>
  <c r="O29" i="6"/>
  <c r="M30" i="6"/>
  <c r="Z30" i="6" s="1"/>
  <c r="AI30" i="6" s="1"/>
  <c r="AJ30" i="6" s="1"/>
  <c r="N30" i="6"/>
  <c r="O30" i="6"/>
  <c r="M31" i="6"/>
  <c r="P31" i="6" s="1"/>
  <c r="N31" i="6"/>
  <c r="O31" i="6"/>
  <c r="AI31" i="6"/>
  <c r="AJ31" i="6" s="1"/>
  <c r="M32" i="6"/>
  <c r="Q32" i="6" s="1"/>
  <c r="N32" i="6"/>
  <c r="O32" i="6"/>
  <c r="AI32" i="6" s="1"/>
  <c r="AJ32" i="6" s="1"/>
  <c r="M33" i="6"/>
  <c r="Z33" i="6" s="1"/>
  <c r="N33" i="6"/>
  <c r="O33" i="6"/>
  <c r="M34" i="6"/>
  <c r="P34" i="6" s="1"/>
  <c r="AI34" i="6" s="1"/>
  <c r="AJ34" i="6" s="1"/>
  <c r="N34" i="6"/>
  <c r="O34" i="6"/>
  <c r="M35" i="6"/>
  <c r="P35" i="6" s="1"/>
  <c r="N35" i="6"/>
  <c r="O35" i="6"/>
  <c r="AI35" i="6"/>
  <c r="AJ35" i="6" s="1"/>
  <c r="M36" i="6"/>
  <c r="P36" i="6" s="1"/>
  <c r="N36" i="6"/>
  <c r="O36" i="6"/>
  <c r="AI36" i="6" s="1"/>
  <c r="AJ36" i="6" s="1"/>
  <c r="M37" i="6"/>
  <c r="P37" i="6" s="1"/>
  <c r="N37" i="6"/>
  <c r="O37" i="6"/>
  <c r="M38" i="6"/>
  <c r="P38" i="6" s="1"/>
  <c r="AI38" i="6" s="1"/>
  <c r="AJ38" i="6" s="1"/>
  <c r="N38" i="6"/>
  <c r="O38" i="6"/>
  <c r="M39" i="6"/>
  <c r="P39" i="6" s="1"/>
  <c r="N39" i="6"/>
  <c r="O39" i="6"/>
  <c r="AI39" i="6"/>
  <c r="AJ39" i="6" s="1"/>
  <c r="M40" i="6"/>
  <c r="P40" i="6" s="1"/>
  <c r="N40" i="6"/>
  <c r="O40" i="6"/>
  <c r="AI40" i="6" s="1"/>
  <c r="AJ40" i="6" s="1"/>
  <c r="M41" i="6"/>
  <c r="AH41" i="6" s="1"/>
  <c r="AH98" i="6" s="1"/>
  <c r="N41" i="6"/>
  <c r="O41" i="6"/>
  <c r="M42" i="6"/>
  <c r="P42" i="6" s="1"/>
  <c r="AI42" i="6" s="1"/>
  <c r="AJ42" i="6" s="1"/>
  <c r="N42" i="6"/>
  <c r="O42" i="6"/>
  <c r="M43" i="6"/>
  <c r="N43" i="6"/>
  <c r="O43" i="6"/>
  <c r="V43" i="6"/>
  <c r="M44" i="6"/>
  <c r="V44" i="6" s="1"/>
  <c r="N44" i="6"/>
  <c r="O44" i="6"/>
  <c r="AI44" i="6"/>
  <c r="AJ44" i="6" s="1"/>
  <c r="M45" i="6"/>
  <c r="N45" i="6"/>
  <c r="O45" i="6"/>
  <c r="P45" i="6"/>
  <c r="M46" i="6"/>
  <c r="Z46" i="6" s="1"/>
  <c r="N46" i="6"/>
  <c r="AI46" i="6" s="1"/>
  <c r="AJ46" i="6" s="1"/>
  <c r="O46" i="6"/>
  <c r="M47" i="6"/>
  <c r="N47" i="6"/>
  <c r="AI47" i="6" s="1"/>
  <c r="AJ47" i="6" s="1"/>
  <c r="O47" i="6"/>
  <c r="Z47" i="6"/>
  <c r="M48" i="6"/>
  <c r="P48" i="6" s="1"/>
  <c r="N48" i="6"/>
  <c r="AI48" i="6" s="1"/>
  <c r="AJ48" i="6" s="1"/>
  <c r="O48" i="6"/>
  <c r="M49" i="6"/>
  <c r="N49" i="6"/>
  <c r="O49" i="6"/>
  <c r="U49" i="6"/>
  <c r="M50" i="6"/>
  <c r="U50" i="6" s="1"/>
  <c r="AI50" i="6" s="1"/>
  <c r="AJ50" i="6" s="1"/>
  <c r="N50" i="6"/>
  <c r="O50" i="6"/>
  <c r="M51" i="6"/>
  <c r="N51" i="6"/>
  <c r="O51" i="6"/>
  <c r="W51" i="6"/>
  <c r="M52" i="6"/>
  <c r="P52" i="6" s="1"/>
  <c r="N52" i="6"/>
  <c r="O52" i="6"/>
  <c r="AI52" i="6"/>
  <c r="AJ52" i="6" s="1"/>
  <c r="M53" i="6"/>
  <c r="N53" i="6"/>
  <c r="O53" i="6"/>
  <c r="S53" i="6"/>
  <c r="M54" i="6"/>
  <c r="P54" i="6" s="1"/>
  <c r="N54" i="6"/>
  <c r="AI54" i="6" s="1"/>
  <c r="AJ54" i="6" s="1"/>
  <c r="O54" i="6"/>
  <c r="M55" i="6"/>
  <c r="N55" i="6"/>
  <c r="AI55" i="6" s="1"/>
  <c r="AJ55" i="6" s="1"/>
  <c r="O55" i="6"/>
  <c r="Q55" i="6"/>
  <c r="M56" i="6"/>
  <c r="P56" i="6" s="1"/>
  <c r="N56" i="6"/>
  <c r="AI56" i="6" s="1"/>
  <c r="AJ56" i="6" s="1"/>
  <c r="O56" i="6"/>
  <c r="M57" i="6"/>
  <c r="N57" i="6"/>
  <c r="O57" i="6"/>
  <c r="P57" i="6"/>
  <c r="M58" i="6"/>
  <c r="Z58" i="6" s="1"/>
  <c r="AI58" i="6" s="1"/>
  <c r="AJ58" i="6" s="1"/>
  <c r="N58" i="6"/>
  <c r="O58" i="6"/>
  <c r="M59" i="6"/>
  <c r="N59" i="6"/>
  <c r="O59" i="6"/>
  <c r="Z59" i="6"/>
  <c r="M60" i="6"/>
  <c r="P60" i="6" s="1"/>
  <c r="N60" i="6"/>
  <c r="O60" i="6"/>
  <c r="AI60" i="6"/>
  <c r="AJ60" i="6" s="1"/>
  <c r="M61" i="6"/>
  <c r="N61" i="6"/>
  <c r="O61" i="6"/>
  <c r="P61" i="6"/>
  <c r="M62" i="6"/>
  <c r="S62" i="6" s="1"/>
  <c r="N62" i="6"/>
  <c r="AI62" i="6" s="1"/>
  <c r="AJ62" i="6" s="1"/>
  <c r="O62" i="6"/>
  <c r="M63" i="6"/>
  <c r="N63" i="6"/>
  <c r="AI63" i="6" s="1"/>
  <c r="AJ63" i="6" s="1"/>
  <c r="O63" i="6"/>
  <c r="S63" i="6"/>
  <c r="M64" i="6"/>
  <c r="P64" i="6" s="1"/>
  <c r="N64" i="6"/>
  <c r="AI64" i="6" s="1"/>
  <c r="AJ64" i="6" s="1"/>
  <c r="O64" i="6"/>
  <c r="M65" i="6"/>
  <c r="N65" i="6"/>
  <c r="O65" i="6"/>
  <c r="P65" i="6"/>
  <c r="M66" i="6"/>
  <c r="P66" i="6" s="1"/>
  <c r="AI66" i="6" s="1"/>
  <c r="AJ66" i="6" s="1"/>
  <c r="N66" i="6"/>
  <c r="O66" i="6"/>
  <c r="M67" i="6"/>
  <c r="N67" i="6"/>
  <c r="O67" i="6"/>
  <c r="AI67" i="6"/>
  <c r="AJ67" i="6" s="1"/>
  <c r="M68" i="6"/>
  <c r="N68" i="6"/>
  <c r="O68" i="6"/>
  <c r="M69" i="6"/>
  <c r="N69" i="6"/>
  <c r="AI69" i="6" s="1"/>
  <c r="O69" i="6"/>
  <c r="AJ69" i="6"/>
  <c r="M70" i="6"/>
  <c r="N70" i="6"/>
  <c r="O70" i="6"/>
  <c r="AI70" i="6"/>
  <c r="AJ70" i="6"/>
  <c r="M71" i="6"/>
  <c r="N71" i="6"/>
  <c r="O71" i="6"/>
  <c r="AI71" i="6"/>
  <c r="AJ71" i="6" s="1"/>
  <c r="M72" i="6"/>
  <c r="N72" i="6"/>
  <c r="O72" i="6"/>
  <c r="M73" i="6"/>
  <c r="N73" i="6"/>
  <c r="AI73" i="6" s="1"/>
  <c r="O73" i="6"/>
  <c r="AJ73" i="6"/>
  <c r="M74" i="6"/>
  <c r="N74" i="6"/>
  <c r="O74" i="6"/>
  <c r="AI74" i="6"/>
  <c r="AJ74" i="6"/>
  <c r="M75" i="6"/>
  <c r="N75" i="6"/>
  <c r="O75" i="6"/>
  <c r="AI75" i="6"/>
  <c r="AJ75" i="6" s="1"/>
  <c r="M76" i="6"/>
  <c r="N76" i="6"/>
  <c r="O76" i="6"/>
  <c r="M77" i="6"/>
  <c r="N77" i="6"/>
  <c r="AI77" i="6" s="1"/>
  <c r="O77" i="6"/>
  <c r="AJ77" i="6"/>
  <c r="M78" i="6"/>
  <c r="N78" i="6"/>
  <c r="O78" i="6"/>
  <c r="AI78" i="6"/>
  <c r="AJ78" i="6"/>
  <c r="M79" i="6"/>
  <c r="N79" i="6"/>
  <c r="O79" i="6"/>
  <c r="AI79" i="6"/>
  <c r="AJ79" i="6" s="1"/>
  <c r="M80" i="6"/>
  <c r="N80" i="6"/>
  <c r="O80" i="6"/>
  <c r="M81" i="6"/>
  <c r="N81" i="6"/>
  <c r="AI81" i="6" s="1"/>
  <c r="O81" i="6"/>
  <c r="AJ81" i="6"/>
  <c r="M82" i="6"/>
  <c r="N82" i="6"/>
  <c r="O82" i="6"/>
  <c r="AI82" i="6"/>
  <c r="AJ82" i="6"/>
  <c r="M83" i="6"/>
  <c r="N83" i="6"/>
  <c r="O83" i="6"/>
  <c r="AI83" i="6"/>
  <c r="AJ83" i="6" s="1"/>
  <c r="M84" i="6"/>
  <c r="N84" i="6"/>
  <c r="O84" i="6"/>
  <c r="M85" i="6"/>
  <c r="N85" i="6"/>
  <c r="AI85" i="6" s="1"/>
  <c r="O85" i="6"/>
  <c r="AJ85" i="6"/>
  <c r="M86" i="6"/>
  <c r="N86" i="6"/>
  <c r="O86" i="6"/>
  <c r="AI86" i="6"/>
  <c r="AJ86" i="6"/>
  <c r="M87" i="6"/>
  <c r="N87" i="6"/>
  <c r="O87" i="6"/>
  <c r="AI87" i="6"/>
  <c r="AJ87" i="6" s="1"/>
  <c r="M88" i="6"/>
  <c r="N88" i="6"/>
  <c r="O88" i="6"/>
  <c r="M89" i="6"/>
  <c r="N89" i="6"/>
  <c r="O89" i="6"/>
  <c r="AI89" i="6"/>
  <c r="AJ89" i="6" s="1"/>
  <c r="M90" i="6"/>
  <c r="N90" i="6"/>
  <c r="O90" i="6"/>
  <c r="AI90" i="6" s="1"/>
  <c r="AJ90" i="6" s="1"/>
  <c r="M91" i="6"/>
  <c r="N91" i="6"/>
  <c r="AI91" i="6" s="1"/>
  <c r="AJ91" i="6" s="1"/>
  <c r="O91" i="6"/>
  <c r="M92" i="6"/>
  <c r="N92" i="6"/>
  <c r="AI92" i="6" s="1"/>
  <c r="AJ92" i="6" s="1"/>
  <c r="O92" i="6"/>
  <c r="M93" i="6"/>
  <c r="N93" i="6"/>
  <c r="AI93" i="6" s="1"/>
  <c r="AJ93" i="6" s="1"/>
  <c r="O93" i="6"/>
  <c r="M94" i="6"/>
  <c r="N94" i="6"/>
  <c r="O94" i="6"/>
  <c r="AI94" i="6"/>
  <c r="AJ94" i="6"/>
  <c r="M95" i="6"/>
  <c r="N95" i="6"/>
  <c r="O95" i="6"/>
  <c r="AI95" i="6"/>
  <c r="AJ95" i="6" s="1"/>
  <c r="M96" i="6"/>
  <c r="N96" i="6"/>
  <c r="O96" i="6"/>
  <c r="H98" i="6"/>
  <c r="I98" i="6"/>
  <c r="J98" i="6"/>
  <c r="K98" i="6"/>
  <c r="K100" i="6" s="1"/>
  <c r="Q98" i="6"/>
  <c r="R98" i="6"/>
  <c r="T98" i="6"/>
  <c r="V98" i="6"/>
  <c r="X98" i="6"/>
  <c r="Y98" i="6"/>
  <c r="AA98" i="6"/>
  <c r="AB98" i="6"/>
  <c r="AC98" i="6"/>
  <c r="AD98" i="6"/>
  <c r="AE98" i="6"/>
  <c r="AF98" i="6"/>
  <c r="AG98" i="6"/>
  <c r="M5" i="10"/>
  <c r="M99" i="10" s="1"/>
  <c r="N5" i="10"/>
  <c r="O5" i="10"/>
  <c r="B6" i="10"/>
  <c r="M6" i="10"/>
  <c r="P6" i="10" s="1"/>
  <c r="N6" i="10"/>
  <c r="AI6" i="10" s="1"/>
  <c r="AJ6" i="10" s="1"/>
  <c r="O6" i="10"/>
  <c r="B7" i="10"/>
  <c r="B8" i="10" s="1"/>
  <c r="M7" i="10"/>
  <c r="N7" i="10"/>
  <c r="O7" i="10"/>
  <c r="O99" i="10" s="1"/>
  <c r="Z7" i="10"/>
  <c r="M8" i="10"/>
  <c r="P8" i="10" s="1"/>
  <c r="AI8" i="10" s="1"/>
  <c r="AJ8" i="10" s="1"/>
  <c r="N8" i="10"/>
  <c r="O8" i="10"/>
  <c r="M9" i="10"/>
  <c r="P9" i="10" s="1"/>
  <c r="AI9" i="10" s="1"/>
  <c r="AJ9" i="10" s="1"/>
  <c r="N9" i="10"/>
  <c r="O9" i="10"/>
  <c r="B10" i="10"/>
  <c r="M10" i="10"/>
  <c r="N10" i="10"/>
  <c r="O10" i="10"/>
  <c r="Q10" i="10"/>
  <c r="B11" i="10"/>
  <c r="M11" i="10"/>
  <c r="P11" i="10" s="1"/>
  <c r="AI11" i="10" s="1"/>
  <c r="AJ11" i="10" s="1"/>
  <c r="N11" i="10"/>
  <c r="O11" i="10"/>
  <c r="M12" i="10"/>
  <c r="U12" i="10" s="1"/>
  <c r="N12" i="10"/>
  <c r="O12" i="10"/>
  <c r="AI12" i="10"/>
  <c r="AJ12" i="10" s="1"/>
  <c r="B13" i="10"/>
  <c r="M13" i="10"/>
  <c r="N13" i="10"/>
  <c r="AI13" i="10" s="1"/>
  <c r="AJ13" i="10" s="1"/>
  <c r="O13" i="10"/>
  <c r="P13" i="10"/>
  <c r="B14" i="10"/>
  <c r="B15" i="10" s="1"/>
  <c r="B16" i="10" s="1"/>
  <c r="B17" i="10" s="1"/>
  <c r="M14" i="10"/>
  <c r="N14" i="10"/>
  <c r="O14" i="10"/>
  <c r="AI14" i="10" s="1"/>
  <c r="AJ14" i="10" s="1"/>
  <c r="P14" i="10"/>
  <c r="M15" i="10"/>
  <c r="P15" i="10" s="1"/>
  <c r="N15" i="10"/>
  <c r="AI15" i="10" s="1"/>
  <c r="AJ15" i="10" s="1"/>
  <c r="O15" i="10"/>
  <c r="M16" i="10"/>
  <c r="V16" i="10" s="1"/>
  <c r="V99" i="10" s="1"/>
  <c r="N16" i="10"/>
  <c r="O16" i="10"/>
  <c r="AI16" i="10"/>
  <c r="AJ16" i="10" s="1"/>
  <c r="M17" i="10"/>
  <c r="N17" i="10"/>
  <c r="AI17" i="10" s="1"/>
  <c r="AJ17" i="10" s="1"/>
  <c r="O17" i="10"/>
  <c r="P17" i="10"/>
  <c r="M18" i="10"/>
  <c r="AH18" i="10" s="1"/>
  <c r="N18" i="10"/>
  <c r="O18" i="10"/>
  <c r="B19" i="10"/>
  <c r="M19" i="10"/>
  <c r="P19" i="10" s="1"/>
  <c r="N19" i="10"/>
  <c r="AI19" i="10" s="1"/>
  <c r="AJ19" i="10" s="1"/>
  <c r="O19" i="10"/>
  <c r="B20" i="10"/>
  <c r="B21" i="10" s="1"/>
  <c r="B22" i="10" s="1"/>
  <c r="B23" i="10" s="1"/>
  <c r="B24" i="10" s="1"/>
  <c r="B25" i="10" s="1"/>
  <c r="M20" i="10"/>
  <c r="N20" i="10"/>
  <c r="O20" i="10"/>
  <c r="W20" i="10"/>
  <c r="W99" i="10" s="1"/>
  <c r="M21" i="10"/>
  <c r="Q21" i="10" s="1"/>
  <c r="N21" i="10"/>
  <c r="O21" i="10"/>
  <c r="M22" i="10"/>
  <c r="N22" i="10"/>
  <c r="AI22" i="10" s="1"/>
  <c r="AJ22" i="10" s="1"/>
  <c r="O22" i="10"/>
  <c r="P22" i="10"/>
  <c r="M23" i="10"/>
  <c r="P23" i="10" s="1"/>
  <c r="N23" i="10"/>
  <c r="AI23" i="10" s="1"/>
  <c r="AJ23" i="10" s="1"/>
  <c r="O23" i="10"/>
  <c r="M24" i="10"/>
  <c r="N24" i="10"/>
  <c r="O24" i="10"/>
  <c r="Z24" i="10"/>
  <c r="M25" i="10"/>
  <c r="P25" i="10" s="1"/>
  <c r="AI25" i="10" s="1"/>
  <c r="AJ25" i="10" s="1"/>
  <c r="N25" i="10"/>
  <c r="O25" i="10"/>
  <c r="M26" i="10"/>
  <c r="P26" i="10" s="1"/>
  <c r="AI26" i="10" s="1"/>
  <c r="AJ26" i="10" s="1"/>
  <c r="N26" i="10"/>
  <c r="O26" i="10"/>
  <c r="M27" i="10"/>
  <c r="N27" i="10"/>
  <c r="O27" i="10"/>
  <c r="AI27" i="10" s="1"/>
  <c r="AJ27" i="10" s="1"/>
  <c r="Q27" i="10"/>
  <c r="M28" i="10"/>
  <c r="P28" i="10" s="1"/>
  <c r="N28" i="10"/>
  <c r="AI28" i="10" s="1"/>
  <c r="AJ28" i="10" s="1"/>
  <c r="O28" i="10"/>
  <c r="M29" i="10"/>
  <c r="P29" i="10" s="1"/>
  <c r="AI29" i="10" s="1"/>
  <c r="AJ29" i="10" s="1"/>
  <c r="N29" i="10"/>
  <c r="O29" i="10"/>
  <c r="M30" i="10"/>
  <c r="P30" i="10" s="1"/>
  <c r="AI30" i="10" s="1"/>
  <c r="AJ30" i="10" s="1"/>
  <c r="N30" i="10"/>
  <c r="O30" i="10"/>
  <c r="M31" i="10"/>
  <c r="N31" i="10"/>
  <c r="O31" i="10"/>
  <c r="AI31" i="10" s="1"/>
  <c r="AJ31" i="10" s="1"/>
  <c r="P31" i="10"/>
  <c r="M32" i="10"/>
  <c r="P32" i="10" s="1"/>
  <c r="N32" i="10"/>
  <c r="AI32" i="10" s="1"/>
  <c r="AJ32" i="10" s="1"/>
  <c r="O32" i="10"/>
  <c r="M33" i="10"/>
  <c r="P33" i="10" s="1"/>
  <c r="AI33" i="10" s="1"/>
  <c r="AJ33" i="10" s="1"/>
  <c r="N33" i="10"/>
  <c r="O33" i="10"/>
  <c r="M34" i="10"/>
  <c r="P34" i="10" s="1"/>
  <c r="AI34" i="10" s="1"/>
  <c r="AJ34" i="10" s="1"/>
  <c r="N34" i="10"/>
  <c r="O34" i="10"/>
  <c r="M35" i="10"/>
  <c r="N35" i="10"/>
  <c r="O35" i="10"/>
  <c r="AI35" i="10" s="1"/>
  <c r="AJ35" i="10" s="1"/>
  <c r="P35" i="10"/>
  <c r="M36" i="10"/>
  <c r="W36" i="10" s="1"/>
  <c r="N36" i="10"/>
  <c r="AI36" i="10" s="1"/>
  <c r="AJ36" i="10" s="1"/>
  <c r="O36" i="10"/>
  <c r="M37" i="10"/>
  <c r="P37" i="10" s="1"/>
  <c r="AI37" i="10" s="1"/>
  <c r="AJ37" i="10" s="1"/>
  <c r="N37" i="10"/>
  <c r="O37" i="10"/>
  <c r="M38" i="10"/>
  <c r="AH38" i="10" s="1"/>
  <c r="AI38" i="10" s="1"/>
  <c r="AJ38" i="10" s="1"/>
  <c r="N38" i="10"/>
  <c r="O38" i="10"/>
  <c r="M39" i="10"/>
  <c r="N39" i="10"/>
  <c r="O39" i="10"/>
  <c r="AI39" i="10" s="1"/>
  <c r="AJ39" i="10" s="1"/>
  <c r="P39" i="10"/>
  <c r="M40" i="10"/>
  <c r="P40" i="10" s="1"/>
  <c r="N40" i="10"/>
  <c r="AI40" i="10" s="1"/>
  <c r="AJ40" i="10" s="1"/>
  <c r="O40" i="10"/>
  <c r="M41" i="10"/>
  <c r="Z41" i="10" s="1"/>
  <c r="AI41" i="10" s="1"/>
  <c r="AJ41" i="10" s="1"/>
  <c r="N41" i="10"/>
  <c r="O41" i="10"/>
  <c r="M42" i="10"/>
  <c r="S42" i="10" s="1"/>
  <c r="S99" i="10" s="1"/>
  <c r="N42" i="10"/>
  <c r="O42" i="10"/>
  <c r="M43" i="10"/>
  <c r="N43" i="10"/>
  <c r="O43" i="10"/>
  <c r="AI43" i="10" s="1"/>
  <c r="AJ43" i="10" s="1"/>
  <c r="P43" i="10"/>
  <c r="M44" i="10"/>
  <c r="P44" i="10" s="1"/>
  <c r="N44" i="10"/>
  <c r="AI44" i="10" s="1"/>
  <c r="AJ44" i="10" s="1"/>
  <c r="O44" i="10"/>
  <c r="M45" i="10"/>
  <c r="Q45" i="10" s="1"/>
  <c r="AI45" i="10" s="1"/>
  <c r="AJ45" i="10" s="1"/>
  <c r="N45" i="10"/>
  <c r="O45" i="10"/>
  <c r="M46" i="10"/>
  <c r="P46" i="10" s="1"/>
  <c r="AI46" i="10" s="1"/>
  <c r="AJ46" i="10" s="1"/>
  <c r="N46" i="10"/>
  <c r="O46" i="10"/>
  <c r="M47" i="10"/>
  <c r="N47" i="10"/>
  <c r="O47" i="10"/>
  <c r="AI47" i="10" s="1"/>
  <c r="AJ47" i="10" s="1"/>
  <c r="W47" i="10"/>
  <c r="M48" i="10"/>
  <c r="P48" i="10" s="1"/>
  <c r="N48" i="10"/>
  <c r="AI48" i="10" s="1"/>
  <c r="AJ48" i="10" s="1"/>
  <c r="O48" i="10"/>
  <c r="M49" i="10"/>
  <c r="P49" i="10" s="1"/>
  <c r="AI49" i="10" s="1"/>
  <c r="AJ49" i="10" s="1"/>
  <c r="N49" i="10"/>
  <c r="O49" i="10"/>
  <c r="M50" i="10"/>
  <c r="P50" i="10" s="1"/>
  <c r="AI50" i="10" s="1"/>
  <c r="AJ50" i="10" s="1"/>
  <c r="N50" i="10"/>
  <c r="O50" i="10"/>
  <c r="M51" i="10"/>
  <c r="N51" i="10"/>
  <c r="O51" i="10"/>
  <c r="AI51" i="10" s="1"/>
  <c r="AJ51" i="10" s="1"/>
  <c r="P51" i="10"/>
  <c r="M52" i="10"/>
  <c r="P52" i="10" s="1"/>
  <c r="N52" i="10"/>
  <c r="AI52" i="10" s="1"/>
  <c r="AJ52" i="10" s="1"/>
  <c r="O52" i="10"/>
  <c r="M53" i="10"/>
  <c r="P53" i="10" s="1"/>
  <c r="AI53" i="10" s="1"/>
  <c r="AJ53" i="10" s="1"/>
  <c r="N53" i="10"/>
  <c r="O53" i="10"/>
  <c r="M54" i="10"/>
  <c r="Z54" i="10" s="1"/>
  <c r="AI54" i="10" s="1"/>
  <c r="AJ54" i="10" s="1"/>
  <c r="N54" i="10"/>
  <c r="O54" i="10"/>
  <c r="M55" i="10"/>
  <c r="N55" i="10"/>
  <c r="O55" i="10"/>
  <c r="AI55" i="10" s="1"/>
  <c r="AJ55" i="10" s="1"/>
  <c r="P55" i="10"/>
  <c r="M56" i="10"/>
  <c r="U56" i="10" s="1"/>
  <c r="N56" i="10"/>
  <c r="AI56" i="10" s="1"/>
  <c r="AJ56" i="10" s="1"/>
  <c r="O56" i="10"/>
  <c r="M57" i="10"/>
  <c r="Q57" i="10" s="1"/>
  <c r="AI57" i="10" s="1"/>
  <c r="AJ57" i="10" s="1"/>
  <c r="N57" i="10"/>
  <c r="O57" i="10"/>
  <c r="M58" i="10"/>
  <c r="P58" i="10" s="1"/>
  <c r="AI58" i="10" s="1"/>
  <c r="AJ58" i="10" s="1"/>
  <c r="N58" i="10"/>
  <c r="O58" i="10"/>
  <c r="M59" i="10"/>
  <c r="N59" i="10"/>
  <c r="O59" i="10"/>
  <c r="AI59" i="10" s="1"/>
  <c r="AJ59" i="10" s="1"/>
  <c r="P59" i="10"/>
  <c r="M60" i="10"/>
  <c r="N60" i="10"/>
  <c r="O60" i="10"/>
  <c r="M61" i="10"/>
  <c r="N61" i="10"/>
  <c r="AI61" i="10" s="1"/>
  <c r="AJ61" i="10" s="1"/>
  <c r="O61" i="10"/>
  <c r="M62" i="10"/>
  <c r="N62" i="10"/>
  <c r="O62" i="10"/>
  <c r="AI62" i="10"/>
  <c r="AJ62" i="10"/>
  <c r="M63" i="10"/>
  <c r="N63" i="10"/>
  <c r="O63" i="10"/>
  <c r="AI63" i="10"/>
  <c r="AJ63" i="10" s="1"/>
  <c r="M64" i="10"/>
  <c r="N64" i="10"/>
  <c r="O64" i="10"/>
  <c r="M65" i="10"/>
  <c r="N65" i="10"/>
  <c r="O65" i="10"/>
  <c r="AI65" i="10"/>
  <c r="AJ65" i="10"/>
  <c r="M66" i="10"/>
  <c r="N66" i="10"/>
  <c r="O66" i="10"/>
  <c r="AI66" i="10"/>
  <c r="AJ66" i="10" s="1"/>
  <c r="M67" i="10"/>
  <c r="N67" i="10"/>
  <c r="AI67" i="10" s="1"/>
  <c r="AJ67" i="10" s="1"/>
  <c r="O67" i="10"/>
  <c r="M68" i="10"/>
  <c r="N68" i="10"/>
  <c r="O68" i="10"/>
  <c r="M69" i="10"/>
  <c r="N69" i="10"/>
  <c r="AI69" i="10" s="1"/>
  <c r="AJ69" i="10" s="1"/>
  <c r="O69" i="10"/>
  <c r="M70" i="10"/>
  <c r="N70" i="10"/>
  <c r="O70" i="10"/>
  <c r="AI70" i="10"/>
  <c r="AJ70" i="10"/>
  <c r="M71" i="10"/>
  <c r="N71" i="10"/>
  <c r="O71" i="10"/>
  <c r="AI71" i="10"/>
  <c r="AJ71" i="10" s="1"/>
  <c r="M72" i="10"/>
  <c r="N72" i="10"/>
  <c r="O72" i="10"/>
  <c r="M73" i="10"/>
  <c r="N73" i="10"/>
  <c r="O73" i="10"/>
  <c r="AI73" i="10"/>
  <c r="AJ73" i="10"/>
  <c r="M74" i="10"/>
  <c r="N74" i="10"/>
  <c r="O74" i="10"/>
  <c r="AI74" i="10"/>
  <c r="AJ74" i="10" s="1"/>
  <c r="M75" i="10"/>
  <c r="N75" i="10"/>
  <c r="AI75" i="10" s="1"/>
  <c r="AJ75" i="10" s="1"/>
  <c r="O75" i="10"/>
  <c r="M76" i="10"/>
  <c r="N76" i="10"/>
  <c r="O76" i="10"/>
  <c r="M77" i="10"/>
  <c r="N77" i="10"/>
  <c r="AI77" i="10" s="1"/>
  <c r="AJ77" i="10" s="1"/>
  <c r="O77" i="10"/>
  <c r="M78" i="10"/>
  <c r="N78" i="10"/>
  <c r="O78" i="10"/>
  <c r="AI78" i="10"/>
  <c r="AJ78" i="10"/>
  <c r="M79" i="10"/>
  <c r="N79" i="10"/>
  <c r="O79" i="10"/>
  <c r="AI79" i="10"/>
  <c r="AJ79" i="10" s="1"/>
  <c r="M80" i="10"/>
  <c r="N80" i="10"/>
  <c r="O80" i="10"/>
  <c r="M81" i="10"/>
  <c r="N81" i="10"/>
  <c r="O81" i="10"/>
  <c r="AI81" i="10"/>
  <c r="AJ81" i="10"/>
  <c r="M82" i="10"/>
  <c r="N82" i="10"/>
  <c r="O82" i="10"/>
  <c r="AI82" i="10"/>
  <c r="AJ82" i="10" s="1"/>
  <c r="M83" i="10"/>
  <c r="N83" i="10"/>
  <c r="AI83" i="10" s="1"/>
  <c r="AJ83" i="10" s="1"/>
  <c r="O83" i="10"/>
  <c r="M84" i="10"/>
  <c r="N84" i="10"/>
  <c r="O84" i="10"/>
  <c r="M85" i="10"/>
  <c r="N85" i="10"/>
  <c r="AI85" i="10" s="1"/>
  <c r="AJ85" i="10" s="1"/>
  <c r="O85" i="10"/>
  <c r="M86" i="10"/>
  <c r="N86" i="10"/>
  <c r="O86" i="10"/>
  <c r="AI86" i="10"/>
  <c r="AJ86" i="10"/>
  <c r="M87" i="10"/>
  <c r="N87" i="10"/>
  <c r="O87" i="10"/>
  <c r="AI87" i="10"/>
  <c r="AJ87" i="10" s="1"/>
  <c r="M88" i="10"/>
  <c r="N88" i="10"/>
  <c r="O88" i="10"/>
  <c r="M89" i="10"/>
  <c r="N89" i="10"/>
  <c r="O89" i="10"/>
  <c r="AI89" i="10"/>
  <c r="AJ89" i="10"/>
  <c r="M90" i="10"/>
  <c r="N90" i="10"/>
  <c r="O90" i="10"/>
  <c r="AI90" i="10"/>
  <c r="AJ90" i="10" s="1"/>
  <c r="M91" i="10"/>
  <c r="N91" i="10"/>
  <c r="AI91" i="10" s="1"/>
  <c r="AJ91" i="10" s="1"/>
  <c r="O91" i="10"/>
  <c r="M92" i="10"/>
  <c r="N92" i="10"/>
  <c r="O92" i="10"/>
  <c r="M93" i="10"/>
  <c r="N93" i="10"/>
  <c r="AI93" i="10" s="1"/>
  <c r="AJ93" i="10" s="1"/>
  <c r="O93" i="10"/>
  <c r="M94" i="10"/>
  <c r="N94" i="10"/>
  <c r="O94" i="10"/>
  <c r="AI94" i="10"/>
  <c r="AJ94" i="10"/>
  <c r="M95" i="10"/>
  <c r="N95" i="10"/>
  <c r="O95" i="10"/>
  <c r="AI95" i="10"/>
  <c r="AJ95" i="10" s="1"/>
  <c r="M96" i="10"/>
  <c r="N96" i="10"/>
  <c r="O96" i="10"/>
  <c r="M97" i="10"/>
  <c r="N97" i="10"/>
  <c r="O97" i="10"/>
  <c r="AI97" i="10"/>
  <c r="AJ97" i="10"/>
  <c r="H99" i="10"/>
  <c r="I99" i="10"/>
  <c r="J99" i="10"/>
  <c r="K99" i="10"/>
  <c r="K101" i="10" s="1"/>
  <c r="R99" i="10"/>
  <c r="T99" i="10"/>
  <c r="U99" i="10"/>
  <c r="X99" i="10"/>
  <c r="Y99" i="10"/>
  <c r="AA99" i="10"/>
  <c r="AB99" i="10"/>
  <c r="AC99" i="10"/>
  <c r="AD99" i="10"/>
  <c r="AE99" i="10"/>
  <c r="AF99" i="10"/>
  <c r="AG99" i="10"/>
  <c r="M5" i="9"/>
  <c r="M99" i="9" s="1"/>
  <c r="N5" i="9"/>
  <c r="O5" i="9"/>
  <c r="AI5" i="9"/>
  <c r="AJ5" i="9"/>
  <c r="M6" i="9"/>
  <c r="N6" i="9"/>
  <c r="O6" i="9"/>
  <c r="Y6" i="9"/>
  <c r="Y99" i="9" s="1"/>
  <c r="B7" i="9"/>
  <c r="M7" i="9"/>
  <c r="Q7" i="9" s="1"/>
  <c r="N7" i="9"/>
  <c r="O7" i="9"/>
  <c r="B8" i="9"/>
  <c r="B9" i="9" s="1"/>
  <c r="M8" i="9"/>
  <c r="N8" i="9"/>
  <c r="AI8" i="9" s="1"/>
  <c r="AJ8" i="9" s="1"/>
  <c r="O8" i="9"/>
  <c r="P8" i="9"/>
  <c r="M9" i="9"/>
  <c r="P9" i="9" s="1"/>
  <c r="N9" i="9"/>
  <c r="AI9" i="9" s="1"/>
  <c r="AJ9" i="9" s="1"/>
  <c r="O9" i="9"/>
  <c r="B10" i="9"/>
  <c r="B11" i="9" s="1"/>
  <c r="B12" i="9" s="1"/>
  <c r="B13" i="9" s="1"/>
  <c r="M10" i="9"/>
  <c r="N10" i="9"/>
  <c r="O10" i="9"/>
  <c r="P10" i="9"/>
  <c r="M11" i="9"/>
  <c r="Z11" i="9" s="1"/>
  <c r="N11" i="9"/>
  <c r="O11" i="9"/>
  <c r="M12" i="9"/>
  <c r="N12" i="9"/>
  <c r="AI12" i="9" s="1"/>
  <c r="AJ12" i="9" s="1"/>
  <c r="O12" i="9"/>
  <c r="Q12" i="9"/>
  <c r="M13" i="9"/>
  <c r="P13" i="9" s="1"/>
  <c r="N13" i="9"/>
  <c r="AI13" i="9" s="1"/>
  <c r="AJ13" i="9" s="1"/>
  <c r="O13" i="9"/>
  <c r="M14" i="9"/>
  <c r="P14" i="9" s="1"/>
  <c r="AI14" i="9" s="1"/>
  <c r="AJ14" i="9" s="1"/>
  <c r="N14" i="9"/>
  <c r="O14" i="9"/>
  <c r="B15" i="9"/>
  <c r="B16" i="9" s="1"/>
  <c r="M15" i="9"/>
  <c r="Q15" i="9" s="1"/>
  <c r="N15" i="9"/>
  <c r="AI15" i="9" s="1"/>
  <c r="AJ15" i="9" s="1"/>
  <c r="O15" i="9"/>
  <c r="M16" i="9"/>
  <c r="P16" i="9" s="1"/>
  <c r="AI16" i="9" s="1"/>
  <c r="AJ16" i="9" s="1"/>
  <c r="N16" i="9"/>
  <c r="O16" i="9"/>
  <c r="B17" i="9"/>
  <c r="M17" i="9"/>
  <c r="N17" i="9"/>
  <c r="O17" i="9"/>
  <c r="P17" i="9"/>
  <c r="B18" i="9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M18" i="9"/>
  <c r="P18" i="9" s="1"/>
  <c r="AI18" i="9" s="1"/>
  <c r="AJ18" i="9" s="1"/>
  <c r="N18" i="9"/>
  <c r="O18" i="9"/>
  <c r="M19" i="9"/>
  <c r="P19" i="9" s="1"/>
  <c r="N19" i="9"/>
  <c r="AI19" i="9" s="1"/>
  <c r="AJ19" i="9" s="1"/>
  <c r="O19" i="9"/>
  <c r="M20" i="9"/>
  <c r="P20" i="9" s="1"/>
  <c r="AI20" i="9" s="1"/>
  <c r="AJ20" i="9" s="1"/>
  <c r="N20" i="9"/>
  <c r="O20" i="9"/>
  <c r="M21" i="9"/>
  <c r="N21" i="9"/>
  <c r="O21" i="9"/>
  <c r="P21" i="9"/>
  <c r="M22" i="9"/>
  <c r="V22" i="9" s="1"/>
  <c r="N22" i="9"/>
  <c r="O22" i="9"/>
  <c r="M23" i="9"/>
  <c r="P23" i="9" s="1"/>
  <c r="N23" i="9"/>
  <c r="AI23" i="9" s="1"/>
  <c r="AJ23" i="9" s="1"/>
  <c r="O23" i="9"/>
  <c r="M24" i="9"/>
  <c r="P24" i="9" s="1"/>
  <c r="AI24" i="9" s="1"/>
  <c r="AJ24" i="9" s="1"/>
  <c r="N24" i="9"/>
  <c r="O24" i="9"/>
  <c r="M25" i="9"/>
  <c r="N25" i="9"/>
  <c r="O25" i="9"/>
  <c r="P25" i="9"/>
  <c r="M26" i="9"/>
  <c r="P26" i="9" s="1"/>
  <c r="AI26" i="9" s="1"/>
  <c r="AJ26" i="9" s="1"/>
  <c r="N26" i="9"/>
  <c r="O26" i="9"/>
  <c r="M27" i="9"/>
  <c r="P27" i="9" s="1"/>
  <c r="N27" i="9"/>
  <c r="O27" i="9"/>
  <c r="M28" i="9"/>
  <c r="P28" i="9" s="1"/>
  <c r="AI28" i="9" s="1"/>
  <c r="AJ28" i="9" s="1"/>
  <c r="N28" i="9"/>
  <c r="O28" i="9"/>
  <c r="M29" i="9"/>
  <c r="N29" i="9"/>
  <c r="O29" i="9"/>
  <c r="P29" i="9"/>
  <c r="M30" i="9"/>
  <c r="P30" i="9" s="1"/>
  <c r="AI30" i="9" s="1"/>
  <c r="AJ30" i="9" s="1"/>
  <c r="N30" i="9"/>
  <c r="O30" i="9"/>
  <c r="M31" i="9"/>
  <c r="P31" i="9" s="1"/>
  <c r="N31" i="9"/>
  <c r="AI31" i="9" s="1"/>
  <c r="AJ31" i="9" s="1"/>
  <c r="O31" i="9"/>
  <c r="M32" i="9"/>
  <c r="W32" i="9" s="1"/>
  <c r="AI32" i="9" s="1"/>
  <c r="AJ32" i="9" s="1"/>
  <c r="N32" i="9"/>
  <c r="O32" i="9"/>
  <c r="M33" i="9"/>
  <c r="N33" i="9"/>
  <c r="O33" i="9"/>
  <c r="P33" i="9"/>
  <c r="M34" i="9"/>
  <c r="Q34" i="9" s="1"/>
  <c r="AI34" i="9" s="1"/>
  <c r="AJ34" i="9" s="1"/>
  <c r="N34" i="9"/>
  <c r="O34" i="9"/>
  <c r="M35" i="9"/>
  <c r="P35" i="9" s="1"/>
  <c r="N35" i="9"/>
  <c r="AI35" i="9" s="1"/>
  <c r="AJ35" i="9" s="1"/>
  <c r="O35" i="9"/>
  <c r="M36" i="9"/>
  <c r="P36" i="9" s="1"/>
  <c r="AI36" i="9" s="1"/>
  <c r="AJ36" i="9" s="1"/>
  <c r="N36" i="9"/>
  <c r="O36" i="9"/>
  <c r="M37" i="9"/>
  <c r="N37" i="9"/>
  <c r="O37" i="9"/>
  <c r="P37" i="9"/>
  <c r="M38" i="9"/>
  <c r="P38" i="9" s="1"/>
  <c r="AI38" i="9" s="1"/>
  <c r="AJ38" i="9" s="1"/>
  <c r="N38" i="9"/>
  <c r="O38" i="9"/>
  <c r="M39" i="9"/>
  <c r="Z39" i="9" s="1"/>
  <c r="N39" i="9"/>
  <c r="AI39" i="9" s="1"/>
  <c r="AJ39" i="9" s="1"/>
  <c r="O39" i="9"/>
  <c r="M40" i="9"/>
  <c r="AH40" i="9" s="1"/>
  <c r="N40" i="9"/>
  <c r="O40" i="9"/>
  <c r="M41" i="9"/>
  <c r="N41" i="9"/>
  <c r="O41" i="9"/>
  <c r="P41" i="9"/>
  <c r="M42" i="9"/>
  <c r="AH42" i="9" s="1"/>
  <c r="AI42" i="9" s="1"/>
  <c r="AJ42" i="9" s="1"/>
  <c r="N42" i="9"/>
  <c r="O42" i="9"/>
  <c r="M43" i="9"/>
  <c r="P43" i="9" s="1"/>
  <c r="N43" i="9"/>
  <c r="O43" i="9"/>
  <c r="M44" i="9"/>
  <c r="N44" i="9"/>
  <c r="O44" i="9"/>
  <c r="W44" i="9"/>
  <c r="B45" i="9"/>
  <c r="M45" i="9"/>
  <c r="P45" i="9" s="1"/>
  <c r="N45" i="9"/>
  <c r="O45" i="9"/>
  <c r="B46" i="9"/>
  <c r="B47" i="9" s="1"/>
  <c r="M46" i="9"/>
  <c r="P46" i="9" s="1"/>
  <c r="AI46" i="9" s="1"/>
  <c r="AJ46" i="9" s="1"/>
  <c r="N46" i="9"/>
  <c r="O46" i="9"/>
  <c r="M47" i="9"/>
  <c r="P47" i="9" s="1"/>
  <c r="N47" i="9"/>
  <c r="AI47" i="9" s="1"/>
  <c r="AJ47" i="9" s="1"/>
  <c r="O47" i="9"/>
  <c r="B48" i="9"/>
  <c r="B49" i="9" s="1"/>
  <c r="B50" i="9" s="1"/>
  <c r="B51" i="9" s="1"/>
  <c r="B52" i="9" s="1"/>
  <c r="M48" i="9"/>
  <c r="N48" i="9"/>
  <c r="O48" i="9"/>
  <c r="U48" i="9"/>
  <c r="U99" i="9" s="1"/>
  <c r="M49" i="9"/>
  <c r="P49" i="9" s="1"/>
  <c r="N49" i="9"/>
  <c r="O49" i="9"/>
  <c r="M50" i="9"/>
  <c r="P50" i="9" s="1"/>
  <c r="AI50" i="9" s="1"/>
  <c r="AJ50" i="9" s="1"/>
  <c r="N50" i="9"/>
  <c r="O50" i="9"/>
  <c r="M51" i="9"/>
  <c r="V51" i="9" s="1"/>
  <c r="N51" i="9"/>
  <c r="AI51" i="9" s="1"/>
  <c r="AJ51" i="9" s="1"/>
  <c r="O51" i="9"/>
  <c r="M52" i="9"/>
  <c r="N52" i="9"/>
  <c r="O52" i="9"/>
  <c r="P52" i="9"/>
  <c r="M53" i="9"/>
  <c r="N53" i="9"/>
  <c r="AI53" i="9" s="1"/>
  <c r="AJ53" i="9" s="1"/>
  <c r="O53" i="9"/>
  <c r="P53" i="9"/>
  <c r="B54" i="9"/>
  <c r="M54" i="9"/>
  <c r="P54" i="9" s="1"/>
  <c r="AI54" i="9" s="1"/>
  <c r="AJ54" i="9" s="1"/>
  <c r="N54" i="9"/>
  <c r="O54" i="9"/>
  <c r="B55" i="9"/>
  <c r="M55" i="9"/>
  <c r="N55" i="9"/>
  <c r="O55" i="9"/>
  <c r="P55" i="9"/>
  <c r="B56" i="9"/>
  <c r="B57" i="9" s="1"/>
  <c r="M56" i="9"/>
  <c r="Z56" i="9" s="1"/>
  <c r="AI56" i="9" s="1"/>
  <c r="AJ56" i="9" s="1"/>
  <c r="N56" i="9"/>
  <c r="O56" i="9"/>
  <c r="M57" i="9"/>
  <c r="P57" i="9" s="1"/>
  <c r="N57" i="9"/>
  <c r="AI57" i="9" s="1"/>
  <c r="AJ57" i="9" s="1"/>
  <c r="O57" i="9"/>
  <c r="M58" i="9"/>
  <c r="N58" i="9"/>
  <c r="O58" i="9"/>
  <c r="P58" i="9"/>
  <c r="B59" i="9"/>
  <c r="M59" i="9"/>
  <c r="S59" i="9" s="1"/>
  <c r="S99" i="9" s="1"/>
  <c r="N59" i="9"/>
  <c r="O59" i="9"/>
  <c r="AI59" i="9" s="1"/>
  <c r="AJ59" i="9" s="1"/>
  <c r="B60" i="9"/>
  <c r="B61" i="9" s="1"/>
  <c r="M60" i="9"/>
  <c r="Q60" i="9" s="1"/>
  <c r="AI60" i="9" s="1"/>
  <c r="AJ60" i="9" s="1"/>
  <c r="N60" i="9"/>
  <c r="O60" i="9"/>
  <c r="M61" i="9"/>
  <c r="W61" i="9" s="1"/>
  <c r="N61" i="9"/>
  <c r="AI61" i="9" s="1"/>
  <c r="AJ61" i="9" s="1"/>
  <c r="O61" i="9"/>
  <c r="B62" i="9"/>
  <c r="B63" i="9" s="1"/>
  <c r="B64" i="9" s="1"/>
  <c r="B65" i="9" s="1"/>
  <c r="B66" i="9" s="1"/>
  <c r="B67" i="9" s="1"/>
  <c r="M62" i="9"/>
  <c r="N62" i="9"/>
  <c r="O62" i="9"/>
  <c r="P62" i="9"/>
  <c r="M63" i="9"/>
  <c r="P63" i="9" s="1"/>
  <c r="N63" i="9"/>
  <c r="O63" i="9"/>
  <c r="M64" i="9"/>
  <c r="P64" i="9" s="1"/>
  <c r="AI64" i="9" s="1"/>
  <c r="AJ64" i="9" s="1"/>
  <c r="N64" i="9"/>
  <c r="O64" i="9"/>
  <c r="M65" i="9"/>
  <c r="P65" i="9" s="1"/>
  <c r="N65" i="9"/>
  <c r="AI65" i="9" s="1"/>
  <c r="AJ65" i="9" s="1"/>
  <c r="O65" i="9"/>
  <c r="M66" i="9"/>
  <c r="N66" i="9"/>
  <c r="O66" i="9"/>
  <c r="Q66" i="9"/>
  <c r="M67" i="9"/>
  <c r="P67" i="9" s="1"/>
  <c r="N67" i="9"/>
  <c r="O67" i="9"/>
  <c r="AI67" i="9" s="1"/>
  <c r="AJ67" i="9" s="1"/>
  <c r="M68" i="9"/>
  <c r="P68" i="9" s="1"/>
  <c r="N68" i="9"/>
  <c r="AI68" i="9" s="1"/>
  <c r="AJ68" i="9" s="1"/>
  <c r="O68" i="9"/>
  <c r="B69" i="9"/>
  <c r="M69" i="9"/>
  <c r="N69" i="9"/>
  <c r="O69" i="9"/>
  <c r="Z69" i="9"/>
  <c r="M70" i="9"/>
  <c r="AH70" i="9" s="1"/>
  <c r="N70" i="9"/>
  <c r="O70" i="9"/>
  <c r="B71" i="9"/>
  <c r="M71" i="9"/>
  <c r="W71" i="9" s="1"/>
  <c r="N71" i="9"/>
  <c r="O71" i="9"/>
  <c r="AI71" i="9"/>
  <c r="AJ71" i="9" s="1"/>
  <c r="B72" i="9"/>
  <c r="M72" i="9"/>
  <c r="N72" i="9"/>
  <c r="AI72" i="9" s="1"/>
  <c r="AJ72" i="9" s="1"/>
  <c r="O72" i="9"/>
  <c r="P72" i="9"/>
  <c r="B73" i="9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M73" i="9"/>
  <c r="N73" i="9"/>
  <c r="O73" i="9"/>
  <c r="AI73" i="9"/>
  <c r="AJ73" i="9" s="1"/>
  <c r="M74" i="9"/>
  <c r="N74" i="9"/>
  <c r="O74" i="9"/>
  <c r="M75" i="9"/>
  <c r="N75" i="9"/>
  <c r="O75" i="9"/>
  <c r="AI75" i="9"/>
  <c r="AJ75" i="9"/>
  <c r="M76" i="9"/>
  <c r="N76" i="9"/>
  <c r="O76" i="9"/>
  <c r="M77" i="9"/>
  <c r="N77" i="9"/>
  <c r="O77" i="9"/>
  <c r="AI77" i="9"/>
  <c r="AJ77" i="9" s="1"/>
  <c r="M78" i="9"/>
  <c r="N78" i="9"/>
  <c r="O78" i="9"/>
  <c r="M79" i="9"/>
  <c r="N79" i="9"/>
  <c r="O79" i="9"/>
  <c r="AI79" i="9"/>
  <c r="AJ79" i="9"/>
  <c r="M80" i="9"/>
  <c r="N80" i="9"/>
  <c r="O80" i="9"/>
  <c r="M81" i="9"/>
  <c r="N81" i="9"/>
  <c r="O81" i="9"/>
  <c r="AI81" i="9"/>
  <c r="AJ81" i="9" s="1"/>
  <c r="M82" i="9"/>
  <c r="N82" i="9"/>
  <c r="O82" i="9"/>
  <c r="M83" i="9"/>
  <c r="N83" i="9"/>
  <c r="O83" i="9"/>
  <c r="AI83" i="9"/>
  <c r="AJ83" i="9"/>
  <c r="M84" i="9"/>
  <c r="N84" i="9"/>
  <c r="O84" i="9"/>
  <c r="M85" i="9"/>
  <c r="N85" i="9"/>
  <c r="O85" i="9"/>
  <c r="AI85" i="9"/>
  <c r="AJ85" i="9" s="1"/>
  <c r="M86" i="9"/>
  <c r="N86" i="9"/>
  <c r="O86" i="9"/>
  <c r="M87" i="9"/>
  <c r="N87" i="9"/>
  <c r="O87" i="9"/>
  <c r="AI87" i="9"/>
  <c r="AJ87" i="9"/>
  <c r="M88" i="9"/>
  <c r="N88" i="9"/>
  <c r="O88" i="9"/>
  <c r="M89" i="9"/>
  <c r="N89" i="9"/>
  <c r="O89" i="9"/>
  <c r="AI89" i="9"/>
  <c r="AJ89" i="9" s="1"/>
  <c r="M90" i="9"/>
  <c r="N90" i="9"/>
  <c r="O90" i="9"/>
  <c r="M91" i="9"/>
  <c r="N91" i="9"/>
  <c r="AI91" i="9" s="1"/>
  <c r="AJ91" i="9" s="1"/>
  <c r="O91" i="9"/>
  <c r="M92" i="9"/>
  <c r="N92" i="9"/>
  <c r="O92" i="9"/>
  <c r="AI92" i="9"/>
  <c r="AJ92" i="9"/>
  <c r="M93" i="9"/>
  <c r="N93" i="9"/>
  <c r="O93" i="9"/>
  <c r="AI93" i="9"/>
  <c r="AJ93" i="9" s="1"/>
  <c r="M94" i="9"/>
  <c r="N94" i="9"/>
  <c r="O94" i="9"/>
  <c r="M95" i="9"/>
  <c r="N95" i="9"/>
  <c r="O95" i="9"/>
  <c r="AI95" i="9"/>
  <c r="AJ95" i="9"/>
  <c r="M96" i="9"/>
  <c r="N96" i="9"/>
  <c r="O96" i="9"/>
  <c r="AI96" i="9"/>
  <c r="AJ96" i="9" s="1"/>
  <c r="M97" i="9"/>
  <c r="N97" i="9"/>
  <c r="AI97" i="9" s="1"/>
  <c r="AJ97" i="9" s="1"/>
  <c r="O97" i="9"/>
  <c r="H99" i="9"/>
  <c r="I99" i="9"/>
  <c r="J99" i="9"/>
  <c r="K99" i="9"/>
  <c r="O99" i="9"/>
  <c r="R99" i="9"/>
  <c r="T99" i="9"/>
  <c r="X99" i="9"/>
  <c r="AA99" i="9"/>
  <c r="AB99" i="9"/>
  <c r="AC99" i="9"/>
  <c r="AD99" i="9"/>
  <c r="AE99" i="9"/>
  <c r="AF99" i="9"/>
  <c r="AG99" i="9"/>
  <c r="K101" i="9"/>
  <c r="AH99" i="10" l="1"/>
  <c r="AI18" i="10"/>
  <c r="AJ18" i="10" s="1"/>
  <c r="Z98" i="6"/>
  <c r="AI14" i="6"/>
  <c r="AJ14" i="6" s="1"/>
  <c r="AI50" i="7"/>
  <c r="AJ50" i="7" s="1"/>
  <c r="W99" i="7"/>
  <c r="AH99" i="9"/>
  <c r="W98" i="6"/>
  <c r="AI10" i="6"/>
  <c r="AJ10" i="6" s="1"/>
  <c r="P98" i="6"/>
  <c r="P100" i="6" s="1"/>
  <c r="AH99" i="7"/>
  <c r="Q99" i="8"/>
  <c r="AI27" i="8"/>
  <c r="AJ27" i="8" s="1"/>
  <c r="U99" i="8"/>
  <c r="AI11" i="8"/>
  <c r="AJ11" i="8" s="1"/>
  <c r="V99" i="9"/>
  <c r="AI22" i="9"/>
  <c r="AJ22" i="9" s="1"/>
  <c r="AI21" i="10"/>
  <c r="AJ21" i="10" s="1"/>
  <c r="Q99" i="10"/>
  <c r="AI19" i="8"/>
  <c r="AJ19" i="8" s="1"/>
  <c r="Z99" i="8"/>
  <c r="W99" i="8"/>
  <c r="AI31" i="8"/>
  <c r="AJ31" i="8" s="1"/>
  <c r="Z98" i="3"/>
  <c r="AI7" i="3"/>
  <c r="AJ7" i="3" s="1"/>
  <c r="AI63" i="9"/>
  <c r="AJ63" i="9" s="1"/>
  <c r="AI45" i="9"/>
  <c r="AJ45" i="9" s="1"/>
  <c r="AI70" i="9"/>
  <c r="AJ70" i="9" s="1"/>
  <c r="AI49" i="9"/>
  <c r="AJ49" i="9" s="1"/>
  <c r="AI43" i="9"/>
  <c r="AJ43" i="9" s="1"/>
  <c r="AI27" i="9"/>
  <c r="AJ27" i="9" s="1"/>
  <c r="Z99" i="9"/>
  <c r="AI11" i="9"/>
  <c r="AJ11" i="9" s="1"/>
  <c r="Q99" i="9"/>
  <c r="AI7" i="9"/>
  <c r="AJ7" i="9" s="1"/>
  <c r="P99" i="9"/>
  <c r="P101" i="9" s="1"/>
  <c r="Z99" i="10"/>
  <c r="O99" i="8"/>
  <c r="AJ5" i="1"/>
  <c r="Z6" i="5"/>
  <c r="M98" i="5"/>
  <c r="W99" i="9"/>
  <c r="N99" i="9"/>
  <c r="N101" i="9" s="1"/>
  <c r="AI90" i="9"/>
  <c r="AJ90" i="9" s="1"/>
  <c r="AI86" i="9"/>
  <c r="AJ86" i="9" s="1"/>
  <c r="AI82" i="9"/>
  <c r="AJ82" i="9" s="1"/>
  <c r="AI78" i="9"/>
  <c r="AJ78" i="9" s="1"/>
  <c r="AI74" i="9"/>
  <c r="AJ74" i="9" s="1"/>
  <c r="AI55" i="9"/>
  <c r="AJ55" i="9" s="1"/>
  <c r="AI41" i="9"/>
  <c r="AJ41" i="9" s="1"/>
  <c r="AI40" i="9"/>
  <c r="AJ40" i="9" s="1"/>
  <c r="AI37" i="9"/>
  <c r="AJ37" i="9" s="1"/>
  <c r="AI33" i="9"/>
  <c r="AJ33" i="9" s="1"/>
  <c r="AI29" i="9"/>
  <c r="AJ29" i="9" s="1"/>
  <c r="AI25" i="9"/>
  <c r="AJ25" i="9" s="1"/>
  <c r="AI21" i="9"/>
  <c r="AJ21" i="9" s="1"/>
  <c r="AI17" i="9"/>
  <c r="AJ17" i="9" s="1"/>
  <c r="AI92" i="10"/>
  <c r="AJ92" i="10" s="1"/>
  <c r="AI84" i="10"/>
  <c r="AJ84" i="10" s="1"/>
  <c r="AI76" i="10"/>
  <c r="AJ76" i="10" s="1"/>
  <c r="AI68" i="10"/>
  <c r="AJ68" i="10" s="1"/>
  <c r="AI60" i="10"/>
  <c r="AJ60" i="10" s="1"/>
  <c r="AI42" i="10"/>
  <c r="AJ42" i="10" s="1"/>
  <c r="AI10" i="10"/>
  <c r="AJ10" i="10" s="1"/>
  <c r="P5" i="10"/>
  <c r="U98" i="6"/>
  <c r="AI61" i="6"/>
  <c r="AJ61" i="6" s="1"/>
  <c r="AI53" i="6"/>
  <c r="AJ53" i="6" s="1"/>
  <c r="AI45" i="6"/>
  <c r="AJ45" i="6" s="1"/>
  <c r="N98" i="4"/>
  <c r="N100" i="4" s="1"/>
  <c r="AI80" i="4"/>
  <c r="AJ80" i="4" s="1"/>
  <c r="AI73" i="4"/>
  <c r="AJ73" i="4" s="1"/>
  <c r="P99" i="7"/>
  <c r="P101" i="7" s="1"/>
  <c r="AI76" i="2"/>
  <c r="AJ76" i="2" s="1"/>
  <c r="AI53" i="2"/>
  <c r="AJ53" i="2" s="1"/>
  <c r="W98" i="2"/>
  <c r="AI31" i="2"/>
  <c r="AJ31" i="2" s="1"/>
  <c r="AI21" i="2"/>
  <c r="AJ21" i="2" s="1"/>
  <c r="AI20" i="2"/>
  <c r="AJ20" i="2" s="1"/>
  <c r="W98" i="3"/>
  <c r="V98" i="3"/>
  <c r="AI43" i="3"/>
  <c r="AJ43" i="3" s="1"/>
  <c r="P5" i="3"/>
  <c r="M98" i="3"/>
  <c r="AI32" i="5"/>
  <c r="AJ32" i="5" s="1"/>
  <c r="AJ5" i="5"/>
  <c r="AI69" i="9"/>
  <c r="AJ69" i="9" s="1"/>
  <c r="AI10" i="9"/>
  <c r="AJ10" i="9" s="1"/>
  <c r="AI6" i="9"/>
  <c r="AI24" i="10"/>
  <c r="AJ24" i="10" s="1"/>
  <c r="AI20" i="10"/>
  <c r="AJ20" i="10" s="1"/>
  <c r="AI7" i="10"/>
  <c r="AJ7" i="10" s="1"/>
  <c r="N98" i="6"/>
  <c r="AI96" i="6"/>
  <c r="AJ96" i="6" s="1"/>
  <c r="AI88" i="6"/>
  <c r="AJ88" i="6" s="1"/>
  <c r="AI84" i="6"/>
  <c r="AJ84" i="6" s="1"/>
  <c r="AI80" i="6"/>
  <c r="AJ80" i="6" s="1"/>
  <c r="AI76" i="6"/>
  <c r="AJ76" i="6" s="1"/>
  <c r="AI72" i="6"/>
  <c r="AJ72" i="6" s="1"/>
  <c r="AI68" i="6"/>
  <c r="AJ68" i="6" s="1"/>
  <c r="AI59" i="6"/>
  <c r="AJ59" i="6" s="1"/>
  <c r="AI51" i="6"/>
  <c r="AJ51" i="6" s="1"/>
  <c r="AI43" i="6"/>
  <c r="AJ43" i="6" s="1"/>
  <c r="O98" i="6"/>
  <c r="AI88" i="4"/>
  <c r="AJ88" i="4" s="1"/>
  <c r="AI81" i="4"/>
  <c r="AJ81" i="4" s="1"/>
  <c r="AH98" i="4"/>
  <c r="Z98" i="4"/>
  <c r="Q98" i="4"/>
  <c r="P5" i="4"/>
  <c r="M98" i="4"/>
  <c r="AI48" i="7"/>
  <c r="AJ48" i="7" s="1"/>
  <c r="AI40" i="7"/>
  <c r="AJ40" i="7" s="1"/>
  <c r="AI32" i="7"/>
  <c r="AJ32" i="7" s="1"/>
  <c r="AI24" i="7"/>
  <c r="AJ24" i="7" s="1"/>
  <c r="AI16" i="7"/>
  <c r="AJ16" i="7" s="1"/>
  <c r="AI8" i="7"/>
  <c r="AJ8" i="7" s="1"/>
  <c r="O99" i="7"/>
  <c r="AI49" i="8"/>
  <c r="AJ49" i="8" s="1"/>
  <c r="AI45" i="8"/>
  <c r="AJ45" i="8" s="1"/>
  <c r="AI41" i="8"/>
  <c r="AJ41" i="8" s="1"/>
  <c r="AI37" i="8"/>
  <c r="AJ37" i="8" s="1"/>
  <c r="AI33" i="8"/>
  <c r="AJ33" i="8" s="1"/>
  <c r="AI29" i="8"/>
  <c r="AJ29" i="8" s="1"/>
  <c r="AI25" i="8"/>
  <c r="AJ25" i="8" s="1"/>
  <c r="AI21" i="8"/>
  <c r="AJ21" i="8" s="1"/>
  <c r="AI17" i="8"/>
  <c r="AJ17" i="8" s="1"/>
  <c r="AI13" i="8"/>
  <c r="AJ13" i="8" s="1"/>
  <c r="N99" i="8"/>
  <c r="N101" i="8" s="1"/>
  <c r="V98" i="2"/>
  <c r="AI61" i="2"/>
  <c r="AJ61" i="2" s="1"/>
  <c r="AI29" i="2"/>
  <c r="AJ29" i="2" s="1"/>
  <c r="P10" i="2"/>
  <c r="P98" i="2" s="1"/>
  <c r="P100" i="2" s="1"/>
  <c r="M98" i="2"/>
  <c r="AI7" i="2"/>
  <c r="AJ7" i="2" s="1"/>
  <c r="Z98" i="2"/>
  <c r="AI18" i="3"/>
  <c r="AJ18" i="3" s="1"/>
  <c r="O98" i="3"/>
  <c r="AI94" i="9"/>
  <c r="AJ94" i="9" s="1"/>
  <c r="AI88" i="9"/>
  <c r="AJ88" i="9" s="1"/>
  <c r="AI84" i="9"/>
  <c r="AJ84" i="9" s="1"/>
  <c r="AI80" i="9"/>
  <c r="AJ80" i="9" s="1"/>
  <c r="AI76" i="9"/>
  <c r="AJ76" i="9" s="1"/>
  <c r="AI66" i="9"/>
  <c r="AJ66" i="9" s="1"/>
  <c r="AI62" i="9"/>
  <c r="AJ62" i="9" s="1"/>
  <c r="AI58" i="9"/>
  <c r="AJ58" i="9" s="1"/>
  <c r="AI52" i="9"/>
  <c r="AJ52" i="9" s="1"/>
  <c r="AI48" i="9"/>
  <c r="AJ48" i="9" s="1"/>
  <c r="AI44" i="9"/>
  <c r="AJ44" i="9" s="1"/>
  <c r="AI96" i="10"/>
  <c r="AJ96" i="10" s="1"/>
  <c r="AI88" i="10"/>
  <c r="AJ88" i="10" s="1"/>
  <c r="AI80" i="10"/>
  <c r="AJ80" i="10" s="1"/>
  <c r="AI72" i="10"/>
  <c r="AJ72" i="10" s="1"/>
  <c r="AI64" i="10"/>
  <c r="AJ64" i="10" s="1"/>
  <c r="N99" i="10"/>
  <c r="N101" i="10" s="1"/>
  <c r="M98" i="6"/>
  <c r="AI65" i="6"/>
  <c r="AJ65" i="6" s="1"/>
  <c r="AI57" i="6"/>
  <c r="AJ57" i="6" s="1"/>
  <c r="S98" i="6"/>
  <c r="AI49" i="6"/>
  <c r="AJ49" i="6" s="1"/>
  <c r="AI41" i="6"/>
  <c r="AJ41" i="6" s="1"/>
  <c r="AI37" i="6"/>
  <c r="AJ37" i="6" s="1"/>
  <c r="AI33" i="6"/>
  <c r="AJ33" i="6" s="1"/>
  <c r="AI29" i="6"/>
  <c r="AJ29" i="6" s="1"/>
  <c r="AI25" i="6"/>
  <c r="AJ25" i="6" s="1"/>
  <c r="AI21" i="6"/>
  <c r="AJ21" i="6" s="1"/>
  <c r="AI17" i="6"/>
  <c r="AJ17" i="6" s="1"/>
  <c r="AI13" i="6"/>
  <c r="AJ13" i="6" s="1"/>
  <c r="AI9" i="6"/>
  <c r="AJ9" i="6" s="1"/>
  <c r="AI5" i="6"/>
  <c r="W98" i="4"/>
  <c r="S98" i="4"/>
  <c r="AI96" i="4"/>
  <c r="AJ96" i="4" s="1"/>
  <c r="AI89" i="4"/>
  <c r="AJ89" i="4" s="1"/>
  <c r="AI66" i="4"/>
  <c r="AJ66" i="4" s="1"/>
  <c r="AI62" i="4"/>
  <c r="AJ62" i="4" s="1"/>
  <c r="AI58" i="4"/>
  <c r="AJ58" i="4" s="1"/>
  <c r="AI54" i="4"/>
  <c r="AJ54" i="4" s="1"/>
  <c r="AI50" i="4"/>
  <c r="AJ50" i="4" s="1"/>
  <c r="AI46" i="4"/>
  <c r="AJ46" i="4" s="1"/>
  <c r="AI42" i="4"/>
  <c r="AJ42" i="4" s="1"/>
  <c r="AI38" i="4"/>
  <c r="AJ38" i="4" s="1"/>
  <c r="AI34" i="4"/>
  <c r="AJ34" i="4" s="1"/>
  <c r="AI30" i="4"/>
  <c r="AJ30" i="4" s="1"/>
  <c r="AI26" i="4"/>
  <c r="AJ26" i="4" s="1"/>
  <c r="AI22" i="4"/>
  <c r="AJ22" i="4" s="1"/>
  <c r="AI18" i="4"/>
  <c r="AJ18" i="4" s="1"/>
  <c r="AI14" i="4"/>
  <c r="AJ14" i="4" s="1"/>
  <c r="AI12" i="4"/>
  <c r="AJ12" i="4" s="1"/>
  <c r="AI10" i="4"/>
  <c r="AJ10" i="4" s="1"/>
  <c r="AI6" i="4"/>
  <c r="AJ6" i="4" s="1"/>
  <c r="N99" i="7"/>
  <c r="N101" i="7" s="1"/>
  <c r="AI46" i="7"/>
  <c r="AJ46" i="7" s="1"/>
  <c r="AI38" i="7"/>
  <c r="AJ38" i="7" s="1"/>
  <c r="AI30" i="7"/>
  <c r="AJ30" i="7" s="1"/>
  <c r="AI22" i="7"/>
  <c r="AJ22" i="7" s="1"/>
  <c r="AI14" i="7"/>
  <c r="AJ14" i="7" s="1"/>
  <c r="AI6" i="7"/>
  <c r="AJ6" i="7" s="1"/>
  <c r="AI92" i="2"/>
  <c r="AJ92" i="2" s="1"/>
  <c r="AI69" i="2"/>
  <c r="AJ69" i="2" s="1"/>
  <c r="AI58" i="2"/>
  <c r="AJ58" i="2" s="1"/>
  <c r="AI37" i="2"/>
  <c r="AJ37" i="2" s="1"/>
  <c r="AI26" i="2"/>
  <c r="AJ26" i="2" s="1"/>
  <c r="O98" i="2"/>
  <c r="AI5" i="2"/>
  <c r="Q98" i="3"/>
  <c r="AI15" i="3"/>
  <c r="AJ15" i="3" s="1"/>
  <c r="AI10" i="3"/>
  <c r="AJ10" i="3" s="1"/>
  <c r="M98" i="1"/>
  <c r="AI94" i="7"/>
  <c r="AJ94" i="7" s="1"/>
  <c r="AI86" i="7"/>
  <c r="AJ86" i="7" s="1"/>
  <c r="AI78" i="7"/>
  <c r="AJ78" i="7" s="1"/>
  <c r="AI70" i="7"/>
  <c r="AJ70" i="7" s="1"/>
  <c r="AI62" i="7"/>
  <c r="AJ62" i="7" s="1"/>
  <c r="AI54" i="7"/>
  <c r="AJ54" i="7" s="1"/>
  <c r="AI45" i="7"/>
  <c r="AJ45" i="7" s="1"/>
  <c r="AI37" i="7"/>
  <c r="AJ37" i="7" s="1"/>
  <c r="AI29" i="7"/>
  <c r="AJ29" i="7" s="1"/>
  <c r="AI21" i="7"/>
  <c r="AJ21" i="7" s="1"/>
  <c r="AI13" i="7"/>
  <c r="AJ13" i="7" s="1"/>
  <c r="AI5" i="7"/>
  <c r="AI91" i="8"/>
  <c r="AJ91" i="8" s="1"/>
  <c r="AI83" i="8"/>
  <c r="AJ83" i="8" s="1"/>
  <c r="AI75" i="8"/>
  <c r="AJ75" i="8" s="1"/>
  <c r="AI67" i="8"/>
  <c r="AJ67" i="8" s="1"/>
  <c r="AI59" i="8"/>
  <c r="AJ59" i="8" s="1"/>
  <c r="M99" i="8"/>
  <c r="AI70" i="2"/>
  <c r="AJ70" i="2" s="1"/>
  <c r="AI62" i="2"/>
  <c r="AJ62" i="2" s="1"/>
  <c r="AI54" i="2"/>
  <c r="AJ54" i="2" s="1"/>
  <c r="AI46" i="2"/>
  <c r="AJ46" i="2" s="1"/>
  <c r="AI38" i="2"/>
  <c r="AJ38" i="2" s="1"/>
  <c r="AI30" i="2"/>
  <c r="AJ30" i="2" s="1"/>
  <c r="AI22" i="2"/>
  <c r="AJ22" i="2" s="1"/>
  <c r="AI14" i="2"/>
  <c r="AJ14" i="2" s="1"/>
  <c r="AI6" i="2"/>
  <c r="AJ6" i="2" s="1"/>
  <c r="N98" i="2"/>
  <c r="AI95" i="3"/>
  <c r="AJ95" i="3" s="1"/>
  <c r="AI79" i="3"/>
  <c r="AJ79" i="3" s="1"/>
  <c r="AI54" i="3"/>
  <c r="AJ54" i="3" s="1"/>
  <c r="AI46" i="3"/>
  <c r="AJ46" i="3" s="1"/>
  <c r="AI38" i="3"/>
  <c r="AJ38" i="3" s="1"/>
  <c r="AI30" i="3"/>
  <c r="AJ30" i="3" s="1"/>
  <c r="AI20" i="3"/>
  <c r="AJ20" i="3" s="1"/>
  <c r="AI6" i="1"/>
  <c r="AJ6" i="1" s="1"/>
  <c r="O98" i="1"/>
  <c r="W98" i="5"/>
  <c r="AI93" i="4"/>
  <c r="AJ93" i="4" s="1"/>
  <c r="AI85" i="4"/>
  <c r="AJ85" i="4" s="1"/>
  <c r="AI77" i="4"/>
  <c r="AJ77" i="4" s="1"/>
  <c r="AI69" i="4"/>
  <c r="AJ69" i="4" s="1"/>
  <c r="AI47" i="7"/>
  <c r="AJ47" i="7" s="1"/>
  <c r="AI39" i="7"/>
  <c r="AJ39" i="7" s="1"/>
  <c r="AI31" i="7"/>
  <c r="AJ31" i="7" s="1"/>
  <c r="AI23" i="7"/>
  <c r="AJ23" i="7" s="1"/>
  <c r="AI15" i="7"/>
  <c r="AJ15" i="7" s="1"/>
  <c r="AI7" i="7"/>
  <c r="AJ7" i="7" s="1"/>
  <c r="AI6" i="8"/>
  <c r="AJ6" i="8" s="1"/>
  <c r="P5" i="8"/>
  <c r="P99" i="8" s="1"/>
  <c r="AI65" i="2"/>
  <c r="AJ65" i="2" s="1"/>
  <c r="AI57" i="2"/>
  <c r="AJ57" i="2" s="1"/>
  <c r="AI49" i="2"/>
  <c r="AJ49" i="2" s="1"/>
  <c r="AI41" i="2"/>
  <c r="AJ41" i="2" s="1"/>
  <c r="AI33" i="2"/>
  <c r="AJ33" i="2" s="1"/>
  <c r="AI25" i="2"/>
  <c r="AJ25" i="2" s="1"/>
  <c r="AI17" i="2"/>
  <c r="AJ17" i="2" s="1"/>
  <c r="AI9" i="2"/>
  <c r="AJ9" i="2" s="1"/>
  <c r="S98" i="3"/>
  <c r="AI70" i="3"/>
  <c r="AJ70" i="3" s="1"/>
  <c r="AI6" i="3"/>
  <c r="AJ6" i="3" s="1"/>
  <c r="N98" i="3"/>
  <c r="N100" i="3" s="1"/>
  <c r="AI65" i="1"/>
  <c r="AJ65" i="1" s="1"/>
  <c r="AI50" i="1"/>
  <c r="AJ50" i="1" s="1"/>
  <c r="AI34" i="1"/>
  <c r="AJ34" i="1" s="1"/>
  <c r="AI18" i="1"/>
  <c r="AJ18" i="1" s="1"/>
  <c r="N98" i="5"/>
  <c r="N100" i="5" s="1"/>
  <c r="AI8" i="8"/>
  <c r="AJ8" i="8" s="1"/>
  <c r="AI96" i="2"/>
  <c r="AJ96" i="2" s="1"/>
  <c r="AI88" i="2"/>
  <c r="AJ88" i="2" s="1"/>
  <c r="AI80" i="2"/>
  <c r="AJ80" i="2" s="1"/>
  <c r="AI72" i="2"/>
  <c r="AJ72" i="2" s="1"/>
  <c r="AI57" i="3"/>
  <c r="AJ57" i="3" s="1"/>
  <c r="AI49" i="3"/>
  <c r="AJ49" i="3" s="1"/>
  <c r="AI41" i="3"/>
  <c r="AJ41" i="3" s="1"/>
  <c r="AI33" i="3"/>
  <c r="AJ33" i="3" s="1"/>
  <c r="AH98" i="3"/>
  <c r="AI14" i="3"/>
  <c r="AJ14" i="3" s="1"/>
  <c r="P100" i="1"/>
  <c r="AI58" i="1"/>
  <c r="AJ58" i="1" s="1"/>
  <c r="AI42" i="1"/>
  <c r="AJ42" i="1" s="1"/>
  <c r="AI26" i="1"/>
  <c r="AJ26" i="1" s="1"/>
  <c r="AI76" i="5"/>
  <c r="AJ76" i="5" s="1"/>
  <c r="AI66" i="3"/>
  <c r="AJ66" i="3" s="1"/>
  <c r="AI56" i="3"/>
  <c r="AJ56" i="3" s="1"/>
  <c r="AI48" i="3"/>
  <c r="AJ48" i="3" s="1"/>
  <c r="AI40" i="3"/>
  <c r="AJ40" i="3" s="1"/>
  <c r="AI32" i="3"/>
  <c r="AJ32" i="3" s="1"/>
  <c r="AI24" i="3"/>
  <c r="AJ24" i="3" s="1"/>
  <c r="AI16" i="3"/>
  <c r="AJ16" i="3" s="1"/>
  <c r="AI8" i="3"/>
  <c r="AJ8" i="3" s="1"/>
  <c r="AI74" i="1"/>
  <c r="AJ74" i="1" s="1"/>
  <c r="W98" i="1"/>
  <c r="AI7" i="1"/>
  <c r="AJ7" i="1" s="1"/>
  <c r="N98" i="1"/>
  <c r="N100" i="1" s="1"/>
  <c r="AI93" i="5"/>
  <c r="AJ93" i="5" s="1"/>
  <c r="AI51" i="5"/>
  <c r="AJ51" i="5" s="1"/>
  <c r="AI39" i="5"/>
  <c r="AJ39" i="5" s="1"/>
  <c r="AI19" i="5"/>
  <c r="AJ19" i="5" s="1"/>
  <c r="AI7" i="5"/>
  <c r="AJ7" i="5" s="1"/>
  <c r="O98" i="5"/>
  <c r="AI70" i="1"/>
  <c r="AJ70" i="1" s="1"/>
  <c r="AI62" i="1"/>
  <c r="AJ62" i="1" s="1"/>
  <c r="AI85" i="5"/>
  <c r="AJ85" i="5" s="1"/>
  <c r="AI69" i="5"/>
  <c r="AJ69" i="5" s="1"/>
  <c r="AI59" i="5"/>
  <c r="AJ59" i="5" s="1"/>
  <c r="AI47" i="5"/>
  <c r="AJ47" i="5" s="1"/>
  <c r="AI27" i="5"/>
  <c r="AJ27" i="5" s="1"/>
  <c r="T98" i="5"/>
  <c r="AI18" i="5"/>
  <c r="AJ18" i="5" s="1"/>
  <c r="AI15" i="5"/>
  <c r="AJ15" i="5" s="1"/>
  <c r="AI57" i="5"/>
  <c r="AJ57" i="5" s="1"/>
  <c r="AI49" i="5"/>
  <c r="AJ49" i="5" s="1"/>
  <c r="AI41" i="5"/>
  <c r="AJ41" i="5" s="1"/>
  <c r="AI33" i="5"/>
  <c r="AJ33" i="5" s="1"/>
  <c r="AI25" i="5"/>
  <c r="AJ25" i="5" s="1"/>
  <c r="AI17" i="5"/>
  <c r="AJ17" i="5" s="1"/>
  <c r="AI9" i="5"/>
  <c r="AJ9" i="5" s="1"/>
  <c r="P98" i="5"/>
  <c r="P100" i="5" s="1"/>
  <c r="N100" i="6" l="1"/>
  <c r="AI99" i="6" s="1"/>
  <c r="AJ6" i="9"/>
  <c r="AI99" i="9"/>
  <c r="AI100" i="9"/>
  <c r="P101" i="8"/>
  <c r="AI98" i="6"/>
  <c r="AJ5" i="6"/>
  <c r="P99" i="10"/>
  <c r="P101" i="10" s="1"/>
  <c r="AI5" i="10"/>
  <c r="AI98" i="1"/>
  <c r="N100" i="2"/>
  <c r="AJ5" i="7"/>
  <c r="AI99" i="7"/>
  <c r="AJ5" i="2"/>
  <c r="AI5" i="8"/>
  <c r="P98" i="4"/>
  <c r="P100" i="4" s="1"/>
  <c r="AI5" i="4"/>
  <c r="AI5" i="3"/>
  <c r="P98" i="3"/>
  <c r="P100" i="3" s="1"/>
  <c r="AI10" i="2"/>
  <c r="AJ10" i="2" s="1"/>
  <c r="Z98" i="5"/>
  <c r="AI6" i="5"/>
  <c r="AI99" i="8" l="1"/>
  <c r="AJ5" i="8"/>
  <c r="AI100" i="6"/>
  <c r="AJ6" i="5"/>
  <c r="AI98" i="5"/>
  <c r="AJ5" i="3"/>
  <c r="AI98" i="3"/>
  <c r="AI98" i="2"/>
  <c r="AI99" i="2"/>
  <c r="AJ5" i="10"/>
  <c r="AI99" i="10"/>
  <c r="AI101" i="9"/>
  <c r="AI100" i="7"/>
  <c r="AI101" i="7" s="1"/>
  <c r="AJ5" i="4"/>
  <c r="AI98" i="4"/>
  <c r="AI99" i="1"/>
  <c r="AI100" i="1" s="1"/>
  <c r="AI99" i="4" l="1"/>
  <c r="AI100" i="4" s="1"/>
  <c r="AI100" i="10"/>
  <c r="AI101" i="10" s="1"/>
  <c r="AI99" i="3"/>
  <c r="AI100" i="3" s="1"/>
  <c r="AI99" i="5"/>
  <c r="AI100" i="5" s="1"/>
  <c r="AI100" i="8"/>
  <c r="AI101" i="8" s="1"/>
  <c r="AI100" i="2"/>
</calcChain>
</file>

<file path=xl/sharedStrings.xml><?xml version="1.0" encoding="utf-8"?>
<sst xmlns="http://schemas.openxmlformats.org/spreadsheetml/2006/main" count="2086" uniqueCount="132">
  <si>
    <t>Valero</t>
  </si>
  <si>
    <t xml:space="preserve">Purchases </t>
  </si>
  <si>
    <t>Month December 2018</t>
  </si>
  <si>
    <t>Receiving Date</t>
  </si>
  <si>
    <t>RR Number</t>
  </si>
  <si>
    <t>PO</t>
  </si>
  <si>
    <t>Supplier Name</t>
  </si>
  <si>
    <t>TIN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</si>
  <si>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</si>
  <si>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</si>
  <si>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</si>
  <si>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</si>
  <si>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</si>
  <si>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</si>
  <si>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</si>
  <si>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</si>
  <si>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</si>
  <si>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</si>
  <si>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</si>
  <si>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</si>
  <si>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BAR SUPPLIES</t>
  </si>
  <si>
    <t>OFFICE SUPPLIES</t>
  </si>
  <si>
    <t>DINING SUPPLIES</t>
  </si>
  <si>
    <t>GUEST SUPPLIES</t>
  </si>
  <si>
    <t>CLEANING SUPPLIES</t>
  </si>
  <si>
    <t>PACKAGING SUPPLIES</t>
  </si>
  <si>
    <t>MEDICAL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</si>
  <si>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</si>
  <si>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</si>
  <si>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</si>
  <si>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</si>
  <si>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</si>
  <si>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</si>
  <si>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</si>
  <si>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</si>
  <si>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</si>
  <si>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Others</t>
  </si>
  <si>
    <t>Accounts Payable</t>
  </si>
  <si>
    <t>MANILA BAMBI FOODS COMPANY</t>
  </si>
  <si>
    <t>202-584-709-000</t>
  </si>
  <si>
    <t>FOOD</t>
  </si>
  <si>
    <t>JMK SEAFOODS &amp; MEAT DEALER</t>
  </si>
  <si>
    <t>253-085-810-000</t>
  </si>
  <si>
    <t>FERNANDO SAMPAGA</t>
  </si>
  <si>
    <t>916-578-829-000</t>
  </si>
  <si>
    <t>EMPLOYEES MEAL</t>
  </si>
  <si>
    <t>CABUTAD VEGETABLE DEALER</t>
  </si>
  <si>
    <t>115-491-959-000</t>
  </si>
  <si>
    <t>ALTERNATIVES FOOD CORP.</t>
  </si>
  <si>
    <t>242-519-126-000</t>
  </si>
  <si>
    <t>PEPSI-COLA PRODUCTS INC.</t>
  </si>
  <si>
    <t>000-168-541-029</t>
  </si>
  <si>
    <t>BEVERAGES</t>
  </si>
  <si>
    <t>PAPEROUS ENTERPRISES</t>
  </si>
  <si>
    <t>227-573-178-000</t>
  </si>
  <si>
    <t>PACKAGING</t>
  </si>
  <si>
    <t>FORTUNE GAS</t>
  </si>
  <si>
    <t>OTHERS</t>
  </si>
  <si>
    <t>LULUBEE CORPORATION</t>
  </si>
  <si>
    <t>008-191-206-000</t>
  </si>
  <si>
    <t>SAN MIGUEL BREWERY INC,</t>
  </si>
  <si>
    <t>006-807-251-027</t>
  </si>
  <si>
    <t>COMMISARY - VAT</t>
  </si>
  <si>
    <t>006-801-378-000</t>
  </si>
  <si>
    <t>HARRY'S LIQUOR</t>
  </si>
  <si>
    <t>BESTCHOICE MARKETING</t>
  </si>
  <si>
    <t>181-079-094-000</t>
  </si>
  <si>
    <t>KELGENE INTERNATIONAL INC</t>
  </si>
  <si>
    <t>211-612-468-008</t>
  </si>
  <si>
    <t xml:space="preserve">EWT </t>
  </si>
  <si>
    <t>Wrong date</t>
  </si>
  <si>
    <t>Month January 2019</t>
  </si>
  <si>
    <t>STREETS CORPORATION</t>
  </si>
  <si>
    <t>004-521-952-000</t>
  </si>
  <si>
    <t>CLEANING</t>
  </si>
  <si>
    <t>PHOENIX ROYAL TRADING CO., INC.</t>
  </si>
  <si>
    <t>216-218-224-000</t>
  </si>
  <si>
    <t>DINING ITEM</t>
  </si>
  <si>
    <t>BRILLIANT MARKETING</t>
  </si>
  <si>
    <t>166-445-524-000</t>
  </si>
  <si>
    <t>Q &amp; H FOODS, INC.</t>
  </si>
  <si>
    <t>004-967-715-000</t>
  </si>
  <si>
    <t>KITCHEN ITEMS</t>
  </si>
  <si>
    <t>RMLO TRADING</t>
  </si>
  <si>
    <t>212-660-908-001</t>
  </si>
  <si>
    <t>E-BLUE HOLDINGS &amp; TRADING</t>
  </si>
  <si>
    <t>241-402-504-000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</si>
  <si>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</si>
  <si>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</si>
  <si>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</si>
  <si>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</si>
  <si>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</si>
  <si>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</si>
  <si>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</si>
  <si>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</si>
  <si>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</si>
  <si>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</si>
  <si>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</si>
  <si>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</si>
  <si>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</si>
  <si>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</si>
  <si>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</si>
  <si>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</si>
  <si>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</si>
  <si>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</si>
  <si>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</si>
  <si>
    <t>Month May 2019</t>
  </si>
  <si>
    <t>DIMAX DISTRIBUTION ENTERPRISE</t>
  </si>
  <si>
    <t>Month June 2019</t>
  </si>
  <si>
    <t>Month July 2019</t>
  </si>
  <si>
    <t>WESTAN KING TRADING</t>
  </si>
  <si>
    <t>209-926-446-000</t>
  </si>
  <si>
    <t>Month Oct 2019</t>
  </si>
  <si>
    <t>COMCOM FOOD SERVICE SUPPLIES CORP</t>
  </si>
  <si>
    <t>EQUIPMENTS</t>
  </si>
  <si>
    <t>BEAN &amp; BARLEY MANILA CORP</t>
  </si>
  <si>
    <t>009117-802-000</t>
  </si>
  <si>
    <t>PMKS MARKETING</t>
  </si>
  <si>
    <t>215-105-789-000</t>
  </si>
  <si>
    <t>CHIKOS PERUVIAN ROAST CHICKEN INC</t>
  </si>
  <si>
    <t>THE ITALIAN FOOD SPECIALISTS INC</t>
  </si>
  <si>
    <t>006-917-492-007</t>
  </si>
  <si>
    <t>SOZO EXOUSIA</t>
  </si>
  <si>
    <t>EVIMERO FOOD INC</t>
  </si>
  <si>
    <t>SERMASISON CORPORATION</t>
  </si>
  <si>
    <t>TIP TOP</t>
  </si>
  <si>
    <t>HARRYS LIQUOR MART</t>
  </si>
  <si>
    <t>ASUNCION</t>
  </si>
  <si>
    <t>LAMBPRINT</t>
  </si>
  <si>
    <t>Month Nov 2019</t>
  </si>
  <si>
    <t>SANTINI FOOD SPECIALISTS INC</t>
  </si>
  <si>
    <t>LITE EAST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</si>
</sst>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mm/dd/yyyy"/>
    <numFmt numFmtId="166" formatCode="m/d/yy;@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double">
        <color indexed="63"/>
      </bottom>
      <diagonal/>
    </border>
  </borders>
  <cellStyleXfs count="43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9" fontId="7" fillId="0" borderId="0" applyFill="0" applyBorder="0" applyAlignment="0" applyProtection="0"/>
  </cellStyleXfs>
  <cellXfs count="76">
    <xf numFmtId="0" fontId="0" fillId="0" borderId="0" xfId="0"/>
    <xf numFmtId="165" fontId="3" fillId="0" borderId="0" xfId="14" applyNumberFormat="1" applyFont="1" applyFill="1" applyAlignment="1">
      <alignment horizontal="center"/>
    </xf>
    <xf numFmtId="0" fontId="3" fillId="0" borderId="0" xfId="14" applyNumberFormat="1" applyFont="1" applyFill="1" applyAlignment="1">
      <alignment horizontal="center"/>
    </xf>
    <xf numFmtId="0" fontId="3" fillId="0" borderId="0" xfId="14" applyFont="1" applyFill="1"/>
    <xf numFmtId="0" fontId="3" fillId="0" borderId="0" xfId="14" applyFont="1" applyFill="1" applyAlignment="1">
      <alignment horizontal="center"/>
    </xf>
    <xf numFmtId="164" fontId="3" fillId="0" borderId="0" xfId="2" applyFont="1" applyFill="1" applyBorder="1" applyAlignment="1" applyProtection="1"/>
    <xf numFmtId="164" fontId="3" fillId="0" borderId="0" xfId="1" applyFont="1" applyFill="1" applyBorder="1" applyAlignment="1" applyProtection="1"/>
    <xf numFmtId="9" fontId="3" fillId="0" borderId="0" xfId="42" applyFont="1" applyFill="1" applyBorder="1" applyAlignment="1" applyProtection="1">
      <alignment horizontal="center"/>
    </xf>
    <xf numFmtId="165" fontId="4" fillId="0" borderId="0" xfId="14" applyNumberFormat="1" applyFont="1" applyFill="1" applyAlignment="1">
      <alignment horizontal="left"/>
    </xf>
    <xf numFmtId="0" fontId="4" fillId="0" borderId="0" xfId="14" applyFont="1" applyFill="1" applyAlignment="1">
      <alignment horizontal="left"/>
    </xf>
    <xf numFmtId="49" fontId="4" fillId="0" borderId="0" xfId="14" applyNumberFormat="1" applyFont="1" applyFill="1"/>
    <xf numFmtId="0" fontId="5" fillId="0" borderId="0" xfId="2" applyNumberFormat="1" applyFont="1" applyFill="1" applyBorder="1" applyAlignment="1" applyProtection="1">
      <alignment horizontal="center"/>
    </xf>
    <xf numFmtId="165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center" vertical="center" wrapText="1"/>
    </xf>
    <xf numFmtId="9" fontId="4" fillId="0" borderId="1" xfId="42" applyFont="1" applyFill="1" applyBorder="1" applyAlignment="1" applyProtection="1">
      <alignment horizontal="center" vertical="center" wrapText="1"/>
    </xf>
    <xf numFmtId="164" fontId="4" fillId="0" borderId="1" xfId="2" applyFont="1" applyFill="1" applyBorder="1" applyAlignment="1" applyProtection="1">
      <alignment horizontal="center" vertical="center" wrapText="1"/>
    </xf>
    <xf numFmtId="0" fontId="3" fillId="0" borderId="0" xfId="14" applyFont="1" applyFill="1" applyAlignment="1">
      <alignment vertical="center" wrapText="1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14" applyFont="1" applyFill="1" applyBorder="1" applyAlignment="1">
      <alignment horizontal="center"/>
    </xf>
    <xf numFmtId="164" fontId="3" fillId="0" borderId="1" xfId="1" applyFont="1" applyFill="1" applyBorder="1" applyAlignment="1" applyProtection="1">
      <alignment horizontal="right"/>
    </xf>
    <xf numFmtId="164" fontId="6" fillId="2" borderId="1" xfId="1" applyFont="1" applyFill="1" applyBorder="1" applyAlignment="1" applyProtection="1"/>
    <xf numFmtId="9" fontId="3" fillId="0" borderId="1" xfId="42" applyFont="1" applyFill="1" applyBorder="1" applyAlignment="1" applyProtection="1">
      <alignment horizontal="center" wrapText="1"/>
    </xf>
    <xf numFmtId="164" fontId="3" fillId="0" borderId="1" xfId="1" applyFont="1" applyFill="1" applyBorder="1" applyAlignment="1" applyProtection="1"/>
    <xf numFmtId="164" fontId="3" fillId="0" borderId="1" xfId="2" applyFont="1" applyFill="1" applyBorder="1" applyAlignment="1" applyProtection="1"/>
    <xf numFmtId="164" fontId="3" fillId="0" borderId="0" xfId="14" applyNumberFormat="1" applyFont="1" applyFill="1" applyAlignment="1">
      <alignment wrapText="1"/>
    </xf>
    <xf numFmtId="0" fontId="3" fillId="0" borderId="0" xfId="14" applyFont="1" applyFill="1" applyAlignment="1">
      <alignment wrapText="1"/>
    </xf>
    <xf numFmtId="164" fontId="6" fillId="0" borderId="1" xfId="1" applyFont="1" applyFill="1" applyBorder="1" applyAlignment="1" applyProtection="1"/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2" borderId="1" xfId="1" applyFont="1" applyFill="1" applyBorder="1" applyAlignment="1" applyProtection="1">
      <alignment horizontal="center"/>
    </xf>
    <xf numFmtId="0" fontId="6" fillId="0" borderId="1" xfId="0" applyFont="1" applyFill="1" applyBorder="1"/>
    <xf numFmtId="164" fontId="3" fillId="2" borderId="1" xfId="1" applyFont="1" applyFill="1" applyBorder="1" applyAlignment="1" applyProtection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3" fillId="0" borderId="1" xfId="1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6" fillId="0" borderId="1" xfId="22" applyNumberFormat="1" applyFont="1" applyBorder="1" applyAlignment="1">
      <alignment horizontal="center"/>
    </xf>
    <xf numFmtId="1" fontId="6" fillId="0" borderId="1" xfId="23" applyNumberFormat="1" applyFont="1" applyBorder="1" applyAlignment="1">
      <alignment horizontal="center"/>
    </xf>
    <xf numFmtId="0" fontId="6" fillId="0" borderId="1" xfId="24" applyFont="1" applyBorder="1" applyAlignment="1">
      <alignment horizontal="center"/>
    </xf>
    <xf numFmtId="0" fontId="6" fillId="0" borderId="1" xfId="25" applyFont="1" applyBorder="1" applyAlignment="1">
      <alignment horizontal="left"/>
    </xf>
    <xf numFmtId="0" fontId="6" fillId="0" borderId="1" xfId="26" applyFont="1" applyBorder="1" applyAlignment="1">
      <alignment horizontal="center"/>
    </xf>
    <xf numFmtId="0" fontId="3" fillId="0" borderId="1" xfId="14" applyNumberFormat="1" applyFont="1" applyFill="1" applyBorder="1" applyAlignment="1">
      <alignment horizontal="center" wrapText="1"/>
    </xf>
    <xf numFmtId="0" fontId="6" fillId="0" borderId="1" xfId="28" applyFont="1" applyBorder="1" applyAlignment="1">
      <alignment horizontal="left"/>
    </xf>
    <xf numFmtId="166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0" xfId="14" applyNumberFormat="1" applyFont="1" applyFill="1" applyBorder="1" applyAlignment="1" applyProtection="1">
      <alignment horizontal="left"/>
      <protection locked="0"/>
    </xf>
    <xf numFmtId="0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2" xfId="14" applyFont="1" applyFill="1" applyBorder="1"/>
    <xf numFmtId="0" fontId="3" fillId="0" borderId="2" xfId="14" applyFont="1" applyFill="1" applyBorder="1" applyAlignment="1">
      <alignment horizontal="center"/>
    </xf>
    <xf numFmtId="164" fontId="3" fillId="0" borderId="2" xfId="2" applyFont="1" applyFill="1" applyBorder="1" applyAlignment="1" applyProtection="1"/>
    <xf numFmtId="164" fontId="3" fillId="0" borderId="2" xfId="1" applyFont="1" applyFill="1" applyBorder="1" applyAlignment="1" applyProtection="1"/>
    <xf numFmtId="9" fontId="3" fillId="0" borderId="2" xfId="42" applyFont="1" applyFill="1" applyBorder="1" applyAlignment="1" applyProtection="1">
      <alignment horizontal="center"/>
    </xf>
    <xf numFmtId="166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NumberFormat="1" applyFont="1" applyFill="1" applyBorder="1" applyAlignment="1" applyProtection="1">
      <alignment horizontal="left"/>
      <protection locked="0"/>
    </xf>
    <xf numFmtId="0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Font="1" applyFill="1" applyBorder="1"/>
    <xf numFmtId="0" fontId="4" fillId="0" borderId="3" xfId="14" applyFont="1" applyFill="1" applyBorder="1" applyAlignment="1">
      <alignment horizontal="center"/>
    </xf>
    <xf numFmtId="164" fontId="4" fillId="0" borderId="3" xfId="2" applyFont="1" applyFill="1" applyBorder="1" applyAlignment="1" applyProtection="1"/>
    <xf numFmtId="164" fontId="4" fillId="0" borderId="3" xfId="1" applyFont="1" applyFill="1" applyBorder="1" applyAlignment="1" applyProtection="1"/>
    <xf numFmtId="9" fontId="4" fillId="0" borderId="3" xfId="42" applyFont="1" applyFill="1" applyBorder="1" applyAlignment="1" applyProtection="1">
      <alignment horizontal="center"/>
    </xf>
    <xf numFmtId="0" fontId="4" fillId="0" borderId="0" xfId="14" applyFont="1" applyFill="1"/>
    <xf numFmtId="165" fontId="3" fillId="2" borderId="0" xfId="14" applyNumberFormat="1" applyFont="1" applyFill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3" fillId="2" borderId="1" xfId="14" applyFont="1" applyFill="1" applyBorder="1" applyAlignment="1">
      <alignment horizontal="center"/>
    </xf>
    <xf numFmtId="164" fontId="3" fillId="2" borderId="1" xfId="1" applyFont="1" applyFill="1" applyBorder="1" applyAlignment="1" applyProtection="1">
      <alignment horizontal="right"/>
    </xf>
    <xf numFmtId="9" fontId="3" fillId="2" borderId="1" xfId="42" applyFont="1" applyFill="1" applyBorder="1" applyAlignment="1" applyProtection="1">
      <alignment horizontal="center" wrapText="1"/>
    </xf>
    <xf numFmtId="164" fontId="3" fillId="2" borderId="1" xfId="2" applyFont="1" applyFill="1" applyBorder="1" applyAlignment="1" applyProtection="1"/>
    <xf numFmtId="164" fontId="3" fillId="2" borderId="0" xfId="14" applyNumberFormat="1" applyFont="1" applyFill="1" applyAlignment="1">
      <alignment wrapText="1"/>
    </xf>
    <xf numFmtId="164" fontId="3" fillId="2" borderId="0" xfId="2" applyFont="1" applyFill="1" applyBorder="1" applyAlignment="1" applyProtection="1"/>
    <xf numFmtId="4" fontId="6" fillId="2" borderId="1" xfId="0" applyNumberFormat="1" applyFont="1" applyFill="1" applyBorder="1"/>
    <xf numFmtId="0" fontId="6" fillId="0" borderId="1" xfId="1" applyNumberFormat="1" applyFont="1" applyFill="1" applyBorder="1" applyAlignment="1" applyProtection="1">
      <alignment horizontal="center"/>
    </xf>
  </cellXfs>
  <cellStyles count="43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Normal" xfId="0" builtinId="0"/>
    <cellStyle name="Normal 10" xfId="14" xr:uid="{00000000-0005-0000-0000-00000E000000}"/>
    <cellStyle name="Normal 118" xfId="15" xr:uid="{00000000-0005-0000-0000-00000F000000}"/>
    <cellStyle name="Normal 119" xfId="16" xr:uid="{00000000-0005-0000-0000-000010000000}"/>
    <cellStyle name="Normal 120" xfId="17" xr:uid="{00000000-0005-0000-0000-000011000000}"/>
    <cellStyle name="Normal 121" xfId="18" xr:uid="{00000000-0005-0000-0000-000012000000}"/>
    <cellStyle name="Normal 122" xfId="19" xr:uid="{00000000-0005-0000-0000-000013000000}"/>
    <cellStyle name="Normal 123" xfId="20" xr:uid="{00000000-0005-0000-0000-000014000000}"/>
    <cellStyle name="Normal 124" xfId="21" xr:uid="{00000000-0005-0000-0000-000015000000}"/>
    <cellStyle name="Normal 126" xfId="22" xr:uid="{00000000-0005-0000-0000-000016000000}"/>
    <cellStyle name="Normal 127" xfId="23" xr:uid="{00000000-0005-0000-0000-000017000000}"/>
    <cellStyle name="Normal 128" xfId="24" xr:uid="{00000000-0005-0000-0000-000018000000}"/>
    <cellStyle name="Normal 129" xfId="25" xr:uid="{00000000-0005-0000-0000-000019000000}"/>
    <cellStyle name="Normal 130" xfId="26" xr:uid="{00000000-0005-0000-0000-00001A000000}"/>
    <cellStyle name="Normal 131" xfId="27" xr:uid="{00000000-0005-0000-0000-00001B000000}"/>
    <cellStyle name="Normal 132" xfId="28" xr:uid="{00000000-0005-0000-0000-00001C000000}"/>
    <cellStyle name="Normal 2" xfId="29" xr:uid="{00000000-0005-0000-0000-00001D000000}"/>
    <cellStyle name="Normal 2 2" xfId="30" xr:uid="{00000000-0005-0000-0000-00001E000000}"/>
    <cellStyle name="Normal 32" xfId="31" xr:uid="{00000000-0005-0000-0000-00001F000000}"/>
    <cellStyle name="Normal 33" xfId="32" xr:uid="{00000000-0005-0000-0000-000020000000}"/>
    <cellStyle name="Normal 34" xfId="33" xr:uid="{00000000-0005-0000-0000-000021000000}"/>
    <cellStyle name="Normal 35" xfId="34" xr:uid="{00000000-0005-0000-0000-000022000000}"/>
    <cellStyle name="Normal 36" xfId="35" xr:uid="{00000000-0005-0000-0000-000023000000}"/>
    <cellStyle name="Normal 37" xfId="36" xr:uid="{00000000-0005-0000-0000-000024000000}"/>
    <cellStyle name="Normal 7 3" xfId="37" xr:uid="{00000000-0005-0000-0000-000025000000}"/>
    <cellStyle name="Normal 7 4" xfId="38" xr:uid="{00000000-0005-0000-0000-000026000000}"/>
    <cellStyle name="Normal 7 5" xfId="39" xr:uid="{00000000-0005-0000-0000-000027000000}"/>
    <cellStyle name="Normal 8" xfId="40" xr:uid="{00000000-0005-0000-0000-000028000000}"/>
    <cellStyle name="Normal 9" xfId="41" xr:uid="{00000000-0005-0000-0000-000029000000}"/>
    <cellStyle name="Percent 2" xfId="42" xr:uid="{00000000-0005-0000-0000-00002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"/>
  <sheetViews>
    <sheetView topLeftCell="H1" workbookViewId="0">
      <pane ySplit="4" topLeftCell="A75" activePane="bottomLeft" state="frozen"/>
      <selection activeCell="H1" sqref="H1"/>
      <selection pane="bottomLeft" activeCell="P5" sqref="P5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43437</v>
      </c>
      <c r="B5" s="20">
        <v>11569</v>
      </c>
      <c r="C5" s="21">
        <v>2007</v>
      </c>
      <c r="D5" s="21" t="s">
        <v>38</v>
      </c>
      <c r="E5" s="20" t="s">
        <v>39</v>
      </c>
      <c r="F5" s="20">
        <v>16854</v>
      </c>
      <c r="G5" s="21" t="s">
        <v>40</v>
      </c>
      <c r="H5" s="22"/>
      <c r="I5" s="22"/>
      <c r="J5" s="23">
        <v>0</v>
      </c>
      <c r="K5" s="24">
        <v>2540</v>
      </c>
      <c r="L5" s="25">
        <v>0.01</v>
      </c>
      <c r="M5" s="26">
        <f t="shared" ref="M5:M96" si="0">SUM(H5:J5,K5/1.12)</f>
        <v>2267.8571428571427</v>
      </c>
      <c r="N5" s="26">
        <f t="shared" ref="N5:N96" si="1">K5/1.12*0.12</f>
        <v>272.14285714285711</v>
      </c>
      <c r="O5" s="27">
        <f t="shared" ref="O5:O96" si="2">-SUM(I5:J5,K5/1.12)*L5</f>
        <v>-22.678571428571427</v>
      </c>
      <c r="P5" s="27">
        <f t="shared" ref="P5:P7" si="3">M5</f>
        <v>2267.8571428571427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-2517.3214285714284</v>
      </c>
      <c r="AJ5" s="28">
        <f t="shared" ref="AJ5:AJ96" si="5">SUM(H5:K5)+AI5+O5</f>
        <v>1.3145040611561853E-13</v>
      </c>
    </row>
    <row r="6" spans="1:36" ht="12.95" customHeight="1" x14ac:dyDescent="0.2">
      <c r="A6" s="19"/>
      <c r="B6" s="20">
        <v>11570</v>
      </c>
      <c r="C6" s="21">
        <v>2008</v>
      </c>
      <c r="D6" s="21" t="s">
        <v>41</v>
      </c>
      <c r="E6" s="20" t="s">
        <v>42</v>
      </c>
      <c r="F6" s="20">
        <v>148550</v>
      </c>
      <c r="G6" s="21" t="s">
        <v>40</v>
      </c>
      <c r="H6" s="22"/>
      <c r="I6" s="22"/>
      <c r="J6" s="23">
        <v>2950</v>
      </c>
      <c r="K6" s="24">
        <v>0</v>
      </c>
      <c r="L6" s="25">
        <v>0.01</v>
      </c>
      <c r="M6" s="26">
        <f t="shared" si="0"/>
        <v>2950</v>
      </c>
      <c r="N6" s="26">
        <f t="shared" si="1"/>
        <v>0</v>
      </c>
      <c r="O6" s="27">
        <f t="shared" si="2"/>
        <v>-29.5</v>
      </c>
      <c r="P6" s="27">
        <f t="shared" si="3"/>
        <v>2950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-2920.5</v>
      </c>
      <c r="AJ6" s="28">
        <f t="shared" si="5"/>
        <v>0</v>
      </c>
    </row>
    <row r="7" spans="1:36" ht="12.95" customHeight="1" x14ac:dyDescent="0.2">
      <c r="A7" s="19"/>
      <c r="B7" s="20">
        <v>11571</v>
      </c>
      <c r="C7" s="21">
        <v>2009</v>
      </c>
      <c r="D7" s="21" t="s">
        <v>43</v>
      </c>
      <c r="E7" s="20" t="s">
        <v>44</v>
      </c>
      <c r="F7" s="20">
        <v>70016</v>
      </c>
      <c r="G7" s="21" t="s">
        <v>40</v>
      </c>
      <c r="H7" s="22"/>
      <c r="I7" s="22"/>
      <c r="J7" s="23">
        <v>7570</v>
      </c>
      <c r="K7" s="24">
        <v>0</v>
      </c>
      <c r="L7" s="25">
        <v>0.01</v>
      </c>
      <c r="M7" s="26">
        <f t="shared" si="0"/>
        <v>7570</v>
      </c>
      <c r="N7" s="26">
        <f t="shared" si="1"/>
        <v>0</v>
      </c>
      <c r="O7" s="27">
        <f t="shared" si="2"/>
        <v>-75.7</v>
      </c>
      <c r="P7" s="27">
        <f t="shared" si="3"/>
        <v>7570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-7494.3</v>
      </c>
      <c r="AJ7" s="28">
        <f t="shared" si="5"/>
        <v>-1.8474111129762605E-13</v>
      </c>
    </row>
    <row r="8" spans="1:36" ht="12.95" customHeight="1" x14ac:dyDescent="0.2">
      <c r="A8" s="19"/>
      <c r="B8" s="20">
        <v>11572</v>
      </c>
      <c r="C8" s="21">
        <v>2010</v>
      </c>
      <c r="D8" s="21" t="s">
        <v>43</v>
      </c>
      <c r="E8" s="20" t="s">
        <v>44</v>
      </c>
      <c r="F8" s="20">
        <v>70017</v>
      </c>
      <c r="G8" s="21" t="s">
        <v>45</v>
      </c>
      <c r="H8" s="22"/>
      <c r="I8" s="22"/>
      <c r="J8" s="23">
        <v>1640</v>
      </c>
      <c r="K8" s="24">
        <v>0</v>
      </c>
      <c r="L8" s="25">
        <v>0.01</v>
      </c>
      <c r="M8" s="26">
        <f t="shared" si="0"/>
        <v>1640</v>
      </c>
      <c r="N8" s="26">
        <f t="shared" si="1"/>
        <v>0</v>
      </c>
      <c r="O8" s="27">
        <f t="shared" si="2"/>
        <v>-16.399999999999999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 t="shared" ref="Z8:Z9" si="6">M8</f>
        <v>1640</v>
      </c>
      <c r="AA8" s="27"/>
      <c r="AB8" s="27"/>
      <c r="AC8" s="27"/>
      <c r="AD8" s="27"/>
      <c r="AE8" s="27"/>
      <c r="AF8" s="27"/>
      <c r="AG8" s="27"/>
      <c r="AH8" s="27"/>
      <c r="AI8" s="27">
        <f t="shared" si="4"/>
        <v>-1623.6</v>
      </c>
      <c r="AJ8" s="28">
        <f t="shared" si="5"/>
        <v>9.2370555648813024E-14</v>
      </c>
    </row>
    <row r="9" spans="1:36" ht="12.95" customHeight="1" x14ac:dyDescent="0.2">
      <c r="A9" s="19"/>
      <c r="B9" s="20">
        <v>11575</v>
      </c>
      <c r="C9" s="21">
        <v>2014</v>
      </c>
      <c r="D9" s="21" t="s">
        <v>46</v>
      </c>
      <c r="E9" s="20" t="s">
        <v>47</v>
      </c>
      <c r="F9" s="20">
        <v>15432</v>
      </c>
      <c r="G9" s="21" t="s">
        <v>45</v>
      </c>
      <c r="H9" s="22"/>
      <c r="I9" s="22"/>
      <c r="J9" s="30">
        <v>169.58</v>
      </c>
      <c r="K9" s="24">
        <v>0</v>
      </c>
      <c r="L9" s="25">
        <v>0.01</v>
      </c>
      <c r="M9" s="26">
        <f t="shared" si="0"/>
        <v>169.58</v>
      </c>
      <c r="N9" s="26">
        <f t="shared" si="1"/>
        <v>0</v>
      </c>
      <c r="O9" s="27">
        <f t="shared" si="2"/>
        <v>-1.6958000000000002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 t="shared" si="6"/>
        <v>169.58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-167.88420000000002</v>
      </c>
      <c r="AJ9" s="28">
        <f t="shared" si="5"/>
        <v>-8.8817841970012523E-15</v>
      </c>
    </row>
    <row r="10" spans="1:36" ht="12.95" customHeight="1" x14ac:dyDescent="0.2">
      <c r="A10" s="19"/>
      <c r="B10" s="20">
        <v>11575</v>
      </c>
      <c r="C10" s="21">
        <v>2014</v>
      </c>
      <c r="D10" s="21" t="s">
        <v>46</v>
      </c>
      <c r="E10" s="20" t="s">
        <v>47</v>
      </c>
      <c r="F10" s="20">
        <v>15432</v>
      </c>
      <c r="G10" s="21" t="s">
        <v>40</v>
      </c>
      <c r="H10" s="22"/>
      <c r="I10" s="22"/>
      <c r="J10" s="30">
        <v>2742.5</v>
      </c>
      <c r="K10" s="24">
        <v>0</v>
      </c>
      <c r="L10" s="25">
        <v>0.01</v>
      </c>
      <c r="M10" s="26">
        <f t="shared" si="0"/>
        <v>2742.5</v>
      </c>
      <c r="N10" s="26">
        <f t="shared" si="1"/>
        <v>0</v>
      </c>
      <c r="O10" s="27">
        <f t="shared" si="2"/>
        <v>-27.425000000000001</v>
      </c>
      <c r="P10" s="27">
        <f t="shared" ref="P10:P11" si="7">M10</f>
        <v>2742.5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-2715.0749999999998</v>
      </c>
      <c r="AJ10" s="28">
        <f t="shared" si="5"/>
        <v>1.8118839761882555E-13</v>
      </c>
    </row>
    <row r="11" spans="1:36" ht="12.95" customHeight="1" x14ac:dyDescent="0.2">
      <c r="A11" s="19">
        <v>43438</v>
      </c>
      <c r="B11" s="20">
        <v>11573</v>
      </c>
      <c r="C11" s="21">
        <v>2005</v>
      </c>
      <c r="D11" s="21" t="s">
        <v>48</v>
      </c>
      <c r="E11" s="20" t="s">
        <v>49</v>
      </c>
      <c r="F11" s="20">
        <v>62355</v>
      </c>
      <c r="G11" s="21" t="s">
        <v>40</v>
      </c>
      <c r="H11" s="22"/>
      <c r="I11" s="22"/>
      <c r="J11" s="30">
        <v>0</v>
      </c>
      <c r="K11" s="24">
        <v>16142.5</v>
      </c>
      <c r="L11" s="25">
        <v>0.01</v>
      </c>
      <c r="M11" s="26">
        <f t="shared" si="0"/>
        <v>14412.946428571428</v>
      </c>
      <c r="N11" s="26">
        <f t="shared" si="1"/>
        <v>1729.5535714285713</v>
      </c>
      <c r="O11" s="27">
        <f t="shared" si="2"/>
        <v>-144.12946428571428</v>
      </c>
      <c r="P11" s="27">
        <f t="shared" si="7"/>
        <v>14412.946428571428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-15998.370535714284</v>
      </c>
      <c r="AJ11" s="28">
        <f t="shared" si="5"/>
        <v>1.3073986337985843E-12</v>
      </c>
    </row>
    <row r="12" spans="1:36" ht="12.95" customHeight="1" x14ac:dyDescent="0.2">
      <c r="A12" s="19">
        <v>43439</v>
      </c>
      <c r="B12" s="20">
        <v>11574</v>
      </c>
      <c r="C12" s="21">
        <v>2013</v>
      </c>
      <c r="D12" s="21" t="s">
        <v>50</v>
      </c>
      <c r="E12" s="20" t="s">
        <v>51</v>
      </c>
      <c r="F12" s="20">
        <v>120001258104</v>
      </c>
      <c r="G12" s="21" t="s">
        <v>52</v>
      </c>
      <c r="H12" s="22"/>
      <c r="I12" s="22"/>
      <c r="J12" s="23">
        <v>0</v>
      </c>
      <c r="K12" s="24">
        <v>7703</v>
      </c>
      <c r="L12" s="25">
        <v>0.01</v>
      </c>
      <c r="M12" s="26">
        <f t="shared" si="0"/>
        <v>6877.6785714285706</v>
      </c>
      <c r="N12" s="26">
        <f t="shared" si="1"/>
        <v>825.32142857142844</v>
      </c>
      <c r="O12" s="27">
        <f t="shared" si="2"/>
        <v>-68.776785714285708</v>
      </c>
      <c r="P12" s="27"/>
      <c r="Q12" s="27">
        <f>M12</f>
        <v>6877.6785714285706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-7634.2232142857138</v>
      </c>
      <c r="AJ12" s="28">
        <f t="shared" si="5"/>
        <v>5.2580162446247414E-13</v>
      </c>
    </row>
    <row r="13" spans="1:36" ht="12.95" customHeight="1" x14ac:dyDescent="0.2">
      <c r="A13" s="19"/>
      <c r="B13" s="20">
        <v>11577</v>
      </c>
      <c r="C13" s="21">
        <v>2015</v>
      </c>
      <c r="D13" s="21" t="s">
        <v>46</v>
      </c>
      <c r="E13" s="20" t="s">
        <v>47</v>
      </c>
      <c r="F13" s="20">
        <v>15491</v>
      </c>
      <c r="G13" s="21" t="s">
        <v>40</v>
      </c>
      <c r="H13" s="22"/>
      <c r="I13" s="22"/>
      <c r="J13" s="23">
        <v>270</v>
      </c>
      <c r="K13" s="24">
        <v>0</v>
      </c>
      <c r="L13" s="25">
        <v>0.01</v>
      </c>
      <c r="M13" s="26">
        <f t="shared" si="0"/>
        <v>270</v>
      </c>
      <c r="N13" s="26">
        <f t="shared" si="1"/>
        <v>0</v>
      </c>
      <c r="O13" s="27">
        <f t="shared" si="2"/>
        <v>-2.7</v>
      </c>
      <c r="P13" s="27">
        <f t="shared" ref="P13:P14" si="8">M13</f>
        <v>270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-267.3</v>
      </c>
      <c r="AJ13" s="28">
        <f t="shared" si="5"/>
        <v>-1.1546319456101628E-14</v>
      </c>
    </row>
    <row r="14" spans="1:36" ht="12.95" customHeight="1" x14ac:dyDescent="0.2">
      <c r="A14" s="19"/>
      <c r="B14" s="20">
        <v>11578</v>
      </c>
      <c r="C14" s="21">
        <v>2016</v>
      </c>
      <c r="D14" s="21" t="s">
        <v>41</v>
      </c>
      <c r="E14" s="20" t="s">
        <v>42</v>
      </c>
      <c r="F14" s="20">
        <v>148797</v>
      </c>
      <c r="G14" s="21" t="s">
        <v>40</v>
      </c>
      <c r="H14" s="22"/>
      <c r="I14" s="22"/>
      <c r="J14" s="23">
        <v>600</v>
      </c>
      <c r="K14" s="24">
        <v>0</v>
      </c>
      <c r="L14" s="25">
        <v>0.01</v>
      </c>
      <c r="M14" s="26">
        <f t="shared" si="0"/>
        <v>600</v>
      </c>
      <c r="N14" s="26">
        <f t="shared" si="1"/>
        <v>0</v>
      </c>
      <c r="O14" s="27">
        <f t="shared" si="2"/>
        <v>-6</v>
      </c>
      <c r="P14" s="27">
        <f t="shared" si="8"/>
        <v>600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-594</v>
      </c>
      <c r="AJ14" s="28">
        <f t="shared" si="5"/>
        <v>0</v>
      </c>
    </row>
    <row r="15" spans="1:36" ht="12.95" customHeight="1" x14ac:dyDescent="0.2">
      <c r="A15" s="19">
        <v>43440</v>
      </c>
      <c r="B15" s="20">
        <v>11579</v>
      </c>
      <c r="C15" s="21">
        <v>2006</v>
      </c>
      <c r="D15" s="21" t="s">
        <v>53</v>
      </c>
      <c r="E15" s="20" t="s">
        <v>54</v>
      </c>
      <c r="F15" s="20">
        <v>30878</v>
      </c>
      <c r="G15" s="21" t="s">
        <v>55</v>
      </c>
      <c r="H15" s="22"/>
      <c r="I15" s="22"/>
      <c r="J15" s="23">
        <v>0</v>
      </c>
      <c r="K15" s="24">
        <v>200</v>
      </c>
      <c r="L15" s="25">
        <v>0.01</v>
      </c>
      <c r="M15" s="26">
        <f t="shared" si="0"/>
        <v>178.57142857142856</v>
      </c>
      <c r="N15" s="26">
        <f t="shared" si="1"/>
        <v>21.428571428571427</v>
      </c>
      <c r="O15" s="27">
        <f t="shared" si="2"/>
        <v>-1.7857142857142856</v>
      </c>
      <c r="P15" s="27"/>
      <c r="Q15" s="27"/>
      <c r="R15" s="27"/>
      <c r="S15" s="27"/>
      <c r="T15" s="27"/>
      <c r="U15" s="27"/>
      <c r="V15" s="27"/>
      <c r="W15" s="27">
        <f t="shared" ref="W15:W17" si="9">M15</f>
        <v>178.57142857142856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-198.21428571428569</v>
      </c>
      <c r="AJ15" s="28">
        <f t="shared" si="5"/>
        <v>2.042810365310288E-14</v>
      </c>
    </row>
    <row r="16" spans="1:36" ht="12.95" customHeight="1" x14ac:dyDescent="0.2">
      <c r="A16" s="19"/>
      <c r="B16" s="20">
        <v>11579</v>
      </c>
      <c r="C16" s="21">
        <v>2006</v>
      </c>
      <c r="D16" s="21" t="s">
        <v>53</v>
      </c>
      <c r="E16" s="20" t="s">
        <v>54</v>
      </c>
      <c r="F16" s="20">
        <v>30878</v>
      </c>
      <c r="G16" s="21" t="s">
        <v>55</v>
      </c>
      <c r="H16" s="22"/>
      <c r="I16" s="22"/>
      <c r="J16" s="23">
        <v>0</v>
      </c>
      <c r="K16" s="24">
        <v>72</v>
      </c>
      <c r="L16" s="25">
        <v>0.01</v>
      </c>
      <c r="M16" s="26">
        <f t="shared" si="0"/>
        <v>64.285714285714278</v>
      </c>
      <c r="N16" s="26">
        <f t="shared" si="1"/>
        <v>7.7142857142857126</v>
      </c>
      <c r="O16" s="27">
        <f t="shared" si="2"/>
        <v>-0.64285714285714279</v>
      </c>
      <c r="P16" s="27"/>
      <c r="Q16" s="27"/>
      <c r="R16" s="27"/>
      <c r="S16" s="27"/>
      <c r="T16" s="27"/>
      <c r="U16" s="27"/>
      <c r="V16" s="27"/>
      <c r="W16" s="27">
        <f t="shared" si="9"/>
        <v>64.285714285714278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-71.357142857142847</v>
      </c>
      <c r="AJ16" s="28">
        <f t="shared" si="5"/>
        <v>1.021405182655144E-14</v>
      </c>
    </row>
    <row r="17" spans="1:36" ht="12.95" customHeight="1" x14ac:dyDescent="0.2">
      <c r="A17" s="19"/>
      <c r="B17" s="20">
        <v>11579</v>
      </c>
      <c r="C17" s="21">
        <v>2006</v>
      </c>
      <c r="D17" s="21" t="s">
        <v>53</v>
      </c>
      <c r="E17" s="20" t="s">
        <v>54</v>
      </c>
      <c r="F17" s="20">
        <v>30878</v>
      </c>
      <c r="G17" s="21" t="s">
        <v>55</v>
      </c>
      <c r="H17" s="22"/>
      <c r="I17" s="22"/>
      <c r="J17" s="23">
        <v>0</v>
      </c>
      <c r="K17" s="24">
        <v>6764.75</v>
      </c>
      <c r="L17" s="25">
        <v>0.01</v>
      </c>
      <c r="M17" s="26">
        <f t="shared" si="0"/>
        <v>6039.9553571428569</v>
      </c>
      <c r="N17" s="26">
        <f t="shared" si="1"/>
        <v>724.79464285714278</v>
      </c>
      <c r="O17" s="27">
        <f t="shared" si="2"/>
        <v>-60.399553571428569</v>
      </c>
      <c r="P17" s="27"/>
      <c r="Q17" s="27"/>
      <c r="R17" s="27"/>
      <c r="S17" s="27"/>
      <c r="T17" s="27"/>
      <c r="U17" s="27"/>
      <c r="V17" s="27"/>
      <c r="W17" s="27">
        <f t="shared" si="9"/>
        <v>6039.9553571428569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-6704.3504464285706</v>
      </c>
      <c r="AJ17" s="28">
        <f t="shared" si="5"/>
        <v>7.815970093361102E-13</v>
      </c>
    </row>
    <row r="18" spans="1:36" ht="12.95" customHeight="1" x14ac:dyDescent="0.2">
      <c r="A18" s="19">
        <v>43441</v>
      </c>
      <c r="B18" s="20">
        <v>11580</v>
      </c>
      <c r="C18" s="21">
        <v>2017</v>
      </c>
      <c r="D18" s="21" t="s">
        <v>41</v>
      </c>
      <c r="E18" s="20" t="s">
        <v>42</v>
      </c>
      <c r="F18" s="20">
        <v>148865</v>
      </c>
      <c r="G18" s="21" t="s">
        <v>40</v>
      </c>
      <c r="H18" s="22"/>
      <c r="I18" s="22"/>
      <c r="J18" s="30">
        <v>2100</v>
      </c>
      <c r="K18" s="24">
        <v>0</v>
      </c>
      <c r="L18" s="25">
        <v>0.01</v>
      </c>
      <c r="M18" s="26">
        <f t="shared" si="0"/>
        <v>2100</v>
      </c>
      <c r="N18" s="26">
        <f t="shared" si="1"/>
        <v>0</v>
      </c>
      <c r="O18" s="27">
        <f t="shared" si="2"/>
        <v>-21</v>
      </c>
      <c r="P18" s="27">
        <f>M18</f>
        <v>2100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-2079</v>
      </c>
      <c r="AJ18" s="28">
        <f t="shared" si="5"/>
        <v>0</v>
      </c>
    </row>
    <row r="19" spans="1:36" ht="12.95" customHeight="1" x14ac:dyDescent="0.2">
      <c r="A19" s="19"/>
      <c r="B19" s="20">
        <v>11581</v>
      </c>
      <c r="C19" s="21">
        <v>2018</v>
      </c>
      <c r="D19" s="21" t="s">
        <v>56</v>
      </c>
      <c r="E19" s="20">
        <v>139564</v>
      </c>
      <c r="F19" s="20">
        <v>235026</v>
      </c>
      <c r="G19" s="21" t="s">
        <v>57</v>
      </c>
      <c r="H19" s="22"/>
      <c r="I19" s="22"/>
      <c r="J19" s="30">
        <v>0</v>
      </c>
      <c r="K19" s="24">
        <v>2718.07</v>
      </c>
      <c r="L19" s="25">
        <v>0.01</v>
      </c>
      <c r="M19" s="26">
        <f t="shared" si="0"/>
        <v>2426.8482142857142</v>
      </c>
      <c r="N19" s="26">
        <f t="shared" si="1"/>
        <v>291.22178571428572</v>
      </c>
      <c r="O19" s="27">
        <f t="shared" si="2"/>
        <v>-24.268482142857142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>
        <f>M19</f>
        <v>2426.8482142857142</v>
      </c>
      <c r="AI19" s="27">
        <f t="shared" si="4"/>
        <v>-2693.8015178571427</v>
      </c>
      <c r="AJ19" s="28">
        <f t="shared" si="5"/>
        <v>3.2329694477084558E-13</v>
      </c>
    </row>
    <row r="20" spans="1:36" ht="12.95" customHeight="1" x14ac:dyDescent="0.2">
      <c r="A20" s="19">
        <v>43444</v>
      </c>
      <c r="B20" s="20">
        <v>11582</v>
      </c>
      <c r="C20" s="21">
        <v>2019</v>
      </c>
      <c r="D20" s="21" t="s">
        <v>41</v>
      </c>
      <c r="E20" s="20" t="s">
        <v>42</v>
      </c>
      <c r="F20" s="20">
        <v>148199</v>
      </c>
      <c r="G20" s="21" t="s">
        <v>40</v>
      </c>
      <c r="H20" s="22"/>
      <c r="I20" s="22"/>
      <c r="J20" s="30">
        <v>600</v>
      </c>
      <c r="K20" s="24">
        <v>0</v>
      </c>
      <c r="L20" s="25">
        <v>0.01</v>
      </c>
      <c r="M20" s="26">
        <f t="shared" si="0"/>
        <v>600</v>
      </c>
      <c r="N20" s="26">
        <f t="shared" si="1"/>
        <v>0</v>
      </c>
      <c r="O20" s="27">
        <f t="shared" si="2"/>
        <v>-6</v>
      </c>
      <c r="P20" s="27">
        <f>M20</f>
        <v>600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-594</v>
      </c>
      <c r="AJ20" s="28">
        <f t="shared" si="5"/>
        <v>0</v>
      </c>
    </row>
    <row r="21" spans="1:36" s="5" customFormat="1" ht="12.95" customHeight="1" x14ac:dyDescent="0.2">
      <c r="A21" s="19"/>
      <c r="B21" s="20">
        <v>11583</v>
      </c>
      <c r="C21" s="21">
        <v>2020</v>
      </c>
      <c r="D21" s="21" t="s">
        <v>43</v>
      </c>
      <c r="E21" s="20" t="s">
        <v>44</v>
      </c>
      <c r="F21" s="20">
        <v>70027</v>
      </c>
      <c r="G21" s="21" t="s">
        <v>45</v>
      </c>
      <c r="H21" s="22"/>
      <c r="I21" s="22"/>
      <c r="J21" s="23">
        <v>1857.5</v>
      </c>
      <c r="K21" s="24">
        <v>0</v>
      </c>
      <c r="L21" s="25">
        <v>0.01</v>
      </c>
      <c r="M21" s="26">
        <f t="shared" si="0"/>
        <v>1857.5</v>
      </c>
      <c r="N21" s="26">
        <f t="shared" si="1"/>
        <v>0</v>
      </c>
      <c r="O21" s="27">
        <f t="shared" si="2"/>
        <v>-18.574999999999999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1857.5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-1838.925</v>
      </c>
      <c r="AJ21" s="28">
        <f t="shared" si="5"/>
        <v>4.6185277824406512E-14</v>
      </c>
    </row>
    <row r="22" spans="1:36" s="5" customFormat="1" ht="12.95" customHeight="1" x14ac:dyDescent="0.2">
      <c r="A22" s="19"/>
      <c r="B22" s="20">
        <v>11584</v>
      </c>
      <c r="C22" s="21">
        <v>2021</v>
      </c>
      <c r="D22" s="21" t="s">
        <v>43</v>
      </c>
      <c r="E22" s="20" t="s">
        <v>44</v>
      </c>
      <c r="F22" s="20">
        <v>70026</v>
      </c>
      <c r="G22" s="21" t="s">
        <v>40</v>
      </c>
      <c r="H22" s="22"/>
      <c r="I22" s="22"/>
      <c r="J22" s="23">
        <v>8610</v>
      </c>
      <c r="K22" s="24">
        <v>0</v>
      </c>
      <c r="L22" s="25">
        <v>0.01</v>
      </c>
      <c r="M22" s="26">
        <f t="shared" si="0"/>
        <v>8610</v>
      </c>
      <c r="N22" s="26">
        <f t="shared" si="1"/>
        <v>0</v>
      </c>
      <c r="O22" s="27">
        <f t="shared" si="2"/>
        <v>-86.100000000000009</v>
      </c>
      <c r="P22" s="27">
        <f>M22</f>
        <v>8610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-8523.9</v>
      </c>
      <c r="AJ22" s="28">
        <f t="shared" si="5"/>
        <v>3.5527136788005009E-13</v>
      </c>
    </row>
    <row r="23" spans="1:36" s="5" customFormat="1" ht="12.95" customHeight="1" x14ac:dyDescent="0.2">
      <c r="A23" s="19"/>
      <c r="B23" s="20">
        <v>11585</v>
      </c>
      <c r="C23" s="21">
        <v>2022</v>
      </c>
      <c r="D23" s="21" t="s">
        <v>46</v>
      </c>
      <c r="E23" s="20" t="s">
        <v>47</v>
      </c>
      <c r="F23" s="20">
        <v>15598</v>
      </c>
      <c r="G23" s="21" t="s">
        <v>45</v>
      </c>
      <c r="H23" s="22"/>
      <c r="I23" s="22"/>
      <c r="J23" s="23">
        <v>448.55</v>
      </c>
      <c r="K23" s="24">
        <v>0</v>
      </c>
      <c r="L23" s="25">
        <v>0.01</v>
      </c>
      <c r="M23" s="26">
        <f t="shared" si="0"/>
        <v>448.55</v>
      </c>
      <c r="N23" s="26">
        <f t="shared" si="1"/>
        <v>0</v>
      </c>
      <c r="O23" s="27">
        <f t="shared" si="2"/>
        <v>-4.4855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448.55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-444.06450000000001</v>
      </c>
      <c r="AJ23" s="28">
        <f t="shared" si="5"/>
        <v>0</v>
      </c>
    </row>
    <row r="24" spans="1:36" ht="12.95" customHeight="1" x14ac:dyDescent="0.2">
      <c r="A24" s="19"/>
      <c r="B24" s="20">
        <v>11585</v>
      </c>
      <c r="C24" s="21">
        <v>2022</v>
      </c>
      <c r="D24" s="21" t="s">
        <v>46</v>
      </c>
      <c r="E24" s="20" t="s">
        <v>47</v>
      </c>
      <c r="F24" s="20">
        <v>15598</v>
      </c>
      <c r="G24" s="21" t="s">
        <v>40</v>
      </c>
      <c r="H24" s="22"/>
      <c r="I24" s="22"/>
      <c r="J24" s="23">
        <v>2237</v>
      </c>
      <c r="K24" s="24">
        <v>0</v>
      </c>
      <c r="L24" s="25">
        <v>0.01</v>
      </c>
      <c r="M24" s="26">
        <f t="shared" si="0"/>
        <v>2237</v>
      </c>
      <c r="N24" s="26">
        <f t="shared" si="1"/>
        <v>0</v>
      </c>
      <c r="O24" s="27">
        <f t="shared" si="2"/>
        <v>-22.37</v>
      </c>
      <c r="P24" s="27">
        <f t="shared" ref="P24:P28" si="10">M24</f>
        <v>2237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-2214.63</v>
      </c>
      <c r="AJ24" s="28">
        <f t="shared" si="5"/>
        <v>-1.1013412404281553E-13</v>
      </c>
    </row>
    <row r="25" spans="1:36" s="5" customFormat="1" ht="12.95" customHeight="1" x14ac:dyDescent="0.2">
      <c r="A25" s="19">
        <v>43445</v>
      </c>
      <c r="B25" s="20">
        <v>11587</v>
      </c>
      <c r="C25" s="21">
        <v>2023</v>
      </c>
      <c r="D25" s="21" t="s">
        <v>41</v>
      </c>
      <c r="E25" s="20" t="s">
        <v>42</v>
      </c>
      <c r="F25" s="20">
        <v>131535</v>
      </c>
      <c r="G25" s="21" t="s">
        <v>40</v>
      </c>
      <c r="H25" s="22"/>
      <c r="I25" s="22"/>
      <c r="J25" s="23">
        <v>3200</v>
      </c>
      <c r="K25" s="24">
        <v>0</v>
      </c>
      <c r="L25" s="25">
        <v>0.01</v>
      </c>
      <c r="M25" s="26">
        <f t="shared" si="0"/>
        <v>3200</v>
      </c>
      <c r="N25" s="26">
        <f t="shared" si="1"/>
        <v>0</v>
      </c>
      <c r="O25" s="27">
        <f t="shared" si="2"/>
        <v>-32</v>
      </c>
      <c r="P25" s="27">
        <f t="shared" si="10"/>
        <v>3200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-3168</v>
      </c>
      <c r="AJ25" s="28">
        <f t="shared" si="5"/>
        <v>0</v>
      </c>
    </row>
    <row r="26" spans="1:36" s="5" customFormat="1" ht="12.95" customHeight="1" x14ac:dyDescent="0.2">
      <c r="A26" s="19"/>
      <c r="B26" s="20">
        <v>11588</v>
      </c>
      <c r="C26" s="21">
        <v>2024</v>
      </c>
      <c r="D26" s="21" t="s">
        <v>46</v>
      </c>
      <c r="E26" s="20" t="s">
        <v>47</v>
      </c>
      <c r="F26" s="20">
        <v>15628</v>
      </c>
      <c r="G26" s="21" t="s">
        <v>40</v>
      </c>
      <c r="H26" s="22"/>
      <c r="I26" s="22"/>
      <c r="J26" s="30">
        <v>744.7</v>
      </c>
      <c r="K26" s="24">
        <v>0</v>
      </c>
      <c r="L26" s="25">
        <v>0.01</v>
      </c>
      <c r="M26" s="26">
        <f t="shared" si="0"/>
        <v>744.7</v>
      </c>
      <c r="N26" s="26">
        <f t="shared" si="1"/>
        <v>0</v>
      </c>
      <c r="O26" s="27">
        <f t="shared" si="2"/>
        <v>-7.447000000000001</v>
      </c>
      <c r="P26" s="27">
        <f t="shared" si="10"/>
        <v>744.7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-737.25300000000004</v>
      </c>
      <c r="AJ26" s="28">
        <f t="shared" si="5"/>
        <v>0</v>
      </c>
    </row>
    <row r="27" spans="1:36" s="5" customFormat="1" ht="12.95" customHeight="1" x14ac:dyDescent="0.2">
      <c r="A27" s="19">
        <v>43446</v>
      </c>
      <c r="B27" s="20">
        <v>11589</v>
      </c>
      <c r="C27" s="21">
        <v>2027</v>
      </c>
      <c r="D27" s="21" t="s">
        <v>43</v>
      </c>
      <c r="E27" s="20" t="s">
        <v>44</v>
      </c>
      <c r="F27" s="20">
        <v>70029</v>
      </c>
      <c r="G27" s="21" t="s">
        <v>40</v>
      </c>
      <c r="H27" s="22"/>
      <c r="I27" s="22"/>
      <c r="J27" s="30">
        <v>845</v>
      </c>
      <c r="K27" s="24">
        <v>0</v>
      </c>
      <c r="L27" s="25">
        <v>0.01</v>
      </c>
      <c r="M27" s="26">
        <f t="shared" si="0"/>
        <v>845</v>
      </c>
      <c r="N27" s="26">
        <f t="shared" si="1"/>
        <v>0</v>
      </c>
      <c r="O27" s="27">
        <f t="shared" si="2"/>
        <v>-8.4499999999999993</v>
      </c>
      <c r="P27" s="27">
        <f t="shared" si="10"/>
        <v>845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-836.55</v>
      </c>
      <c r="AJ27" s="28">
        <f t="shared" si="5"/>
        <v>4.6185277824406512E-14</v>
      </c>
    </row>
    <row r="28" spans="1:36" s="5" customFormat="1" ht="12.95" customHeight="1" x14ac:dyDescent="0.2">
      <c r="A28" s="19"/>
      <c r="B28" s="20">
        <v>11590</v>
      </c>
      <c r="C28" s="21">
        <v>2028</v>
      </c>
      <c r="D28" s="21" t="s">
        <v>58</v>
      </c>
      <c r="E28" s="20" t="s">
        <v>59</v>
      </c>
      <c r="F28" s="20">
        <v>5985</v>
      </c>
      <c r="G28" s="21" t="s">
        <v>40</v>
      </c>
      <c r="H28" s="22"/>
      <c r="I28" s="22"/>
      <c r="J28" s="30">
        <v>0</v>
      </c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10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-5153.5714285714275</v>
      </c>
      <c r="AJ28" s="28">
        <f t="shared" si="5"/>
        <v>1.0444978215673473E-12</v>
      </c>
    </row>
    <row r="29" spans="1:36" s="5" customFormat="1" ht="12.95" customHeight="1" x14ac:dyDescent="0.2">
      <c r="A29" s="19">
        <v>43447</v>
      </c>
      <c r="B29" s="20">
        <v>11591</v>
      </c>
      <c r="C29" s="21">
        <v>2030</v>
      </c>
      <c r="D29" s="21" t="s">
        <v>60</v>
      </c>
      <c r="E29" s="20" t="s">
        <v>61</v>
      </c>
      <c r="F29" s="20">
        <v>510817347</v>
      </c>
      <c r="G29" s="21" t="s">
        <v>52</v>
      </c>
      <c r="H29" s="22"/>
      <c r="I29" s="22"/>
      <c r="J29" s="30">
        <v>0</v>
      </c>
      <c r="K29" s="24">
        <v>6670</v>
      </c>
      <c r="L29" s="25">
        <v>0.01</v>
      </c>
      <c r="M29" s="26">
        <f t="shared" si="0"/>
        <v>5955.3571428571422</v>
      </c>
      <c r="N29" s="26">
        <f t="shared" si="1"/>
        <v>714.642857142857</v>
      </c>
      <c r="O29" s="27">
        <f t="shared" si="2"/>
        <v>-59.553571428571423</v>
      </c>
      <c r="P29" s="27"/>
      <c r="Q29" s="27">
        <f>M29</f>
        <v>5955.3571428571422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-6610.4464285714275</v>
      </c>
      <c r="AJ29" s="28">
        <f t="shared" si="5"/>
        <v>1.0444978215673473E-12</v>
      </c>
    </row>
    <row r="30" spans="1:36" s="5" customFormat="1" ht="12.95" customHeight="1" x14ac:dyDescent="0.2">
      <c r="A30" s="19"/>
      <c r="B30" s="20">
        <v>11592</v>
      </c>
      <c r="C30" s="21">
        <v>2029</v>
      </c>
      <c r="D30" s="21" t="s">
        <v>41</v>
      </c>
      <c r="E30" s="20" t="s">
        <v>42</v>
      </c>
      <c r="F30" s="20">
        <v>146708</v>
      </c>
      <c r="G30" s="21" t="s">
        <v>40</v>
      </c>
      <c r="H30" s="22"/>
      <c r="I30" s="22"/>
      <c r="J30" s="30">
        <v>1950</v>
      </c>
      <c r="K30" s="24">
        <v>0</v>
      </c>
      <c r="L30" s="25">
        <v>0.01</v>
      </c>
      <c r="M30" s="26">
        <f t="shared" si="0"/>
        <v>1950</v>
      </c>
      <c r="N30" s="26">
        <f t="shared" si="1"/>
        <v>0</v>
      </c>
      <c r="O30" s="27">
        <f t="shared" si="2"/>
        <v>-19.5</v>
      </c>
      <c r="P30" s="27">
        <f t="shared" ref="P30:P31" si="11">M30</f>
        <v>1950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-1930.5</v>
      </c>
      <c r="AJ30" s="28">
        <f t="shared" si="5"/>
        <v>0</v>
      </c>
    </row>
    <row r="31" spans="1:36" s="5" customFormat="1" ht="12.95" customHeight="1" x14ac:dyDescent="0.2">
      <c r="A31" s="19"/>
      <c r="B31" s="20">
        <v>11593</v>
      </c>
      <c r="C31" s="21">
        <v>2032</v>
      </c>
      <c r="D31" s="21" t="s">
        <v>62</v>
      </c>
      <c r="E31" s="20" t="s">
        <v>63</v>
      </c>
      <c r="F31" s="20">
        <v>21509</v>
      </c>
      <c r="G31" s="21" t="s">
        <v>40</v>
      </c>
      <c r="H31" s="22"/>
      <c r="I31" s="22"/>
      <c r="J31" s="23">
        <v>0</v>
      </c>
      <c r="K31" s="24">
        <v>17978</v>
      </c>
      <c r="L31" s="25">
        <v>0.01</v>
      </c>
      <c r="M31" s="26">
        <f t="shared" si="0"/>
        <v>16051.785714285712</v>
      </c>
      <c r="N31" s="26">
        <f t="shared" si="1"/>
        <v>1926.2142857142853</v>
      </c>
      <c r="O31" s="27">
        <f t="shared" si="2"/>
        <v>-160.51785714285711</v>
      </c>
      <c r="P31" s="27">
        <f t="shared" si="11"/>
        <v>16051.785714285712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-17817.482142857141</v>
      </c>
      <c r="AJ31" s="28">
        <f t="shared" si="5"/>
        <v>1.5916157281026244E-12</v>
      </c>
    </row>
    <row r="32" spans="1:36" s="5" customFormat="1" ht="12.95" customHeight="1" x14ac:dyDescent="0.2">
      <c r="A32" s="19">
        <v>43448</v>
      </c>
      <c r="B32" s="20">
        <v>11595</v>
      </c>
      <c r="C32" s="21">
        <v>2031</v>
      </c>
      <c r="D32" s="21" t="s">
        <v>53</v>
      </c>
      <c r="E32" s="20" t="s">
        <v>54</v>
      </c>
      <c r="F32" s="20">
        <v>30948</v>
      </c>
      <c r="G32" s="21" t="s">
        <v>55</v>
      </c>
      <c r="H32" s="22"/>
      <c r="I32" s="22"/>
      <c r="J32" s="23">
        <v>0</v>
      </c>
      <c r="K32" s="24">
        <v>2391</v>
      </c>
      <c r="L32" s="25">
        <v>0.01</v>
      </c>
      <c r="M32" s="26">
        <f t="shared" si="0"/>
        <v>2134.8214285714284</v>
      </c>
      <c r="N32" s="26">
        <f t="shared" si="1"/>
        <v>256.17857142857139</v>
      </c>
      <c r="O32" s="27">
        <f t="shared" si="2"/>
        <v>-21.348214285714285</v>
      </c>
      <c r="P32" s="27"/>
      <c r="Q32" s="27"/>
      <c r="R32" s="27"/>
      <c r="S32" s="27"/>
      <c r="T32" s="27"/>
      <c r="U32" s="27"/>
      <c r="V32" s="27"/>
      <c r="W32" s="27">
        <f>M32</f>
        <v>2134.8214285714284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-2369.6517857142853</v>
      </c>
      <c r="AJ32" s="28">
        <f t="shared" si="5"/>
        <v>3.907985046680551E-13</v>
      </c>
    </row>
    <row r="33" spans="1:36" s="5" customFormat="1" ht="12.95" customHeight="1" x14ac:dyDescent="0.2">
      <c r="A33" s="19"/>
      <c r="B33" s="20">
        <v>11596</v>
      </c>
      <c r="C33" s="21">
        <v>2035</v>
      </c>
      <c r="D33" s="21" t="s">
        <v>62</v>
      </c>
      <c r="E33" s="20" t="s">
        <v>63</v>
      </c>
      <c r="F33" s="20">
        <v>21532</v>
      </c>
      <c r="G33" s="21" t="s">
        <v>40</v>
      </c>
      <c r="H33" s="22"/>
      <c r="I33" s="22"/>
      <c r="J33" s="23">
        <v>0</v>
      </c>
      <c r="K33" s="24">
        <v>18999</v>
      </c>
      <c r="L33" s="25">
        <v>0.01</v>
      </c>
      <c r="M33" s="26">
        <f t="shared" si="0"/>
        <v>16963.392857142855</v>
      </c>
      <c r="N33" s="26">
        <f t="shared" si="1"/>
        <v>2035.6071428571424</v>
      </c>
      <c r="O33" s="27">
        <f t="shared" si="2"/>
        <v>-169.63392857142856</v>
      </c>
      <c r="P33" s="27">
        <f>M33</f>
        <v>16963.392857142855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-18829.366071428569</v>
      </c>
      <c r="AJ33" s="28">
        <f t="shared" si="5"/>
        <v>2.6147972675971687E-12</v>
      </c>
    </row>
    <row r="34" spans="1:36" s="5" customFormat="1" ht="12.95" customHeight="1" x14ac:dyDescent="0.2">
      <c r="A34" s="19"/>
      <c r="B34" s="20">
        <v>11596</v>
      </c>
      <c r="C34" s="21">
        <v>2035</v>
      </c>
      <c r="D34" s="21" t="s">
        <v>62</v>
      </c>
      <c r="E34" s="20" t="s">
        <v>63</v>
      </c>
      <c r="F34" s="20">
        <v>21532</v>
      </c>
      <c r="G34" s="21" t="s">
        <v>55</v>
      </c>
      <c r="H34" s="22"/>
      <c r="I34" s="22"/>
      <c r="J34" s="23">
        <v>0</v>
      </c>
      <c r="K34" s="24">
        <v>738</v>
      </c>
      <c r="L34" s="25">
        <v>0.01</v>
      </c>
      <c r="M34" s="26">
        <f t="shared" si="0"/>
        <v>658.92857142857133</v>
      </c>
      <c r="N34" s="26">
        <f t="shared" si="1"/>
        <v>79.071428571428555</v>
      </c>
      <c r="O34" s="27">
        <f t="shared" si="2"/>
        <v>-6.5892857142857135</v>
      </c>
      <c r="P34" s="27"/>
      <c r="Q34" s="27"/>
      <c r="R34" s="27"/>
      <c r="S34" s="27"/>
      <c r="T34" s="27"/>
      <c r="U34" s="27"/>
      <c r="V34" s="27"/>
      <c r="W34" s="27">
        <f>M34</f>
        <v>658.92857142857133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-731.41071428571422</v>
      </c>
      <c r="AJ34" s="28">
        <f t="shared" si="5"/>
        <v>6.5725203057809267E-14</v>
      </c>
    </row>
    <row r="35" spans="1:36" s="5" customFormat="1" ht="12.95" customHeight="1" x14ac:dyDescent="0.2">
      <c r="A35" s="19">
        <v>43449</v>
      </c>
      <c r="B35" s="20">
        <v>11598</v>
      </c>
      <c r="C35" s="21">
        <v>2026</v>
      </c>
      <c r="D35" s="21" t="s">
        <v>64</v>
      </c>
      <c r="E35" s="20">
        <v>4</v>
      </c>
      <c r="F35" s="20">
        <v>111307</v>
      </c>
      <c r="G35" s="21" t="s">
        <v>52</v>
      </c>
      <c r="H35" s="22"/>
      <c r="I35" s="22"/>
      <c r="J35" s="23">
        <v>0</v>
      </c>
      <c r="K35" s="24">
        <v>4845</v>
      </c>
      <c r="L35" s="25">
        <v>0.01</v>
      </c>
      <c r="M35" s="26">
        <f t="shared" si="0"/>
        <v>4325.8928571428569</v>
      </c>
      <c r="N35" s="26">
        <f t="shared" si="1"/>
        <v>519.10714285714278</v>
      </c>
      <c r="O35" s="27">
        <f t="shared" si="2"/>
        <v>-43.258928571428569</v>
      </c>
      <c r="P35" s="27"/>
      <c r="Q35" s="27">
        <f>M35</f>
        <v>4325.8928571428569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-4801.7410714285706</v>
      </c>
      <c r="AJ35" s="28">
        <f t="shared" si="5"/>
        <v>7.815970093361102E-13</v>
      </c>
    </row>
    <row r="36" spans="1:36" s="5" customFormat="1" ht="12.95" customHeight="1" x14ac:dyDescent="0.2">
      <c r="A36" s="19"/>
      <c r="B36" s="20">
        <v>11599</v>
      </c>
      <c r="C36" s="21">
        <v>2034</v>
      </c>
      <c r="D36" s="21" t="s">
        <v>41</v>
      </c>
      <c r="E36" s="20" t="s">
        <v>42</v>
      </c>
      <c r="F36" s="20">
        <v>146553</v>
      </c>
      <c r="G36" s="21" t="s">
        <v>40</v>
      </c>
      <c r="H36" s="22"/>
      <c r="I36" s="22"/>
      <c r="J36" s="23">
        <v>3300</v>
      </c>
      <c r="K36" s="24">
        <v>0</v>
      </c>
      <c r="L36" s="25">
        <v>0.01</v>
      </c>
      <c r="M36" s="26">
        <f t="shared" si="0"/>
        <v>3300</v>
      </c>
      <c r="N36" s="26">
        <f t="shared" si="1"/>
        <v>0</v>
      </c>
      <c r="O36" s="27">
        <f t="shared" si="2"/>
        <v>-33</v>
      </c>
      <c r="P36" s="27">
        <f>M36</f>
        <v>3300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-3267</v>
      </c>
      <c r="AJ36" s="28">
        <f t="shared" si="5"/>
        <v>0</v>
      </c>
    </row>
    <row r="37" spans="1:36" s="5" customFormat="1" ht="12.95" customHeight="1" x14ac:dyDescent="0.2">
      <c r="A37" s="19">
        <v>43451</v>
      </c>
      <c r="B37" s="20">
        <v>11600</v>
      </c>
      <c r="C37" s="21">
        <v>2025</v>
      </c>
      <c r="D37" s="21" t="s">
        <v>65</v>
      </c>
      <c r="E37" s="20" t="s">
        <v>66</v>
      </c>
      <c r="F37" s="20">
        <v>129230</v>
      </c>
      <c r="G37" s="21" t="s">
        <v>55</v>
      </c>
      <c r="H37" s="22"/>
      <c r="I37" s="22"/>
      <c r="J37" s="23">
        <v>0</v>
      </c>
      <c r="K37" s="24">
        <v>2600</v>
      </c>
      <c r="L37" s="25">
        <v>0.01</v>
      </c>
      <c r="M37" s="26">
        <f t="shared" si="0"/>
        <v>2321.4285714285711</v>
      </c>
      <c r="N37" s="26">
        <f t="shared" si="1"/>
        <v>278.5714285714285</v>
      </c>
      <c r="O37" s="27">
        <f t="shared" si="2"/>
        <v>-23.214285714285712</v>
      </c>
      <c r="P37" s="27"/>
      <c r="Q37" s="27"/>
      <c r="R37" s="27"/>
      <c r="S37" s="27"/>
      <c r="T37" s="27"/>
      <c r="U37" s="27"/>
      <c r="V37" s="27"/>
      <c r="W37" s="27">
        <f>M37</f>
        <v>2321.4285714285711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-2576.7857142857138</v>
      </c>
      <c r="AJ37" s="28">
        <f t="shared" si="5"/>
        <v>5.2224891078367364E-13</v>
      </c>
    </row>
    <row r="38" spans="1:36" s="5" customFormat="1" ht="12.95" customHeight="1" x14ac:dyDescent="0.2">
      <c r="A38" s="19"/>
      <c r="B38" s="20">
        <v>11601</v>
      </c>
      <c r="C38" s="21">
        <v>2040</v>
      </c>
      <c r="D38" s="21" t="s">
        <v>56</v>
      </c>
      <c r="E38" s="20">
        <v>139564</v>
      </c>
      <c r="F38" s="20">
        <v>235290</v>
      </c>
      <c r="G38" s="21" t="s">
        <v>57</v>
      </c>
      <c r="H38" s="22"/>
      <c r="I38" s="22"/>
      <c r="J38" s="23">
        <v>0</v>
      </c>
      <c r="K38" s="24">
        <v>2527.58</v>
      </c>
      <c r="L38" s="25">
        <v>0.01</v>
      </c>
      <c r="M38" s="26">
        <f t="shared" si="0"/>
        <v>2256.7678571428569</v>
      </c>
      <c r="N38" s="26">
        <f t="shared" si="1"/>
        <v>270.81214285714282</v>
      </c>
      <c r="O38" s="27">
        <f t="shared" si="2"/>
        <v>-22.567678571428569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2256.7678571428569</v>
      </c>
      <c r="AI38" s="27">
        <f t="shared" si="4"/>
        <v>-2505.0123214285713</v>
      </c>
      <c r="AJ38" s="28">
        <f t="shared" si="5"/>
        <v>0</v>
      </c>
    </row>
    <row r="39" spans="1:36" s="5" customFormat="1" ht="12.95" customHeight="1" x14ac:dyDescent="0.2">
      <c r="A39" s="19"/>
      <c r="B39" s="20">
        <v>11602</v>
      </c>
      <c r="C39" s="21">
        <v>2041</v>
      </c>
      <c r="D39" s="21" t="s">
        <v>43</v>
      </c>
      <c r="E39" s="20" t="s">
        <v>44</v>
      </c>
      <c r="F39" s="20">
        <v>70034</v>
      </c>
      <c r="G39" s="21" t="s">
        <v>40</v>
      </c>
      <c r="H39" s="22"/>
      <c r="I39" s="22"/>
      <c r="J39" s="23">
        <v>6060</v>
      </c>
      <c r="K39" s="24">
        <v>0</v>
      </c>
      <c r="L39" s="25">
        <v>0.01</v>
      </c>
      <c r="M39" s="26">
        <f t="shared" si="0"/>
        <v>6060</v>
      </c>
      <c r="N39" s="26">
        <f t="shared" si="1"/>
        <v>0</v>
      </c>
      <c r="O39" s="27">
        <f t="shared" si="2"/>
        <v>-60.6</v>
      </c>
      <c r="P39" s="27">
        <f>M39</f>
        <v>6060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-5999.4</v>
      </c>
      <c r="AJ39" s="28">
        <f t="shared" si="5"/>
        <v>3.6237679523765109E-13</v>
      </c>
    </row>
    <row r="40" spans="1:36" s="5" customFormat="1" ht="12.95" customHeight="1" x14ac:dyDescent="0.2">
      <c r="A40" s="19"/>
      <c r="B40" s="20">
        <v>11603</v>
      </c>
      <c r="C40" s="21">
        <v>2042</v>
      </c>
      <c r="D40" s="21" t="s">
        <v>43</v>
      </c>
      <c r="E40" s="20" t="s">
        <v>44</v>
      </c>
      <c r="F40" s="20">
        <v>70035</v>
      </c>
      <c r="G40" s="21" t="s">
        <v>45</v>
      </c>
      <c r="H40" s="22"/>
      <c r="I40" s="22"/>
      <c r="J40" s="23">
        <v>1075</v>
      </c>
      <c r="K40" s="24">
        <v>0</v>
      </c>
      <c r="L40" s="25">
        <v>0.01</v>
      </c>
      <c r="M40" s="26">
        <f t="shared" si="0"/>
        <v>1075</v>
      </c>
      <c r="N40" s="26">
        <f t="shared" si="1"/>
        <v>0</v>
      </c>
      <c r="O40" s="27">
        <f t="shared" si="2"/>
        <v>-10.75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 t="shared" ref="Z40:Z41" si="12">M40</f>
        <v>1075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-1064.25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11604</v>
      </c>
      <c r="C41" s="21">
        <v>2043</v>
      </c>
      <c r="D41" s="21" t="s">
        <v>46</v>
      </c>
      <c r="E41" s="20" t="s">
        <v>47</v>
      </c>
      <c r="F41" s="20">
        <v>15774</v>
      </c>
      <c r="G41" s="21" t="s">
        <v>45</v>
      </c>
      <c r="H41" s="22"/>
      <c r="I41" s="22"/>
      <c r="J41" s="30">
        <v>232.5</v>
      </c>
      <c r="K41" s="24">
        <v>0</v>
      </c>
      <c r="L41" s="25">
        <v>0.01</v>
      </c>
      <c r="M41" s="26">
        <f t="shared" si="0"/>
        <v>232.5</v>
      </c>
      <c r="N41" s="26">
        <f t="shared" si="1"/>
        <v>0</v>
      </c>
      <c r="O41" s="27">
        <f t="shared" si="2"/>
        <v>-2.3250000000000002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 t="shared" si="12"/>
        <v>232.5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-230.17500000000001</v>
      </c>
      <c r="AJ41" s="28">
        <f t="shared" si="5"/>
        <v>-1.1546319456101628E-14</v>
      </c>
    </row>
    <row r="42" spans="1:36" s="5" customFormat="1" ht="12.95" customHeight="1" x14ac:dyDescent="0.2">
      <c r="A42" s="19"/>
      <c r="B42" s="20">
        <v>11604</v>
      </c>
      <c r="C42" s="21">
        <v>2043</v>
      </c>
      <c r="D42" s="21" t="s">
        <v>46</v>
      </c>
      <c r="E42" s="20" t="s">
        <v>47</v>
      </c>
      <c r="F42" s="20">
        <v>15774</v>
      </c>
      <c r="G42" s="21" t="s">
        <v>40</v>
      </c>
      <c r="H42" s="22"/>
      <c r="I42" s="22"/>
      <c r="J42" s="30">
        <v>2940.7</v>
      </c>
      <c r="K42" s="24">
        <v>0</v>
      </c>
      <c r="L42" s="25">
        <v>0.01</v>
      </c>
      <c r="M42" s="26">
        <f t="shared" si="0"/>
        <v>2940.7</v>
      </c>
      <c r="N42" s="26">
        <f t="shared" si="1"/>
        <v>0</v>
      </c>
      <c r="O42" s="27">
        <f t="shared" si="2"/>
        <v>-29.407</v>
      </c>
      <c r="P42" s="27">
        <f t="shared" ref="P42:P45" si="13">M42</f>
        <v>2940.7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-2911.2929999999997</v>
      </c>
      <c r="AJ42" s="28">
        <f t="shared" si="5"/>
        <v>1.5276668818842154E-13</v>
      </c>
    </row>
    <row r="43" spans="1:36" s="5" customFormat="1" ht="12.95" customHeight="1" x14ac:dyDescent="0.2">
      <c r="A43" s="19"/>
      <c r="B43" s="20">
        <v>11606</v>
      </c>
      <c r="C43" s="21">
        <v>2003</v>
      </c>
      <c r="D43" s="21" t="s">
        <v>67</v>
      </c>
      <c r="E43" s="20" t="s">
        <v>68</v>
      </c>
      <c r="F43" s="20">
        <v>37706</v>
      </c>
      <c r="G43" s="21" t="s">
        <v>40</v>
      </c>
      <c r="H43" s="22"/>
      <c r="I43" s="22"/>
      <c r="J43" s="23">
        <v>0</v>
      </c>
      <c r="K43" s="24">
        <v>22518</v>
      </c>
      <c r="L43" s="25">
        <v>0.01</v>
      </c>
      <c r="M43" s="26">
        <f t="shared" si="0"/>
        <v>20105.357142857141</v>
      </c>
      <c r="N43" s="26">
        <f t="shared" si="1"/>
        <v>2412.6428571428569</v>
      </c>
      <c r="O43" s="27">
        <f t="shared" si="2"/>
        <v>-201.05357142857142</v>
      </c>
      <c r="P43" s="27">
        <f t="shared" si="13"/>
        <v>20105.357142857141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-22316.946428571428</v>
      </c>
      <c r="AJ43" s="28">
        <f t="shared" si="5"/>
        <v>1.0516032489249483E-12</v>
      </c>
    </row>
    <row r="44" spans="1:36" s="5" customFormat="1" ht="12.95" customHeight="1" x14ac:dyDescent="0.2">
      <c r="A44" s="19">
        <v>43452</v>
      </c>
      <c r="B44" s="20">
        <v>11608</v>
      </c>
      <c r="C44" s="21">
        <v>2037</v>
      </c>
      <c r="D44" s="21" t="s">
        <v>38</v>
      </c>
      <c r="E44" s="20" t="s">
        <v>39</v>
      </c>
      <c r="F44" s="20">
        <v>17592</v>
      </c>
      <c r="G44" s="21" t="s">
        <v>40</v>
      </c>
      <c r="H44" s="22"/>
      <c r="I44" s="22"/>
      <c r="J44" s="23">
        <v>0</v>
      </c>
      <c r="K44" s="24">
        <v>2540</v>
      </c>
      <c r="L44" s="25">
        <v>0.01</v>
      </c>
      <c r="M44" s="26">
        <f t="shared" si="0"/>
        <v>2267.8571428571427</v>
      </c>
      <c r="N44" s="26">
        <f t="shared" si="1"/>
        <v>272.14285714285711</v>
      </c>
      <c r="O44" s="27">
        <f t="shared" si="2"/>
        <v>-22.678571428571427</v>
      </c>
      <c r="P44" s="27">
        <f t="shared" si="13"/>
        <v>2267.8571428571427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-2517.3214285714284</v>
      </c>
      <c r="AJ44" s="28">
        <f t="shared" si="5"/>
        <v>1.3145040611561853E-13</v>
      </c>
    </row>
    <row r="45" spans="1:36" s="5" customFormat="1" ht="12.95" customHeight="1" x14ac:dyDescent="0.2">
      <c r="A45" s="19">
        <v>43453</v>
      </c>
      <c r="B45" s="20">
        <v>11609</v>
      </c>
      <c r="C45" s="21">
        <v>2045</v>
      </c>
      <c r="D45" s="21" t="s">
        <v>41</v>
      </c>
      <c r="E45" s="20" t="s">
        <v>42</v>
      </c>
      <c r="F45" s="20">
        <v>146956</v>
      </c>
      <c r="G45" s="21" t="s">
        <v>40</v>
      </c>
      <c r="H45" s="22"/>
      <c r="I45" s="22"/>
      <c r="J45" s="30">
        <v>2800</v>
      </c>
      <c r="K45" s="24">
        <v>0</v>
      </c>
      <c r="L45" s="25">
        <v>0.01</v>
      </c>
      <c r="M45" s="26">
        <f t="shared" si="0"/>
        <v>2800</v>
      </c>
      <c r="N45" s="26">
        <f t="shared" si="1"/>
        <v>0</v>
      </c>
      <c r="O45" s="27">
        <f t="shared" si="2"/>
        <v>-28</v>
      </c>
      <c r="P45" s="27">
        <f t="shared" si="13"/>
        <v>2800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-2772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11610</v>
      </c>
      <c r="C46" s="21">
        <v>2039</v>
      </c>
      <c r="D46" s="21" t="s">
        <v>53</v>
      </c>
      <c r="E46" s="20" t="s">
        <v>54</v>
      </c>
      <c r="F46" s="20">
        <v>30976</v>
      </c>
      <c r="G46" s="21" t="s">
        <v>55</v>
      </c>
      <c r="H46" s="22"/>
      <c r="I46" s="22"/>
      <c r="J46" s="30">
        <v>0</v>
      </c>
      <c r="K46" s="24">
        <v>3647.5</v>
      </c>
      <c r="L46" s="25">
        <v>0.01</v>
      </c>
      <c r="M46" s="26">
        <f t="shared" si="0"/>
        <v>3256.6964285714284</v>
      </c>
      <c r="N46" s="26">
        <f t="shared" si="1"/>
        <v>390.80357142857139</v>
      </c>
      <c r="O46" s="27">
        <f t="shared" si="2"/>
        <v>-32.566964285714285</v>
      </c>
      <c r="P46" s="27"/>
      <c r="Q46" s="27"/>
      <c r="R46" s="27"/>
      <c r="S46" s="27"/>
      <c r="T46" s="27"/>
      <c r="U46" s="27"/>
      <c r="V46" s="27"/>
      <c r="W46" s="27">
        <f>M46</f>
        <v>3256.6964285714284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-3614.9330357142853</v>
      </c>
      <c r="AJ46" s="28">
        <f t="shared" si="5"/>
        <v>3.907985046680551E-13</v>
      </c>
    </row>
    <row r="47" spans="1:36" s="5" customFormat="1" ht="12.95" customHeight="1" x14ac:dyDescent="0.2">
      <c r="A47" s="19"/>
      <c r="B47" s="20">
        <v>11611</v>
      </c>
      <c r="C47" s="21">
        <v>2046</v>
      </c>
      <c r="D47" s="21" t="s">
        <v>50</v>
      </c>
      <c r="E47" s="20" t="s">
        <v>51</v>
      </c>
      <c r="F47" s="20">
        <v>120001266005</v>
      </c>
      <c r="G47" s="21" t="s">
        <v>52</v>
      </c>
      <c r="H47" s="22"/>
      <c r="I47" s="22"/>
      <c r="J47" s="30">
        <v>0</v>
      </c>
      <c r="K47" s="24">
        <v>5355</v>
      </c>
      <c r="L47" s="25">
        <v>0.01</v>
      </c>
      <c r="M47" s="26">
        <f t="shared" si="0"/>
        <v>4781.2499999999991</v>
      </c>
      <c r="N47" s="26">
        <f t="shared" si="1"/>
        <v>573.74999999999989</v>
      </c>
      <c r="O47" s="27">
        <f t="shared" si="2"/>
        <v>-47.812499999999993</v>
      </c>
      <c r="P47" s="27"/>
      <c r="Q47" s="27">
        <f>M47</f>
        <v>4781.2499999999991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-5307.1874999999991</v>
      </c>
      <c r="AJ47" s="28">
        <f t="shared" si="5"/>
        <v>9.1660012913052924E-13</v>
      </c>
    </row>
    <row r="48" spans="1:36" s="5" customFormat="1" ht="12.95" customHeight="1" x14ac:dyDescent="0.2">
      <c r="A48" s="19">
        <v>43454</v>
      </c>
      <c r="B48" s="20">
        <v>11612</v>
      </c>
      <c r="C48" s="21">
        <v>2047</v>
      </c>
      <c r="D48" s="21" t="s">
        <v>46</v>
      </c>
      <c r="E48" s="20" t="s">
        <v>47</v>
      </c>
      <c r="F48" s="20">
        <v>15903</v>
      </c>
      <c r="G48" s="21" t="s">
        <v>40</v>
      </c>
      <c r="H48" s="22"/>
      <c r="I48" s="22"/>
      <c r="J48" s="30">
        <v>540</v>
      </c>
      <c r="K48" s="24">
        <v>0</v>
      </c>
      <c r="L48" s="25">
        <v>0.01</v>
      </c>
      <c r="M48" s="26">
        <f t="shared" si="0"/>
        <v>540</v>
      </c>
      <c r="N48" s="26">
        <f t="shared" si="1"/>
        <v>0</v>
      </c>
      <c r="O48" s="27">
        <f t="shared" si="2"/>
        <v>-5.4</v>
      </c>
      <c r="P48" s="27">
        <f t="shared" ref="P48:P51" si="14">M48</f>
        <v>540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-534.6</v>
      </c>
      <c r="AJ48" s="28">
        <f t="shared" si="5"/>
        <v>-2.3092638912203256E-14</v>
      </c>
    </row>
    <row r="49" spans="1:36" s="5" customFormat="1" ht="12.95" customHeight="1" x14ac:dyDescent="0.2">
      <c r="A49" s="19">
        <v>43455</v>
      </c>
      <c r="B49" s="20">
        <v>11613</v>
      </c>
      <c r="C49" s="21">
        <v>2048</v>
      </c>
      <c r="D49" s="21" t="s">
        <v>43</v>
      </c>
      <c r="E49" s="20" t="s">
        <v>44</v>
      </c>
      <c r="F49" s="20">
        <v>70042</v>
      </c>
      <c r="G49" s="21" t="s">
        <v>40</v>
      </c>
      <c r="H49" s="22"/>
      <c r="I49" s="22"/>
      <c r="J49" s="23">
        <v>3960</v>
      </c>
      <c r="K49" s="24">
        <v>0</v>
      </c>
      <c r="L49" s="25">
        <v>0.01</v>
      </c>
      <c r="M49" s="26">
        <f t="shared" si="0"/>
        <v>3960</v>
      </c>
      <c r="N49" s="26">
        <f t="shared" si="1"/>
        <v>0</v>
      </c>
      <c r="O49" s="27">
        <f t="shared" si="2"/>
        <v>-39.6</v>
      </c>
      <c r="P49" s="27">
        <f t="shared" si="14"/>
        <v>3960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-3920.4</v>
      </c>
      <c r="AJ49" s="28">
        <f t="shared" si="5"/>
        <v>-9.2370555648813024E-14</v>
      </c>
    </row>
    <row r="50" spans="1:36" s="5" customFormat="1" ht="12.95" customHeight="1" x14ac:dyDescent="0.2">
      <c r="A50" s="19">
        <v>43456</v>
      </c>
      <c r="B50" s="20">
        <v>11614</v>
      </c>
      <c r="C50" s="21">
        <v>2049</v>
      </c>
      <c r="D50" s="21" t="s">
        <v>62</v>
      </c>
      <c r="E50" s="20" t="s">
        <v>63</v>
      </c>
      <c r="F50" s="20">
        <v>21681</v>
      </c>
      <c r="G50" s="21" t="s">
        <v>40</v>
      </c>
      <c r="H50" s="22"/>
      <c r="I50" s="22"/>
      <c r="J50" s="30">
        <v>0</v>
      </c>
      <c r="K50" s="24">
        <v>9241</v>
      </c>
      <c r="L50" s="25">
        <v>0.01</v>
      </c>
      <c r="M50" s="26">
        <f t="shared" si="0"/>
        <v>8250.8928571428569</v>
      </c>
      <c r="N50" s="26">
        <f t="shared" si="1"/>
        <v>990.10714285714278</v>
      </c>
      <c r="O50" s="27">
        <f t="shared" si="2"/>
        <v>-82.508928571428569</v>
      </c>
      <c r="P50" s="27">
        <f t="shared" si="14"/>
        <v>8250.8928571428569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-9158.4910714285706</v>
      </c>
      <c r="AJ50" s="28">
        <f t="shared" si="5"/>
        <v>7.815970093361102E-13</v>
      </c>
    </row>
    <row r="51" spans="1:36" s="5" customFormat="1" ht="12.95" customHeight="1" x14ac:dyDescent="0.2">
      <c r="A51" s="19">
        <v>43460</v>
      </c>
      <c r="B51" s="20">
        <v>11615</v>
      </c>
      <c r="C51" s="21">
        <v>2050</v>
      </c>
      <c r="D51" s="21" t="s">
        <v>41</v>
      </c>
      <c r="E51" s="20" t="s">
        <v>42</v>
      </c>
      <c r="F51" s="20">
        <v>147551</v>
      </c>
      <c r="G51" s="21" t="s">
        <v>40</v>
      </c>
      <c r="H51" s="22"/>
      <c r="I51" s="22"/>
      <c r="J51" s="30">
        <v>1050</v>
      </c>
      <c r="K51" s="24">
        <v>0</v>
      </c>
      <c r="L51" s="25">
        <v>0.01</v>
      </c>
      <c r="M51" s="26">
        <f t="shared" si="0"/>
        <v>1050</v>
      </c>
      <c r="N51" s="26">
        <f t="shared" si="1"/>
        <v>0</v>
      </c>
      <c r="O51" s="27">
        <f t="shared" si="2"/>
        <v>-10.5</v>
      </c>
      <c r="P51" s="27">
        <f t="shared" si="14"/>
        <v>1050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-1039.5</v>
      </c>
      <c r="AJ51" s="28">
        <f t="shared" si="5"/>
        <v>0</v>
      </c>
    </row>
    <row r="52" spans="1:36" s="5" customFormat="1" ht="12.95" customHeight="1" x14ac:dyDescent="0.2">
      <c r="A52" s="19"/>
      <c r="B52" s="20">
        <v>11616</v>
      </c>
      <c r="C52" s="21">
        <v>2051</v>
      </c>
      <c r="D52" s="21" t="s">
        <v>43</v>
      </c>
      <c r="E52" s="20" t="s">
        <v>44</v>
      </c>
      <c r="F52" s="20">
        <v>70046</v>
      </c>
      <c r="G52" s="21" t="s">
        <v>45</v>
      </c>
      <c r="H52" s="22"/>
      <c r="I52" s="22"/>
      <c r="J52" s="30">
        <v>550</v>
      </c>
      <c r="K52" s="24">
        <v>0</v>
      </c>
      <c r="L52" s="25">
        <v>0.01</v>
      </c>
      <c r="M52" s="26">
        <f t="shared" si="0"/>
        <v>550</v>
      </c>
      <c r="N52" s="26">
        <f t="shared" si="1"/>
        <v>0</v>
      </c>
      <c r="O52" s="27">
        <f t="shared" si="2"/>
        <v>-5.5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>
        <f t="shared" ref="Z52:Z53" si="15">M52</f>
        <v>550</v>
      </c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-544.5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11617</v>
      </c>
      <c r="C53" s="21">
        <v>2052</v>
      </c>
      <c r="D53" s="21" t="s">
        <v>46</v>
      </c>
      <c r="E53" s="20" t="s">
        <v>47</v>
      </c>
      <c r="F53" s="20">
        <v>16140</v>
      </c>
      <c r="G53" s="21" t="s">
        <v>45</v>
      </c>
      <c r="H53" s="22"/>
      <c r="I53" s="22"/>
      <c r="J53" s="30">
        <v>231.5</v>
      </c>
      <c r="K53" s="24">
        <v>0</v>
      </c>
      <c r="L53" s="25">
        <v>0.01</v>
      </c>
      <c r="M53" s="26">
        <f t="shared" si="0"/>
        <v>231.5</v>
      </c>
      <c r="N53" s="26">
        <f t="shared" si="1"/>
        <v>0</v>
      </c>
      <c r="O53" s="27">
        <f t="shared" si="2"/>
        <v>-2.3149999999999999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>
        <f t="shared" si="15"/>
        <v>231.5</v>
      </c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-229.185</v>
      </c>
      <c r="AJ53" s="28">
        <f t="shared" si="5"/>
        <v>0</v>
      </c>
    </row>
    <row r="54" spans="1:36" s="5" customFormat="1" ht="12.95" customHeight="1" x14ac:dyDescent="0.2">
      <c r="A54" s="19"/>
      <c r="B54" s="20">
        <v>11617</v>
      </c>
      <c r="C54" s="21">
        <v>2052</v>
      </c>
      <c r="D54" s="21" t="s">
        <v>46</v>
      </c>
      <c r="E54" s="20" t="s">
        <v>47</v>
      </c>
      <c r="F54" s="20">
        <v>16140</v>
      </c>
      <c r="G54" s="21" t="s">
        <v>40</v>
      </c>
      <c r="H54" s="22"/>
      <c r="I54" s="22"/>
      <c r="J54" s="30">
        <v>2034.55</v>
      </c>
      <c r="K54" s="24">
        <v>0</v>
      </c>
      <c r="L54" s="25">
        <v>0.01</v>
      </c>
      <c r="M54" s="26">
        <f t="shared" si="0"/>
        <v>2034.55</v>
      </c>
      <c r="N54" s="26">
        <f t="shared" si="1"/>
        <v>0</v>
      </c>
      <c r="O54" s="27">
        <f t="shared" si="2"/>
        <v>-20.345500000000001</v>
      </c>
      <c r="P54" s="27">
        <f t="shared" ref="P54:P57" si="16">M54</f>
        <v>2034.55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-2014.2045000000001</v>
      </c>
      <c r="AJ54" s="28">
        <f t="shared" si="5"/>
        <v>-9.9475983006414026E-14</v>
      </c>
    </row>
    <row r="55" spans="1:36" s="5" customFormat="1" ht="12.95" customHeight="1" x14ac:dyDescent="0.2">
      <c r="A55" s="19">
        <v>43462</v>
      </c>
      <c r="B55" s="20">
        <v>11618</v>
      </c>
      <c r="C55" s="21">
        <v>2055</v>
      </c>
      <c r="D55" s="21" t="s">
        <v>41</v>
      </c>
      <c r="E55" s="20" t="s">
        <v>42</v>
      </c>
      <c r="F55" s="20">
        <v>147719</v>
      </c>
      <c r="G55" s="21" t="s">
        <v>40</v>
      </c>
      <c r="H55" s="22"/>
      <c r="I55" s="22"/>
      <c r="J55" s="30">
        <v>1900</v>
      </c>
      <c r="K55" s="24">
        <v>0</v>
      </c>
      <c r="L55" s="25">
        <v>0.01</v>
      </c>
      <c r="M55" s="26">
        <f t="shared" si="0"/>
        <v>1900</v>
      </c>
      <c r="N55" s="26">
        <f t="shared" si="1"/>
        <v>0</v>
      </c>
      <c r="O55" s="27">
        <f t="shared" si="2"/>
        <v>-19</v>
      </c>
      <c r="P55" s="27">
        <f t="shared" si="16"/>
        <v>1900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-1881</v>
      </c>
      <c r="AJ55" s="28">
        <f t="shared" si="5"/>
        <v>0</v>
      </c>
    </row>
    <row r="56" spans="1:36" s="5" customFormat="1" ht="12.95" customHeight="1" x14ac:dyDescent="0.2">
      <c r="A56" s="19"/>
      <c r="B56" s="20">
        <v>11619</v>
      </c>
      <c r="C56" s="21">
        <v>2054</v>
      </c>
      <c r="D56" s="21" t="s">
        <v>43</v>
      </c>
      <c r="E56" s="20" t="s">
        <v>44</v>
      </c>
      <c r="F56" s="20">
        <v>70049</v>
      </c>
      <c r="G56" s="21" t="s">
        <v>40</v>
      </c>
      <c r="H56" s="22"/>
      <c r="I56" s="22"/>
      <c r="J56" s="30">
        <v>1660</v>
      </c>
      <c r="K56" s="24">
        <v>0</v>
      </c>
      <c r="L56" s="25">
        <v>0.01</v>
      </c>
      <c r="M56" s="26">
        <f t="shared" si="0"/>
        <v>1660</v>
      </c>
      <c r="N56" s="26">
        <f t="shared" si="1"/>
        <v>0</v>
      </c>
      <c r="O56" s="27">
        <f t="shared" si="2"/>
        <v>-16.600000000000001</v>
      </c>
      <c r="P56" s="27">
        <f t="shared" si="16"/>
        <v>1660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-1643.4</v>
      </c>
      <c r="AJ56" s="28">
        <f t="shared" si="5"/>
        <v>-9.2370555648813024E-14</v>
      </c>
    </row>
    <row r="57" spans="1:36" s="5" customFormat="1" ht="12.95" customHeight="1" x14ac:dyDescent="0.2">
      <c r="A57" s="31">
        <v>43462</v>
      </c>
      <c r="B57" s="32">
        <v>11620</v>
      </c>
      <c r="C57" s="32">
        <v>2056</v>
      </c>
      <c r="D57" s="21" t="s">
        <v>62</v>
      </c>
      <c r="E57" s="20" t="s">
        <v>63</v>
      </c>
      <c r="F57" s="32">
        <v>21741</v>
      </c>
      <c r="G57" s="21" t="s">
        <v>40</v>
      </c>
      <c r="H57" s="22"/>
      <c r="I57" s="22"/>
      <c r="J57" s="23">
        <v>0</v>
      </c>
      <c r="K57" s="33">
        <v>16031.5</v>
      </c>
      <c r="L57" s="25">
        <v>0.01</v>
      </c>
      <c r="M57" s="26">
        <f t="shared" si="0"/>
        <v>14313.839285714284</v>
      </c>
      <c r="N57" s="26">
        <f t="shared" si="1"/>
        <v>1717.660714285714</v>
      </c>
      <c r="O57" s="27">
        <f t="shared" si="2"/>
        <v>-143.13839285714286</v>
      </c>
      <c r="P57" s="27">
        <f t="shared" si="16"/>
        <v>14313.839285714284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-15888.361607142855</v>
      </c>
      <c r="AJ57" s="28">
        <f t="shared" si="5"/>
        <v>2.0747847884194925E-12</v>
      </c>
    </row>
    <row r="58" spans="1:36" s="5" customFormat="1" ht="12.95" customHeight="1" x14ac:dyDescent="0.2">
      <c r="A58" s="31"/>
      <c r="B58" s="32"/>
      <c r="C58" s="32"/>
      <c r="D58" s="34"/>
      <c r="E58" s="32"/>
      <c r="F58" s="32"/>
      <c r="G58" s="34"/>
      <c r="H58" s="22"/>
      <c r="I58" s="22"/>
      <c r="J58" s="23">
        <v>0</v>
      </c>
      <c r="K58" s="33">
        <v>0</v>
      </c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0</v>
      </c>
      <c r="AJ58" s="28">
        <f t="shared" si="5"/>
        <v>0</v>
      </c>
    </row>
    <row r="59" spans="1:36" s="5" customFormat="1" ht="12.95" customHeight="1" x14ac:dyDescent="0.2">
      <c r="A59" s="31"/>
      <c r="B59" s="32"/>
      <c r="C59" s="32"/>
      <c r="D59" s="34"/>
      <c r="E59" s="32"/>
      <c r="F59" s="32"/>
      <c r="G59" s="34"/>
      <c r="H59" s="22"/>
      <c r="I59" s="22"/>
      <c r="J59" s="23">
        <v>0</v>
      </c>
      <c r="K59" s="33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31"/>
      <c r="B60" s="32"/>
      <c r="C60" s="32"/>
      <c r="D60" s="34"/>
      <c r="E60" s="32"/>
      <c r="F60" s="32"/>
      <c r="G60" s="34"/>
      <c r="H60" s="22"/>
      <c r="I60" s="22"/>
      <c r="J60" s="23">
        <v>0</v>
      </c>
      <c r="K60" s="33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31"/>
      <c r="B61" s="32"/>
      <c r="C61" s="32"/>
      <c r="D61" s="34"/>
      <c r="E61" s="32"/>
      <c r="F61" s="32"/>
      <c r="G61" s="34"/>
      <c r="H61" s="22"/>
      <c r="I61" s="22"/>
      <c r="J61" s="23">
        <v>0</v>
      </c>
      <c r="K61" s="33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31"/>
      <c r="B62" s="32"/>
      <c r="C62" s="32"/>
      <c r="D62" s="34"/>
      <c r="E62" s="32"/>
      <c r="F62" s="32"/>
      <c r="G62" s="34"/>
      <c r="H62" s="22"/>
      <c r="I62" s="22"/>
      <c r="J62" s="23">
        <v>0</v>
      </c>
      <c r="K62" s="33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31"/>
      <c r="B63" s="32"/>
      <c r="C63" s="32"/>
      <c r="D63" s="34"/>
      <c r="E63" s="32"/>
      <c r="F63" s="32"/>
      <c r="G63" s="34"/>
      <c r="H63" s="22"/>
      <c r="I63" s="22"/>
      <c r="J63" s="23">
        <v>0</v>
      </c>
      <c r="K63" s="33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31"/>
      <c r="B64" s="32"/>
      <c r="C64" s="32"/>
      <c r="D64" s="34"/>
      <c r="E64" s="32"/>
      <c r="F64" s="32"/>
      <c r="G64" s="34"/>
      <c r="H64" s="22"/>
      <c r="I64" s="22"/>
      <c r="J64" s="30">
        <v>0</v>
      </c>
      <c r="K64" s="33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>
        <v>0</v>
      </c>
      <c r="K65" s="33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>
        <v>0</v>
      </c>
      <c r="K66" s="35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66869.08</v>
      </c>
      <c r="K98" s="61">
        <f>SUM(K5:K96)</f>
        <v>157421.90000000002</v>
      </c>
      <c r="L98" s="62"/>
      <c r="M98" s="61">
        <f t="shared" ref="M98:AI98" si="17">SUM(M5:M96)</f>
        <v>207424.34785714283</v>
      </c>
      <c r="N98" s="61">
        <f t="shared" si="17"/>
        <v>16866.632142857143</v>
      </c>
      <c r="O98" s="61">
        <f t="shared" si="17"/>
        <v>-2074.2434785714286</v>
      </c>
      <c r="P98" s="61">
        <f t="shared" si="17"/>
        <v>159941.23571428572</v>
      </c>
      <c r="Q98" s="61">
        <f t="shared" si="17"/>
        <v>21940.178571428572</v>
      </c>
      <c r="R98" s="61">
        <f t="shared" si="17"/>
        <v>0</v>
      </c>
      <c r="S98" s="61">
        <f t="shared" si="17"/>
        <v>0</v>
      </c>
      <c r="T98" s="61">
        <f t="shared" si="17"/>
        <v>0</v>
      </c>
      <c r="U98" s="61">
        <f t="shared" si="17"/>
        <v>0</v>
      </c>
      <c r="V98" s="61">
        <f t="shared" si="17"/>
        <v>0</v>
      </c>
      <c r="W98" s="61">
        <f t="shared" si="17"/>
        <v>14654.687499999996</v>
      </c>
      <c r="X98" s="61">
        <f t="shared" si="17"/>
        <v>0</v>
      </c>
      <c r="Y98" s="61">
        <f t="shared" si="17"/>
        <v>0</v>
      </c>
      <c r="Z98" s="61">
        <f t="shared" si="17"/>
        <v>6204.63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4683.6160714285706</v>
      </c>
      <c r="AI98" s="61">
        <f t="shared" si="17"/>
        <v>-222216.73652142851</v>
      </c>
    </row>
    <row r="99" spans="1:35" x14ac:dyDescent="0.2">
      <c r="AH99" s="5" t="s">
        <v>69</v>
      </c>
      <c r="AI99" s="5">
        <f>+N100+AI98</f>
        <v>2074.2434785714722</v>
      </c>
    </row>
    <row r="100" spans="1:35" x14ac:dyDescent="0.2">
      <c r="K100" s="5">
        <f>+K98+J98</f>
        <v>224290.98000000004</v>
      </c>
      <c r="N100" s="5">
        <f>+N98+M98</f>
        <v>224290.97999999998</v>
      </c>
      <c r="P100" s="5">
        <f>P98+Q98</f>
        <v>181881.4142857143</v>
      </c>
      <c r="AI100" s="5">
        <f>+AI98-AI99</f>
        <v>-224290.97999999998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03"/>
  <sheetViews>
    <sheetView tabSelected="1" topLeftCell="U3" workbookViewId="0">
      <selection activeCell="AK3" sqref="AK3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10.5703125" style="2" customWidth="1"/>
    <col min="4" max="4" width="32.425781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129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75" customHeight="1" x14ac:dyDescent="0.2">
      <c r="A5" s="19">
        <v>43773</v>
      </c>
      <c r="B5" s="20">
        <v>1924</v>
      </c>
      <c r="C5" s="75">
        <v>46225</v>
      </c>
      <c r="D5" s="21" t="s">
        <v>110</v>
      </c>
      <c r="E5" s="20" t="s">
        <v>111</v>
      </c>
      <c r="F5" s="20"/>
      <c r="G5" s="21" t="s">
        <v>40</v>
      </c>
      <c r="H5" s="22"/>
      <c r="I5" s="22"/>
      <c r="J5" s="23"/>
      <c r="K5" s="24">
        <v>4757.8</v>
      </c>
      <c r="L5" s="25">
        <v>0.01</v>
      </c>
      <c r="M5" s="26">
        <f t="shared" ref="M5:M97" si="0">SUM(H5:J5,K5/1.12)</f>
        <v>4248.0357142857138</v>
      </c>
      <c r="N5" s="26">
        <f t="shared" ref="N5:N97" si="1">K5/1.12*0.12</f>
        <v>509.76428571428562</v>
      </c>
      <c r="O5" s="27">
        <f t="shared" ref="O5:O97" si="2">-SUM(I5:J5,K5/1.12)*L5</f>
        <v>-42.480357142857137</v>
      </c>
      <c r="P5" s="27">
        <f t="shared" ref="P5:P6" si="3">M5</f>
        <v>4248.0357142857138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4">-SUM(N5:AH5)</f>
        <v>-4715.3196428571418</v>
      </c>
      <c r="AJ5" s="28">
        <f t="shared" ref="AJ5:AJ97" si="5">SUM(H5:K5)+AI5+O5</f>
        <v>1.2008172234345693E-12</v>
      </c>
    </row>
    <row r="6" spans="1:36" ht="12.95" customHeight="1" x14ac:dyDescent="0.2">
      <c r="A6" s="19">
        <v>43773</v>
      </c>
      <c r="B6" s="20">
        <f t="shared" ref="B6:B8" si="6">B5+1</f>
        <v>1925</v>
      </c>
      <c r="C6" s="75">
        <v>75319</v>
      </c>
      <c r="D6" s="21" t="s">
        <v>43</v>
      </c>
      <c r="E6" s="20" t="s">
        <v>44</v>
      </c>
      <c r="F6" s="20"/>
      <c r="G6" s="21" t="s">
        <v>40</v>
      </c>
      <c r="H6" s="22"/>
      <c r="I6" s="22"/>
      <c r="J6" s="23">
        <v>4936</v>
      </c>
      <c r="K6" s="24"/>
      <c r="L6" s="25">
        <v>0.01</v>
      </c>
      <c r="M6" s="26">
        <f t="shared" si="0"/>
        <v>4936</v>
      </c>
      <c r="N6" s="26">
        <f t="shared" si="1"/>
        <v>0</v>
      </c>
      <c r="O6" s="27">
        <f t="shared" si="2"/>
        <v>-49.36</v>
      </c>
      <c r="P6" s="27">
        <f t="shared" si="3"/>
        <v>4936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-4886.6400000000003</v>
      </c>
      <c r="AJ6" s="28">
        <f t="shared" si="5"/>
        <v>-3.2684965844964609E-13</v>
      </c>
    </row>
    <row r="7" spans="1:36" ht="12.95" customHeight="1" x14ac:dyDescent="0.2">
      <c r="A7" s="19">
        <v>43773</v>
      </c>
      <c r="B7" s="20">
        <f t="shared" si="6"/>
        <v>1926</v>
      </c>
      <c r="C7" s="75">
        <v>75320</v>
      </c>
      <c r="D7" s="21" t="s">
        <v>43</v>
      </c>
      <c r="E7" s="20" t="s">
        <v>44</v>
      </c>
      <c r="F7" s="20"/>
      <c r="G7" s="21" t="s">
        <v>45</v>
      </c>
      <c r="H7" s="22"/>
      <c r="I7" s="22"/>
      <c r="J7" s="23">
        <v>2260</v>
      </c>
      <c r="K7" s="24"/>
      <c r="L7" s="25">
        <v>0.01</v>
      </c>
      <c r="M7" s="26">
        <f t="shared" si="0"/>
        <v>2260</v>
      </c>
      <c r="N7" s="26">
        <f t="shared" si="1"/>
        <v>0</v>
      </c>
      <c r="O7" s="27">
        <f t="shared" si="2"/>
        <v>-22.6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2260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-2237.4</v>
      </c>
      <c r="AJ7" s="28">
        <f t="shared" si="5"/>
        <v>-9.2370555648813024E-14</v>
      </c>
    </row>
    <row r="8" spans="1:36" ht="12.95" customHeight="1" x14ac:dyDescent="0.2">
      <c r="A8" s="19">
        <v>43773</v>
      </c>
      <c r="B8" s="20">
        <f t="shared" si="6"/>
        <v>1927</v>
      </c>
      <c r="C8" s="75">
        <v>26617</v>
      </c>
      <c r="D8" s="21" t="s">
        <v>46</v>
      </c>
      <c r="E8" s="20" t="s">
        <v>47</v>
      </c>
      <c r="F8" s="20"/>
      <c r="G8" s="21" t="s">
        <v>40</v>
      </c>
      <c r="H8" s="22"/>
      <c r="I8" s="22"/>
      <c r="J8" s="23">
        <v>7042.05</v>
      </c>
      <c r="K8" s="24"/>
      <c r="L8" s="25">
        <v>0.01</v>
      </c>
      <c r="M8" s="26">
        <f t="shared" si="0"/>
        <v>7042.05</v>
      </c>
      <c r="N8" s="26">
        <f t="shared" si="1"/>
        <v>0</v>
      </c>
      <c r="O8" s="27">
        <f t="shared" si="2"/>
        <v>-70.420500000000004</v>
      </c>
      <c r="P8" s="27">
        <f t="shared" ref="P8:P9" si="7">M8</f>
        <v>7042.05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-6971.6295</v>
      </c>
      <c r="AJ8" s="28">
        <f t="shared" si="5"/>
        <v>1.7053025658242404E-13</v>
      </c>
    </row>
    <row r="9" spans="1:36" ht="12.95" customHeight="1" x14ac:dyDescent="0.2">
      <c r="A9" s="19">
        <v>43774</v>
      </c>
      <c r="B9" s="20">
        <v>1931</v>
      </c>
      <c r="C9" s="75">
        <v>177866</v>
      </c>
      <c r="D9" s="21" t="s">
        <v>41</v>
      </c>
      <c r="E9" s="20" t="s">
        <v>42</v>
      </c>
      <c r="F9" s="20"/>
      <c r="G9" s="21" t="s">
        <v>40</v>
      </c>
      <c r="H9" s="22"/>
      <c r="I9" s="22"/>
      <c r="J9" s="30">
        <v>1680</v>
      </c>
      <c r="K9" s="24"/>
      <c r="L9" s="25">
        <v>0.01</v>
      </c>
      <c r="M9" s="26">
        <f t="shared" si="0"/>
        <v>1680</v>
      </c>
      <c r="N9" s="26">
        <f t="shared" si="1"/>
        <v>0</v>
      </c>
      <c r="O9" s="27">
        <f t="shared" si="2"/>
        <v>-16.8</v>
      </c>
      <c r="P9" s="27">
        <f t="shared" si="7"/>
        <v>1680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-1663.2</v>
      </c>
      <c r="AJ9" s="28">
        <f t="shared" si="5"/>
        <v>-4.6185277824406512E-14</v>
      </c>
    </row>
    <row r="10" spans="1:36" ht="12.95" customHeight="1" x14ac:dyDescent="0.2">
      <c r="A10" s="19">
        <v>43774</v>
      </c>
      <c r="B10" s="20">
        <f t="shared" ref="B10:B11" si="8">B9+1</f>
        <v>1932</v>
      </c>
      <c r="C10" s="75">
        <v>1890</v>
      </c>
      <c r="D10" s="21" t="s">
        <v>115</v>
      </c>
      <c r="E10" s="20" t="s">
        <v>116</v>
      </c>
      <c r="F10" s="20"/>
      <c r="G10" s="21" t="s">
        <v>52</v>
      </c>
      <c r="H10" s="22"/>
      <c r="I10" s="22"/>
      <c r="J10" s="30"/>
      <c r="K10" s="24">
        <v>7500</v>
      </c>
      <c r="L10" s="25">
        <v>0.01</v>
      </c>
      <c r="M10" s="26">
        <f t="shared" si="0"/>
        <v>6696.4285714285706</v>
      </c>
      <c r="N10" s="26">
        <f t="shared" si="1"/>
        <v>803.57142857142844</v>
      </c>
      <c r="O10" s="27">
        <f t="shared" si="2"/>
        <v>-66.964285714285708</v>
      </c>
      <c r="P10" s="27"/>
      <c r="Q10" s="27">
        <f>M10</f>
        <v>6696.4285714285706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-7433.0357142857138</v>
      </c>
      <c r="AJ10" s="28">
        <f t="shared" si="5"/>
        <v>5.2580162446247414E-13</v>
      </c>
    </row>
    <row r="11" spans="1:36" ht="12.95" customHeight="1" x14ac:dyDescent="0.2">
      <c r="A11" s="19">
        <v>43775</v>
      </c>
      <c r="B11" s="20">
        <f t="shared" si="8"/>
        <v>1933</v>
      </c>
      <c r="C11" s="75">
        <v>29272</v>
      </c>
      <c r="D11" s="21" t="s">
        <v>38</v>
      </c>
      <c r="E11" s="20" t="s">
        <v>39</v>
      </c>
      <c r="F11" s="20"/>
      <c r="G11" s="21" t="s">
        <v>40</v>
      </c>
      <c r="H11" s="22"/>
      <c r="I11" s="22"/>
      <c r="J11" s="30"/>
      <c r="K11" s="24">
        <v>2540</v>
      </c>
      <c r="L11" s="25">
        <v>0.01</v>
      </c>
      <c r="M11" s="26">
        <f t="shared" si="0"/>
        <v>2267.8571428571427</v>
      </c>
      <c r="N11" s="26">
        <f t="shared" si="1"/>
        <v>272.14285714285711</v>
      </c>
      <c r="O11" s="27">
        <f t="shared" si="2"/>
        <v>-22.678571428571427</v>
      </c>
      <c r="P11" s="27">
        <f>M11</f>
        <v>2267.8571428571427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-2517.3214285714284</v>
      </c>
      <c r="AJ11" s="28">
        <f t="shared" si="5"/>
        <v>1.3145040611561853E-13</v>
      </c>
    </row>
    <row r="12" spans="1:36" ht="12.95" customHeight="1" x14ac:dyDescent="0.2">
      <c r="A12" s="19">
        <v>43775</v>
      </c>
      <c r="B12" s="20">
        <v>1944</v>
      </c>
      <c r="C12" s="75">
        <v>33698</v>
      </c>
      <c r="D12" s="21" t="s">
        <v>75</v>
      </c>
      <c r="E12" s="20" t="s">
        <v>76</v>
      </c>
      <c r="F12" s="20"/>
      <c r="G12" s="21" t="s">
        <v>23</v>
      </c>
      <c r="H12" s="22"/>
      <c r="I12" s="22"/>
      <c r="J12" s="23"/>
      <c r="K12" s="24">
        <v>1055</v>
      </c>
      <c r="L12" s="25">
        <v>0.01</v>
      </c>
      <c r="M12" s="26">
        <f t="shared" si="0"/>
        <v>941.96428571428567</v>
      </c>
      <c r="N12" s="26">
        <f t="shared" si="1"/>
        <v>113.03571428571428</v>
      </c>
      <c r="O12" s="27">
        <f t="shared" si="2"/>
        <v>-9.4196428571428577</v>
      </c>
      <c r="P12" s="27"/>
      <c r="Q12" s="27"/>
      <c r="R12" s="27"/>
      <c r="S12" s="27"/>
      <c r="T12" s="27"/>
      <c r="U12" s="27">
        <f>M12</f>
        <v>941.96428571428567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-1045.5803571428571</v>
      </c>
      <c r="AJ12" s="28">
        <f t="shared" si="5"/>
        <v>3.1974423109204508E-14</v>
      </c>
    </row>
    <row r="13" spans="1:36" ht="12.95" customHeight="1" x14ac:dyDescent="0.2">
      <c r="A13" s="19">
        <v>43776</v>
      </c>
      <c r="B13" s="20">
        <f t="shared" ref="B13:B17" si="9">B12+1</f>
        <v>1945</v>
      </c>
      <c r="C13" s="75">
        <v>26712</v>
      </c>
      <c r="D13" s="21" t="s">
        <v>46</v>
      </c>
      <c r="E13" s="20" t="s">
        <v>47</v>
      </c>
      <c r="F13" s="20"/>
      <c r="G13" s="21" t="s">
        <v>40</v>
      </c>
      <c r="H13" s="22"/>
      <c r="I13" s="22"/>
      <c r="J13" s="23">
        <v>1074</v>
      </c>
      <c r="K13" s="24"/>
      <c r="L13" s="25">
        <v>0.01</v>
      </c>
      <c r="M13" s="26">
        <f t="shared" si="0"/>
        <v>1074</v>
      </c>
      <c r="N13" s="26">
        <f t="shared" si="1"/>
        <v>0</v>
      </c>
      <c r="O13" s="27">
        <f t="shared" si="2"/>
        <v>-10.74</v>
      </c>
      <c r="P13" s="27">
        <f t="shared" ref="P13:P15" si="10">M13</f>
        <v>1074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-1063.26</v>
      </c>
      <c r="AJ13" s="28">
        <f t="shared" si="5"/>
        <v>0</v>
      </c>
    </row>
    <row r="14" spans="1:36" ht="12.95" customHeight="1" x14ac:dyDescent="0.2">
      <c r="A14" s="19">
        <v>43776</v>
      </c>
      <c r="B14" s="20">
        <f t="shared" si="9"/>
        <v>1946</v>
      </c>
      <c r="C14" s="75">
        <v>411072</v>
      </c>
      <c r="D14" s="21" t="s">
        <v>130</v>
      </c>
      <c r="E14" s="20"/>
      <c r="F14" s="20"/>
      <c r="G14" s="21" t="s">
        <v>40</v>
      </c>
      <c r="H14" s="22"/>
      <c r="I14" s="22"/>
      <c r="J14" s="23"/>
      <c r="K14" s="24">
        <v>3300</v>
      </c>
      <c r="L14" s="25">
        <v>0.01</v>
      </c>
      <c r="M14" s="26">
        <f t="shared" si="0"/>
        <v>2946.4285714285711</v>
      </c>
      <c r="N14" s="26">
        <f t="shared" si="1"/>
        <v>353.5714285714285</v>
      </c>
      <c r="O14" s="27">
        <f t="shared" si="2"/>
        <v>-29.464285714285712</v>
      </c>
      <c r="P14" s="27">
        <f t="shared" si="10"/>
        <v>2946.4285714285711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-3270.5357142857138</v>
      </c>
      <c r="AJ14" s="28">
        <f t="shared" si="5"/>
        <v>5.2224891078367364E-13</v>
      </c>
    </row>
    <row r="15" spans="1:36" ht="12.95" customHeight="1" x14ac:dyDescent="0.2">
      <c r="A15" s="19">
        <v>43776</v>
      </c>
      <c r="B15" s="20">
        <f t="shared" si="9"/>
        <v>1947</v>
      </c>
      <c r="C15" s="75">
        <v>564</v>
      </c>
      <c r="D15" s="21" t="s">
        <v>117</v>
      </c>
      <c r="E15" s="20" t="s">
        <v>118</v>
      </c>
      <c r="F15" s="20"/>
      <c r="G15" s="21" t="s">
        <v>40</v>
      </c>
      <c r="H15" s="22"/>
      <c r="I15" s="22"/>
      <c r="J15" s="23"/>
      <c r="K15" s="24">
        <v>18298</v>
      </c>
      <c r="L15" s="25">
        <v>0.01</v>
      </c>
      <c r="M15" s="26">
        <f t="shared" si="0"/>
        <v>16337.499999999998</v>
      </c>
      <c r="N15" s="26">
        <f t="shared" si="1"/>
        <v>1960.4999999999998</v>
      </c>
      <c r="O15" s="27">
        <f t="shared" si="2"/>
        <v>-163.37499999999997</v>
      </c>
      <c r="P15" s="27">
        <f t="shared" si="10"/>
        <v>16337.499999999998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-18134.624999999996</v>
      </c>
      <c r="AJ15" s="28">
        <f t="shared" si="5"/>
        <v>3.666400516522117E-12</v>
      </c>
    </row>
    <row r="16" spans="1:36" ht="12.95" customHeight="1" x14ac:dyDescent="0.2">
      <c r="A16" s="19">
        <v>43776</v>
      </c>
      <c r="B16" s="20">
        <f t="shared" si="9"/>
        <v>1948</v>
      </c>
      <c r="C16" s="75">
        <v>79892</v>
      </c>
      <c r="D16" s="21" t="s">
        <v>72</v>
      </c>
      <c r="E16" s="20" t="s">
        <v>73</v>
      </c>
      <c r="F16" s="20"/>
      <c r="G16" s="21" t="s">
        <v>74</v>
      </c>
      <c r="H16" s="22"/>
      <c r="I16" s="22"/>
      <c r="J16" s="23"/>
      <c r="K16" s="24">
        <v>1196.69</v>
      </c>
      <c r="L16" s="25">
        <v>0.01</v>
      </c>
      <c r="M16" s="26">
        <f t="shared" si="0"/>
        <v>1068.4732142857142</v>
      </c>
      <c r="N16" s="26">
        <f t="shared" si="1"/>
        <v>128.21678571428569</v>
      </c>
      <c r="O16" s="27">
        <f t="shared" si="2"/>
        <v>-10.684732142857142</v>
      </c>
      <c r="P16" s="27"/>
      <c r="Q16" s="27"/>
      <c r="R16" s="27"/>
      <c r="S16" s="27"/>
      <c r="T16" s="27"/>
      <c r="U16" s="27"/>
      <c r="V16" s="27">
        <f>M16</f>
        <v>1068.4732142857142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-1186.0052678571428</v>
      </c>
      <c r="AJ16" s="28">
        <f t="shared" si="5"/>
        <v>8.7041485130612273E-14</v>
      </c>
    </row>
    <row r="17" spans="1:36" ht="12.95" customHeight="1" x14ac:dyDescent="0.2">
      <c r="A17" s="19">
        <v>43776</v>
      </c>
      <c r="B17" s="20">
        <f t="shared" si="9"/>
        <v>1949</v>
      </c>
      <c r="C17" s="75">
        <v>142201</v>
      </c>
      <c r="D17" s="21" t="s">
        <v>124</v>
      </c>
      <c r="E17" s="20"/>
      <c r="F17" s="20"/>
      <c r="G17" s="21" t="s">
        <v>40</v>
      </c>
      <c r="H17" s="22"/>
      <c r="I17" s="22"/>
      <c r="J17" s="23"/>
      <c r="K17" s="24">
        <v>3840</v>
      </c>
      <c r="L17" s="25">
        <v>0.01</v>
      </c>
      <c r="M17" s="26">
        <f t="shared" si="0"/>
        <v>3428.5714285714284</v>
      </c>
      <c r="N17" s="26">
        <f t="shared" si="1"/>
        <v>411.42857142857139</v>
      </c>
      <c r="O17" s="27">
        <f t="shared" si="2"/>
        <v>-34.285714285714285</v>
      </c>
      <c r="P17" s="27">
        <f>M17</f>
        <v>3428.5714285714284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-3805.7142857142853</v>
      </c>
      <c r="AJ17" s="28">
        <f t="shared" si="5"/>
        <v>3.907985046680551E-13</v>
      </c>
    </row>
    <row r="18" spans="1:36" ht="12.95" customHeight="1" x14ac:dyDescent="0.2">
      <c r="A18" s="19">
        <v>43777</v>
      </c>
      <c r="B18" s="20">
        <v>1940</v>
      </c>
      <c r="C18" s="75">
        <v>265259</v>
      </c>
      <c r="D18" s="21" t="s">
        <v>56</v>
      </c>
      <c r="E18" s="20">
        <v>139564</v>
      </c>
      <c r="F18" s="20"/>
      <c r="G18" s="21" t="s">
        <v>57</v>
      </c>
      <c r="H18" s="22"/>
      <c r="I18" s="22"/>
      <c r="J18" s="30"/>
      <c r="K18" s="24">
        <v>2726.3</v>
      </c>
      <c r="L18" s="25">
        <v>0.01</v>
      </c>
      <c r="M18" s="26">
        <f t="shared" si="0"/>
        <v>2434.1964285714284</v>
      </c>
      <c r="N18" s="26">
        <f t="shared" si="1"/>
        <v>292.1035714285714</v>
      </c>
      <c r="O18" s="27">
        <f t="shared" si="2"/>
        <v>-24.341964285714283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>
        <f>M18</f>
        <v>2434.1964285714284</v>
      </c>
      <c r="AI18" s="27">
        <f t="shared" si="4"/>
        <v>-2701.9580357142854</v>
      </c>
      <c r="AJ18" s="28">
        <f t="shared" si="5"/>
        <v>4.8316906031686813E-13</v>
      </c>
    </row>
    <row r="19" spans="1:36" ht="12.95" customHeight="1" x14ac:dyDescent="0.2">
      <c r="A19" s="19">
        <v>43777</v>
      </c>
      <c r="B19" s="20">
        <f t="shared" ref="B19:B25" si="11">B18+1</f>
        <v>1941</v>
      </c>
      <c r="C19" s="75">
        <v>75321</v>
      </c>
      <c r="D19" s="21" t="s">
        <v>43</v>
      </c>
      <c r="E19" s="20" t="s">
        <v>44</v>
      </c>
      <c r="F19" s="20"/>
      <c r="G19" s="21" t="s">
        <v>40</v>
      </c>
      <c r="H19" s="22"/>
      <c r="I19" s="22"/>
      <c r="J19" s="30">
        <v>1560</v>
      </c>
      <c r="K19" s="24">
        <v>0</v>
      </c>
      <c r="L19" s="25">
        <v>0.01</v>
      </c>
      <c r="M19" s="26">
        <f t="shared" si="0"/>
        <v>1560</v>
      </c>
      <c r="N19" s="26">
        <f t="shared" si="1"/>
        <v>0</v>
      </c>
      <c r="O19" s="27">
        <f t="shared" si="2"/>
        <v>-15.6</v>
      </c>
      <c r="P19" s="27">
        <f>M19</f>
        <v>1560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-1544.4</v>
      </c>
      <c r="AJ19" s="28">
        <f t="shared" si="5"/>
        <v>-9.0594198809412774E-14</v>
      </c>
    </row>
    <row r="20" spans="1:36" ht="12.95" customHeight="1" x14ac:dyDescent="0.2">
      <c r="A20" s="19">
        <v>43777</v>
      </c>
      <c r="B20" s="20">
        <f t="shared" si="11"/>
        <v>1942</v>
      </c>
      <c r="C20" s="75">
        <v>32602</v>
      </c>
      <c r="D20" s="21" t="s">
        <v>53</v>
      </c>
      <c r="E20" s="20" t="s">
        <v>54</v>
      </c>
      <c r="F20" s="20"/>
      <c r="G20" s="21" t="s">
        <v>55</v>
      </c>
      <c r="H20" s="22"/>
      <c r="I20" s="22"/>
      <c r="J20" s="30"/>
      <c r="K20" s="24">
        <v>6320</v>
      </c>
      <c r="L20" s="25">
        <v>0.01</v>
      </c>
      <c r="M20" s="26">
        <f t="shared" si="0"/>
        <v>5642.8571428571422</v>
      </c>
      <c r="N20" s="26">
        <f t="shared" si="1"/>
        <v>677.142857142857</v>
      </c>
      <c r="O20" s="27">
        <f t="shared" si="2"/>
        <v>-56.428571428571423</v>
      </c>
      <c r="P20" s="27"/>
      <c r="Q20" s="27"/>
      <c r="R20" s="27"/>
      <c r="S20" s="27"/>
      <c r="T20" s="27"/>
      <c r="U20" s="27"/>
      <c r="V20" s="27"/>
      <c r="W20" s="27">
        <f>M20</f>
        <v>5642.8571428571422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-6263.5714285714275</v>
      </c>
      <c r="AJ20" s="28">
        <f t="shared" si="5"/>
        <v>1.0444978215673473E-12</v>
      </c>
    </row>
    <row r="21" spans="1:36" s="5" customFormat="1" ht="12.95" customHeight="1" x14ac:dyDescent="0.2">
      <c r="A21" s="19">
        <v>43780</v>
      </c>
      <c r="B21" s="20">
        <f t="shared" si="11"/>
        <v>1943</v>
      </c>
      <c r="C21" s="75">
        <v>120001390450</v>
      </c>
      <c r="D21" s="21" t="s">
        <v>50</v>
      </c>
      <c r="E21" s="20" t="s">
        <v>51</v>
      </c>
      <c r="F21" s="20"/>
      <c r="G21" s="21" t="s">
        <v>52</v>
      </c>
      <c r="H21" s="22"/>
      <c r="I21" s="22"/>
      <c r="J21" s="23"/>
      <c r="K21" s="24">
        <v>1758.03</v>
      </c>
      <c r="L21" s="25">
        <v>0.01</v>
      </c>
      <c r="M21" s="26">
        <f t="shared" si="0"/>
        <v>1569.6696428571427</v>
      </c>
      <c r="N21" s="26">
        <f t="shared" si="1"/>
        <v>188.36035714285711</v>
      </c>
      <c r="O21" s="27">
        <f t="shared" si="2"/>
        <v>-15.696696428571427</v>
      </c>
      <c r="P21" s="27"/>
      <c r="Q21" s="27">
        <f>M21</f>
        <v>1569.6696428571427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-1742.3333035714284</v>
      </c>
      <c r="AJ21" s="28">
        <f t="shared" si="5"/>
        <v>1.865174681370263E-13</v>
      </c>
    </row>
    <row r="22" spans="1:36" s="5" customFormat="1" ht="12.95" customHeight="1" x14ac:dyDescent="0.2">
      <c r="A22" s="19">
        <v>43780</v>
      </c>
      <c r="B22" s="20">
        <f t="shared" si="11"/>
        <v>1944</v>
      </c>
      <c r="C22" s="75">
        <v>178098</v>
      </c>
      <c r="D22" s="21" t="s">
        <v>41</v>
      </c>
      <c r="E22" s="20" t="s">
        <v>42</v>
      </c>
      <c r="F22" s="20"/>
      <c r="G22" s="21" t="s">
        <v>40</v>
      </c>
      <c r="H22" s="22"/>
      <c r="I22" s="22"/>
      <c r="J22" s="23">
        <v>2126</v>
      </c>
      <c r="K22" s="24">
        <v>0</v>
      </c>
      <c r="L22" s="25">
        <v>0.01</v>
      </c>
      <c r="M22" s="26">
        <f t="shared" si="0"/>
        <v>2126</v>
      </c>
      <c r="N22" s="26">
        <f t="shared" si="1"/>
        <v>0</v>
      </c>
      <c r="O22" s="27">
        <f t="shared" si="2"/>
        <v>-21.26</v>
      </c>
      <c r="P22" s="27">
        <f t="shared" ref="P22:P23" si="12">M22</f>
        <v>2126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-2104.7399999999998</v>
      </c>
      <c r="AJ22" s="28">
        <f t="shared" si="5"/>
        <v>2.1671553440683056E-13</v>
      </c>
    </row>
    <row r="23" spans="1:36" s="5" customFormat="1" ht="12.95" customHeight="1" x14ac:dyDescent="0.2">
      <c r="A23" s="19">
        <v>43780</v>
      </c>
      <c r="B23" s="20">
        <f t="shared" si="11"/>
        <v>1945</v>
      </c>
      <c r="C23" s="75">
        <v>75322</v>
      </c>
      <c r="D23" s="21" t="s">
        <v>43</v>
      </c>
      <c r="E23" s="20" t="s">
        <v>44</v>
      </c>
      <c r="F23" s="20"/>
      <c r="G23" s="21" t="s">
        <v>40</v>
      </c>
      <c r="H23" s="22"/>
      <c r="I23" s="22"/>
      <c r="J23" s="23">
        <v>3750</v>
      </c>
      <c r="K23" s="24"/>
      <c r="L23" s="25">
        <v>0.01</v>
      </c>
      <c r="M23" s="26">
        <f t="shared" si="0"/>
        <v>3750</v>
      </c>
      <c r="N23" s="26">
        <f t="shared" si="1"/>
        <v>0</v>
      </c>
      <c r="O23" s="27">
        <f t="shared" si="2"/>
        <v>-37.5</v>
      </c>
      <c r="P23" s="27">
        <f t="shared" si="12"/>
        <v>3750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-3712.5</v>
      </c>
      <c r="AJ23" s="28">
        <f t="shared" si="5"/>
        <v>0</v>
      </c>
    </row>
    <row r="24" spans="1:36" ht="12.95" customHeight="1" x14ac:dyDescent="0.2">
      <c r="A24" s="19">
        <v>43780</v>
      </c>
      <c r="B24" s="20">
        <f t="shared" si="11"/>
        <v>1946</v>
      </c>
      <c r="C24" s="75">
        <v>75323</v>
      </c>
      <c r="D24" s="21" t="s">
        <v>43</v>
      </c>
      <c r="E24" s="20" t="s">
        <v>44</v>
      </c>
      <c r="F24" s="20"/>
      <c r="G24" s="21" t="s">
        <v>45</v>
      </c>
      <c r="H24" s="22"/>
      <c r="I24" s="22"/>
      <c r="J24" s="23">
        <v>1376</v>
      </c>
      <c r="K24" s="74"/>
      <c r="L24" s="25">
        <v>0.01</v>
      </c>
      <c r="M24" s="26">
        <f t="shared" si="0"/>
        <v>1376</v>
      </c>
      <c r="N24" s="26">
        <f t="shared" si="1"/>
        <v>0</v>
      </c>
      <c r="O24" s="27">
        <f t="shared" si="2"/>
        <v>-13.76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f>M24</f>
        <v>1376</v>
      </c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-1362.24</v>
      </c>
      <c r="AJ24" s="28">
        <f t="shared" si="5"/>
        <v>0</v>
      </c>
    </row>
    <row r="25" spans="1:36" s="5" customFormat="1" ht="12.95" customHeight="1" x14ac:dyDescent="0.2">
      <c r="A25" s="19">
        <v>43780</v>
      </c>
      <c r="B25" s="20">
        <f t="shared" si="11"/>
        <v>1947</v>
      </c>
      <c r="C25" s="75">
        <v>26824</v>
      </c>
      <c r="D25" s="21" t="s">
        <v>46</v>
      </c>
      <c r="E25" s="20" t="s">
        <v>47</v>
      </c>
      <c r="F25" s="20"/>
      <c r="G25" s="21" t="s">
        <v>40</v>
      </c>
      <c r="H25" s="22"/>
      <c r="I25" s="22"/>
      <c r="J25" s="23">
        <v>7273.2</v>
      </c>
      <c r="K25" s="74">
        <v>0</v>
      </c>
      <c r="L25" s="25">
        <v>0.01</v>
      </c>
      <c r="M25" s="26">
        <f t="shared" si="0"/>
        <v>7273.2</v>
      </c>
      <c r="N25" s="26">
        <f t="shared" si="1"/>
        <v>0</v>
      </c>
      <c r="O25" s="27">
        <f t="shared" si="2"/>
        <v>-72.731999999999999</v>
      </c>
      <c r="P25" s="27">
        <f t="shared" ref="P25:P26" si="13">M25</f>
        <v>7273.2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-7200.4679999999998</v>
      </c>
      <c r="AJ25" s="28">
        <f t="shared" si="5"/>
        <v>0</v>
      </c>
    </row>
    <row r="26" spans="1:36" s="5" customFormat="1" ht="12.95" customHeight="1" x14ac:dyDescent="0.2">
      <c r="A26" s="19">
        <v>43780</v>
      </c>
      <c r="B26" s="20">
        <v>1950</v>
      </c>
      <c r="C26" s="75">
        <v>42533</v>
      </c>
      <c r="D26" s="21" t="s">
        <v>67</v>
      </c>
      <c r="E26" s="20" t="s">
        <v>68</v>
      </c>
      <c r="F26" s="20"/>
      <c r="G26" s="21" t="s">
        <v>40</v>
      </c>
      <c r="H26" s="22"/>
      <c r="I26" s="22"/>
      <c r="J26" s="30"/>
      <c r="K26" s="24">
        <v>29247</v>
      </c>
      <c r="L26" s="25">
        <v>0.01</v>
      </c>
      <c r="M26" s="26">
        <f t="shared" si="0"/>
        <v>26113.392857142855</v>
      </c>
      <c r="N26" s="26">
        <f t="shared" si="1"/>
        <v>3133.6071428571427</v>
      </c>
      <c r="O26" s="27">
        <f t="shared" si="2"/>
        <v>-261.13392857142856</v>
      </c>
      <c r="P26" s="27">
        <f t="shared" si="13"/>
        <v>26113.392857142855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-28985.866071428569</v>
      </c>
      <c r="AJ26" s="28">
        <f t="shared" si="5"/>
        <v>2.6147972675971687E-12</v>
      </c>
    </row>
    <row r="27" spans="1:36" s="5" customFormat="1" ht="12.95" customHeight="1" x14ac:dyDescent="0.2">
      <c r="A27" s="19">
        <v>43775</v>
      </c>
      <c r="B27" s="20">
        <v>1953</v>
      </c>
      <c r="C27" s="75">
        <v>120001388480</v>
      </c>
      <c r="D27" s="21" t="s">
        <v>50</v>
      </c>
      <c r="E27" s="20" t="s">
        <v>51</v>
      </c>
      <c r="F27" s="20"/>
      <c r="G27" s="21" t="s">
        <v>52</v>
      </c>
      <c r="H27" s="22"/>
      <c r="I27" s="22"/>
      <c r="J27" s="30"/>
      <c r="K27" s="24">
        <v>1282.01</v>
      </c>
      <c r="L27" s="25">
        <v>0.01</v>
      </c>
      <c r="M27" s="26">
        <f t="shared" si="0"/>
        <v>1144.6517857142856</v>
      </c>
      <c r="N27" s="26">
        <f t="shared" si="1"/>
        <v>137.35821428571427</v>
      </c>
      <c r="O27" s="27">
        <f t="shared" si="2"/>
        <v>-11.446517857142856</v>
      </c>
      <c r="P27" s="27"/>
      <c r="Q27" s="27">
        <f>M27</f>
        <v>1144.6517857142856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-1270.5634821428571</v>
      </c>
      <c r="AJ27" s="28">
        <f t="shared" si="5"/>
        <v>5.1514348342607263E-14</v>
      </c>
    </row>
    <row r="28" spans="1:36" s="5" customFormat="1" ht="12.95" customHeight="1" x14ac:dyDescent="0.2">
      <c r="A28" s="19">
        <v>43776</v>
      </c>
      <c r="B28" s="20">
        <v>1954</v>
      </c>
      <c r="C28" s="75">
        <v>24214</v>
      </c>
      <c r="D28" s="21" t="s">
        <v>122</v>
      </c>
      <c r="E28" s="20" t="s">
        <v>63</v>
      </c>
      <c r="F28" s="20"/>
      <c r="G28" s="21" t="s">
        <v>40</v>
      </c>
      <c r="H28" s="22"/>
      <c r="I28" s="22"/>
      <c r="J28" s="30"/>
      <c r="K28" s="24">
        <v>16948</v>
      </c>
      <c r="L28" s="25">
        <v>0.01</v>
      </c>
      <c r="M28" s="26">
        <f t="shared" si="0"/>
        <v>15132.142857142855</v>
      </c>
      <c r="N28" s="26">
        <f t="shared" si="1"/>
        <v>1815.8571428571424</v>
      </c>
      <c r="O28" s="27">
        <f t="shared" si="2"/>
        <v>-151.32142857142856</v>
      </c>
      <c r="P28" s="27">
        <f t="shared" ref="P28:P35" si="14">M28</f>
        <v>15132.142857142855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-16796.678571428569</v>
      </c>
      <c r="AJ28" s="28">
        <f t="shared" si="5"/>
        <v>2.6147972675971687E-12</v>
      </c>
    </row>
    <row r="29" spans="1:36" s="5" customFormat="1" ht="12.95" customHeight="1" x14ac:dyDescent="0.2">
      <c r="A29" s="19">
        <v>43781</v>
      </c>
      <c r="B29" s="20">
        <v>1955</v>
      </c>
      <c r="C29" s="75"/>
      <c r="D29" s="21" t="s">
        <v>123</v>
      </c>
      <c r="E29" s="20"/>
      <c r="F29" s="20"/>
      <c r="G29" s="21" t="s">
        <v>40</v>
      </c>
      <c r="H29" s="22"/>
      <c r="I29" s="22"/>
      <c r="J29" s="30"/>
      <c r="K29" s="24">
        <v>7825</v>
      </c>
      <c r="L29" s="25">
        <v>0.01</v>
      </c>
      <c r="M29" s="26">
        <f t="shared" si="0"/>
        <v>6986.6071428571422</v>
      </c>
      <c r="N29" s="26">
        <f t="shared" si="1"/>
        <v>838.392857142857</v>
      </c>
      <c r="O29" s="27">
        <f t="shared" si="2"/>
        <v>-69.866071428571431</v>
      </c>
      <c r="P29" s="27">
        <f t="shared" si="14"/>
        <v>6986.6071428571422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-7755.1339285714275</v>
      </c>
      <c r="AJ29" s="28">
        <f t="shared" si="5"/>
        <v>1.0373923942097463E-12</v>
      </c>
    </row>
    <row r="30" spans="1:36" s="5" customFormat="1" ht="12.95" customHeight="1" x14ac:dyDescent="0.2">
      <c r="A30" s="19">
        <v>43781</v>
      </c>
      <c r="B30" s="20">
        <v>1956</v>
      </c>
      <c r="C30" s="75">
        <v>46337</v>
      </c>
      <c r="D30" s="21" t="s">
        <v>110</v>
      </c>
      <c r="E30" s="20" t="s">
        <v>111</v>
      </c>
      <c r="F30" s="20"/>
      <c r="G30" s="21" t="s">
        <v>40</v>
      </c>
      <c r="H30" s="22"/>
      <c r="I30" s="22"/>
      <c r="J30" s="30"/>
      <c r="K30" s="24">
        <v>8380</v>
      </c>
      <c r="L30" s="25">
        <v>0.01</v>
      </c>
      <c r="M30" s="26">
        <f t="shared" si="0"/>
        <v>7482.1428571428569</v>
      </c>
      <c r="N30" s="26">
        <f t="shared" si="1"/>
        <v>897.85714285714278</v>
      </c>
      <c r="O30" s="27">
        <f t="shared" si="2"/>
        <v>-74.821428571428569</v>
      </c>
      <c r="P30" s="27">
        <f t="shared" si="14"/>
        <v>7482.1428571428569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-8305.1785714285706</v>
      </c>
      <c r="AJ30" s="28">
        <f t="shared" si="5"/>
        <v>7.815970093361102E-13</v>
      </c>
    </row>
    <row r="31" spans="1:36" s="5" customFormat="1" ht="12.95" customHeight="1" x14ac:dyDescent="0.2">
      <c r="A31" s="19">
        <v>43783</v>
      </c>
      <c r="B31" s="20">
        <v>1957</v>
      </c>
      <c r="C31" s="75">
        <v>178376</v>
      </c>
      <c r="D31" s="21" t="s">
        <v>41</v>
      </c>
      <c r="E31" s="20" t="s">
        <v>42</v>
      </c>
      <c r="F31" s="20"/>
      <c r="G31" s="21" t="s">
        <v>40</v>
      </c>
      <c r="H31" s="22"/>
      <c r="I31" s="22"/>
      <c r="J31" s="23">
        <v>3700</v>
      </c>
      <c r="K31" s="24"/>
      <c r="L31" s="25">
        <v>0.01</v>
      </c>
      <c r="M31" s="26">
        <f t="shared" si="0"/>
        <v>3700</v>
      </c>
      <c r="N31" s="26">
        <f t="shared" si="1"/>
        <v>0</v>
      </c>
      <c r="O31" s="27">
        <f t="shared" si="2"/>
        <v>-37</v>
      </c>
      <c r="P31" s="27">
        <f t="shared" si="14"/>
        <v>3700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-3663</v>
      </c>
      <c r="AJ31" s="28">
        <f t="shared" si="5"/>
        <v>0</v>
      </c>
    </row>
    <row r="32" spans="1:36" s="5" customFormat="1" ht="12.95" customHeight="1" x14ac:dyDescent="0.2">
      <c r="A32" s="19">
        <v>43783</v>
      </c>
      <c r="B32" s="20">
        <v>1958</v>
      </c>
      <c r="C32" s="75">
        <v>24277</v>
      </c>
      <c r="D32" s="21" t="s">
        <v>122</v>
      </c>
      <c r="E32" s="20" t="s">
        <v>63</v>
      </c>
      <c r="F32" s="20"/>
      <c r="G32" s="21" t="s">
        <v>40</v>
      </c>
      <c r="H32" s="22"/>
      <c r="I32" s="22"/>
      <c r="J32" s="23"/>
      <c r="K32" s="24">
        <v>18712</v>
      </c>
      <c r="L32" s="25">
        <v>0.01</v>
      </c>
      <c r="M32" s="26">
        <f t="shared" si="0"/>
        <v>16707.142857142855</v>
      </c>
      <c r="N32" s="26">
        <f t="shared" si="1"/>
        <v>2004.8571428571424</v>
      </c>
      <c r="O32" s="27">
        <f t="shared" si="2"/>
        <v>-167.07142857142856</v>
      </c>
      <c r="P32" s="27">
        <f t="shared" si="14"/>
        <v>16707.142857142855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-18544.928571428569</v>
      </c>
      <c r="AJ32" s="28">
        <f t="shared" si="5"/>
        <v>2.6147972675971687E-12</v>
      </c>
    </row>
    <row r="33" spans="1:36" s="5" customFormat="1" ht="12.95" customHeight="1" x14ac:dyDescent="0.2">
      <c r="A33" s="19">
        <v>43783</v>
      </c>
      <c r="B33" s="20">
        <v>1959</v>
      </c>
      <c r="C33" s="75">
        <v>6685</v>
      </c>
      <c r="D33" s="21" t="s">
        <v>58</v>
      </c>
      <c r="E33" s="20" t="s">
        <v>59</v>
      </c>
      <c r="F33" s="20"/>
      <c r="G33" s="21" t="s">
        <v>40</v>
      </c>
      <c r="H33" s="22"/>
      <c r="I33" s="22"/>
      <c r="J33" s="23"/>
      <c r="K33" s="24">
        <v>2600</v>
      </c>
      <c r="L33" s="25">
        <v>0.01</v>
      </c>
      <c r="M33" s="26">
        <f t="shared" si="0"/>
        <v>2321.4285714285711</v>
      </c>
      <c r="N33" s="26">
        <f t="shared" si="1"/>
        <v>278.5714285714285</v>
      </c>
      <c r="O33" s="27">
        <f t="shared" si="2"/>
        <v>-23.214285714285712</v>
      </c>
      <c r="P33" s="27">
        <f t="shared" si="14"/>
        <v>2321.4285714285711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-2576.7857142857138</v>
      </c>
      <c r="AJ33" s="28">
        <f t="shared" si="5"/>
        <v>5.2224891078367364E-13</v>
      </c>
    </row>
    <row r="34" spans="1:36" s="5" customFormat="1" ht="12.95" customHeight="1" x14ac:dyDescent="0.2">
      <c r="A34" s="19">
        <v>43789</v>
      </c>
      <c r="B34" s="20">
        <v>1960</v>
      </c>
      <c r="C34" s="75"/>
      <c r="D34" s="21" t="s">
        <v>124</v>
      </c>
      <c r="E34" s="20"/>
      <c r="F34" s="20"/>
      <c r="G34" s="21" t="s">
        <v>40</v>
      </c>
      <c r="H34" s="22"/>
      <c r="I34" s="22"/>
      <c r="J34" s="23"/>
      <c r="K34" s="24">
        <v>6144</v>
      </c>
      <c r="L34" s="25">
        <v>0.01</v>
      </c>
      <c r="M34" s="26">
        <f t="shared" si="0"/>
        <v>5485.7142857142853</v>
      </c>
      <c r="N34" s="26">
        <f t="shared" si="1"/>
        <v>658.28571428571422</v>
      </c>
      <c r="O34" s="27">
        <f t="shared" si="2"/>
        <v>-54.857142857142854</v>
      </c>
      <c r="P34" s="27">
        <f t="shared" si="14"/>
        <v>5485.7142857142853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-6089.1428571428569</v>
      </c>
      <c r="AJ34" s="28">
        <f t="shared" si="5"/>
        <v>2.6290081223123707E-13</v>
      </c>
    </row>
    <row r="35" spans="1:36" s="5" customFormat="1" ht="12.95" customHeight="1" x14ac:dyDescent="0.2">
      <c r="A35" s="19">
        <v>43785</v>
      </c>
      <c r="B35" s="20">
        <v>1961</v>
      </c>
      <c r="C35" s="75">
        <v>566</v>
      </c>
      <c r="D35" s="21" t="s">
        <v>117</v>
      </c>
      <c r="E35" s="20" t="s">
        <v>118</v>
      </c>
      <c r="F35" s="20"/>
      <c r="G35" s="21" t="s">
        <v>40</v>
      </c>
      <c r="H35" s="22"/>
      <c r="I35" s="22"/>
      <c r="J35" s="23"/>
      <c r="K35" s="24">
        <v>3230</v>
      </c>
      <c r="L35" s="25">
        <v>0.01</v>
      </c>
      <c r="M35" s="26">
        <f t="shared" si="0"/>
        <v>2883.9285714285711</v>
      </c>
      <c r="N35" s="26">
        <f t="shared" si="1"/>
        <v>346.0714285714285</v>
      </c>
      <c r="O35" s="27">
        <f t="shared" si="2"/>
        <v>-28.839285714285712</v>
      </c>
      <c r="P35" s="27">
        <f t="shared" si="14"/>
        <v>2883.9285714285711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-3201.1607142857138</v>
      </c>
      <c r="AJ35" s="28">
        <f t="shared" si="5"/>
        <v>5.2224891078367364E-13</v>
      </c>
    </row>
    <row r="36" spans="1:36" s="5" customFormat="1" ht="12.95" customHeight="1" x14ac:dyDescent="0.2">
      <c r="A36" s="19">
        <v>43785</v>
      </c>
      <c r="B36" s="20">
        <v>1962</v>
      </c>
      <c r="C36" s="75">
        <v>7505</v>
      </c>
      <c r="D36" s="21" t="s">
        <v>131</v>
      </c>
      <c r="E36" s="20"/>
      <c r="F36" s="20"/>
      <c r="G36" s="21" t="s">
        <v>55</v>
      </c>
      <c r="H36" s="22"/>
      <c r="I36" s="22"/>
      <c r="J36" s="23"/>
      <c r="K36" s="24">
        <v>2926</v>
      </c>
      <c r="L36" s="25">
        <v>0.01</v>
      </c>
      <c r="M36" s="26">
        <f t="shared" si="0"/>
        <v>2612.4999999999995</v>
      </c>
      <c r="N36" s="26">
        <f t="shared" si="1"/>
        <v>313.49999999999994</v>
      </c>
      <c r="O36" s="27">
        <f t="shared" si="2"/>
        <v>-26.124999999999996</v>
      </c>
      <c r="P36" s="27"/>
      <c r="Q36" s="27"/>
      <c r="R36" s="27"/>
      <c r="S36" s="27"/>
      <c r="T36" s="27"/>
      <c r="U36" s="27"/>
      <c r="V36" s="27"/>
      <c r="W36" s="27">
        <f>M36</f>
        <v>2612.4999999999995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-2899.8749999999995</v>
      </c>
      <c r="AJ36" s="28">
        <f t="shared" si="5"/>
        <v>4.5830006456526462E-13</v>
      </c>
    </row>
    <row r="37" spans="1:36" s="5" customFormat="1" ht="12.95" customHeight="1" x14ac:dyDescent="0.2">
      <c r="A37" s="19">
        <v>43787</v>
      </c>
      <c r="B37" s="20">
        <v>1963</v>
      </c>
      <c r="C37" s="75">
        <v>178605</v>
      </c>
      <c r="D37" s="21" t="s">
        <v>41</v>
      </c>
      <c r="E37" s="20" t="s">
        <v>42</v>
      </c>
      <c r="F37" s="20"/>
      <c r="G37" s="21" t="s">
        <v>40</v>
      </c>
      <c r="H37" s="22"/>
      <c r="I37" s="22"/>
      <c r="J37" s="23">
        <v>1440</v>
      </c>
      <c r="K37" s="24">
        <v>0</v>
      </c>
      <c r="L37" s="25">
        <v>0.01</v>
      </c>
      <c r="M37" s="26">
        <f t="shared" si="0"/>
        <v>1440</v>
      </c>
      <c r="N37" s="26">
        <f t="shared" si="1"/>
        <v>0</v>
      </c>
      <c r="O37" s="27">
        <f t="shared" si="2"/>
        <v>-14.4</v>
      </c>
      <c r="P37" s="27">
        <f>M37</f>
        <v>1440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-1425.6</v>
      </c>
      <c r="AJ37" s="28">
        <f t="shared" si="5"/>
        <v>9.0594198809412774E-14</v>
      </c>
    </row>
    <row r="38" spans="1:36" s="5" customFormat="1" ht="12.95" customHeight="1" x14ac:dyDescent="0.2">
      <c r="A38" s="19">
        <v>43787</v>
      </c>
      <c r="B38" s="20">
        <v>1964</v>
      </c>
      <c r="C38" s="75">
        <v>265697</v>
      </c>
      <c r="D38" s="21" t="s">
        <v>56</v>
      </c>
      <c r="E38" s="20"/>
      <c r="F38" s="20"/>
      <c r="G38" s="21" t="s">
        <v>57</v>
      </c>
      <c r="H38" s="22"/>
      <c r="I38" s="22"/>
      <c r="J38" s="23"/>
      <c r="K38" s="24">
        <v>2900.86</v>
      </c>
      <c r="L38" s="25">
        <v>0.01</v>
      </c>
      <c r="M38" s="26">
        <f t="shared" si="0"/>
        <v>2590.0535714285711</v>
      </c>
      <c r="N38" s="26">
        <f t="shared" si="1"/>
        <v>310.80642857142851</v>
      </c>
      <c r="O38" s="27">
        <f t="shared" si="2"/>
        <v>-25.900535714285713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2590.0535714285711</v>
      </c>
      <c r="AI38" s="27">
        <f t="shared" si="4"/>
        <v>-2874.9594642857137</v>
      </c>
      <c r="AJ38" s="28">
        <f t="shared" si="5"/>
        <v>7.2120087679650169E-13</v>
      </c>
    </row>
    <row r="39" spans="1:36" s="5" customFormat="1" ht="12.95" customHeight="1" x14ac:dyDescent="0.2">
      <c r="A39" s="19">
        <v>43787</v>
      </c>
      <c r="B39" s="20">
        <v>1965</v>
      </c>
      <c r="C39" s="75">
        <v>567</v>
      </c>
      <c r="D39" s="21" t="s">
        <v>117</v>
      </c>
      <c r="E39" s="20" t="s">
        <v>118</v>
      </c>
      <c r="F39" s="20"/>
      <c r="G39" s="21" t="s">
        <v>40</v>
      </c>
      <c r="H39" s="22"/>
      <c r="I39" s="22"/>
      <c r="J39" s="23"/>
      <c r="K39" s="24">
        <v>15997</v>
      </c>
      <c r="L39" s="25">
        <v>0.01</v>
      </c>
      <c r="M39" s="26">
        <f t="shared" si="0"/>
        <v>14283.035714285714</v>
      </c>
      <c r="N39" s="26">
        <f t="shared" si="1"/>
        <v>1713.9642857142856</v>
      </c>
      <c r="O39" s="27">
        <f t="shared" si="2"/>
        <v>-142.83035714285714</v>
      </c>
      <c r="P39" s="27">
        <f t="shared" ref="P39:P40" si="15">M39</f>
        <v>14283.035714285714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-15854.169642857141</v>
      </c>
      <c r="AJ39" s="28">
        <f t="shared" si="5"/>
        <v>1.5631940186722204E-12</v>
      </c>
    </row>
    <row r="40" spans="1:36" s="5" customFormat="1" ht="12.95" customHeight="1" x14ac:dyDescent="0.2">
      <c r="A40" s="19">
        <v>43787</v>
      </c>
      <c r="B40" s="20">
        <v>1966</v>
      </c>
      <c r="C40" s="75">
        <v>75324</v>
      </c>
      <c r="D40" s="21" t="s">
        <v>43</v>
      </c>
      <c r="E40" s="20" t="s">
        <v>44</v>
      </c>
      <c r="F40" s="20"/>
      <c r="G40" s="21" t="s">
        <v>40</v>
      </c>
      <c r="H40" s="22"/>
      <c r="I40" s="22"/>
      <c r="J40" s="23">
        <v>4540</v>
      </c>
      <c r="K40" s="24">
        <v>0</v>
      </c>
      <c r="L40" s="25">
        <v>0.01</v>
      </c>
      <c r="M40" s="26">
        <f t="shared" si="0"/>
        <v>4540</v>
      </c>
      <c r="N40" s="26">
        <f t="shared" si="1"/>
        <v>0</v>
      </c>
      <c r="O40" s="27">
        <f t="shared" si="2"/>
        <v>-45.4</v>
      </c>
      <c r="P40" s="27">
        <f t="shared" si="15"/>
        <v>4540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-4494.6000000000004</v>
      </c>
      <c r="AJ40" s="28">
        <f t="shared" si="5"/>
        <v>-3.6237679523765109E-13</v>
      </c>
    </row>
    <row r="41" spans="1:36" s="5" customFormat="1" ht="12.95" customHeight="1" x14ac:dyDescent="0.2">
      <c r="A41" s="19">
        <v>43787</v>
      </c>
      <c r="B41" s="20">
        <v>1967</v>
      </c>
      <c r="C41" s="75">
        <v>75325</v>
      </c>
      <c r="D41" s="21" t="s">
        <v>43</v>
      </c>
      <c r="E41" s="20" t="s">
        <v>44</v>
      </c>
      <c r="F41" s="20"/>
      <c r="G41" s="21" t="s">
        <v>45</v>
      </c>
      <c r="H41" s="22"/>
      <c r="I41" s="22"/>
      <c r="J41" s="30">
        <v>1766</v>
      </c>
      <c r="K41" s="24"/>
      <c r="L41" s="25">
        <v>0.01</v>
      </c>
      <c r="M41" s="26">
        <f t="shared" si="0"/>
        <v>1766</v>
      </c>
      <c r="N41" s="26">
        <f t="shared" si="1"/>
        <v>0</v>
      </c>
      <c r="O41" s="27">
        <f t="shared" si="2"/>
        <v>-17.66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>M41</f>
        <v>1766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-1748.34</v>
      </c>
      <c r="AJ41" s="28">
        <f t="shared" si="5"/>
        <v>8.1712414612411521E-14</v>
      </c>
    </row>
    <row r="42" spans="1:36" s="5" customFormat="1" ht="12.95" customHeight="1" x14ac:dyDescent="0.2">
      <c r="A42" s="19">
        <v>43787</v>
      </c>
      <c r="B42" s="20">
        <v>1968</v>
      </c>
      <c r="C42" s="75">
        <v>32653</v>
      </c>
      <c r="D42" s="21" t="s">
        <v>53</v>
      </c>
      <c r="E42" s="20" t="s">
        <v>54</v>
      </c>
      <c r="F42" s="20"/>
      <c r="G42" s="21" t="s">
        <v>21</v>
      </c>
      <c r="H42" s="22"/>
      <c r="I42" s="22"/>
      <c r="J42" s="30"/>
      <c r="K42" s="24">
        <v>862.5</v>
      </c>
      <c r="L42" s="25">
        <v>0.01</v>
      </c>
      <c r="M42" s="26">
        <f t="shared" si="0"/>
        <v>770.08928571428567</v>
      </c>
      <c r="N42" s="26">
        <f t="shared" si="1"/>
        <v>92.410714285714278</v>
      </c>
      <c r="O42" s="27">
        <f t="shared" si="2"/>
        <v>-7.7008928571428568</v>
      </c>
      <c r="P42" s="27"/>
      <c r="Q42" s="27"/>
      <c r="R42" s="27"/>
      <c r="S42" s="27">
        <f>M42</f>
        <v>770.08928571428567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-854.79910714285711</v>
      </c>
      <c r="AJ42" s="28">
        <f t="shared" si="5"/>
        <v>3.2862601528904634E-14</v>
      </c>
    </row>
    <row r="43" spans="1:36" s="5" customFormat="1" ht="12.95" customHeight="1" x14ac:dyDescent="0.2">
      <c r="A43" s="19">
        <v>43787</v>
      </c>
      <c r="B43" s="20">
        <v>1969</v>
      </c>
      <c r="C43" s="75">
        <v>27043</v>
      </c>
      <c r="D43" s="21" t="s">
        <v>46</v>
      </c>
      <c r="E43" s="20" t="s">
        <v>47</v>
      </c>
      <c r="F43" s="20"/>
      <c r="G43" s="21" t="s">
        <v>40</v>
      </c>
      <c r="H43" s="22"/>
      <c r="I43" s="22"/>
      <c r="J43" s="23">
        <v>5987.6</v>
      </c>
      <c r="K43" s="24"/>
      <c r="L43" s="25">
        <v>0.01</v>
      </c>
      <c r="M43" s="26">
        <f t="shared" si="0"/>
        <v>5987.6</v>
      </c>
      <c r="N43" s="26">
        <f t="shared" si="1"/>
        <v>0</v>
      </c>
      <c r="O43" s="27">
        <f t="shared" si="2"/>
        <v>-59.876000000000005</v>
      </c>
      <c r="P43" s="27">
        <f t="shared" ref="P43:P44" si="16">M43</f>
        <v>5987.6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-5927.7240000000002</v>
      </c>
      <c r="AJ43" s="28">
        <f t="shared" si="5"/>
        <v>1.9895196601282805E-13</v>
      </c>
    </row>
    <row r="44" spans="1:36" s="5" customFormat="1" ht="12.95" customHeight="1" x14ac:dyDescent="0.2">
      <c r="A44" s="19">
        <v>43789</v>
      </c>
      <c r="B44" s="20">
        <v>1972</v>
      </c>
      <c r="C44" s="75">
        <v>8561</v>
      </c>
      <c r="D44" s="21" t="s">
        <v>120</v>
      </c>
      <c r="E44" s="20" t="s">
        <v>121</v>
      </c>
      <c r="F44" s="20"/>
      <c r="G44" s="21" t="s">
        <v>40</v>
      </c>
      <c r="H44" s="22"/>
      <c r="I44" s="22"/>
      <c r="J44" s="23"/>
      <c r="K44" s="24">
        <v>9408</v>
      </c>
      <c r="L44" s="25">
        <v>0.01</v>
      </c>
      <c r="M44" s="26">
        <f t="shared" si="0"/>
        <v>8400</v>
      </c>
      <c r="N44" s="26">
        <f t="shared" si="1"/>
        <v>1008</v>
      </c>
      <c r="O44" s="27">
        <f t="shared" si="2"/>
        <v>-84</v>
      </c>
      <c r="P44" s="27">
        <f t="shared" si="16"/>
        <v>8400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-9324</v>
      </c>
      <c r="AJ44" s="28">
        <f t="shared" si="5"/>
        <v>0</v>
      </c>
    </row>
    <row r="45" spans="1:36" s="5" customFormat="1" ht="12.95" customHeight="1" x14ac:dyDescent="0.2">
      <c r="A45" s="19">
        <v>43789</v>
      </c>
      <c r="B45" s="20">
        <v>1974</v>
      </c>
      <c r="C45" s="75">
        <v>511930077</v>
      </c>
      <c r="D45" s="21" t="s">
        <v>60</v>
      </c>
      <c r="E45" s="20" t="s">
        <v>61</v>
      </c>
      <c r="F45" s="20"/>
      <c r="G45" s="21" t="s">
        <v>52</v>
      </c>
      <c r="H45" s="22"/>
      <c r="I45" s="22"/>
      <c r="J45" s="30"/>
      <c r="K45" s="24">
        <v>9376</v>
      </c>
      <c r="L45" s="25">
        <v>0.01</v>
      </c>
      <c r="M45" s="26">
        <f t="shared" si="0"/>
        <v>8371.4285714285706</v>
      </c>
      <c r="N45" s="26">
        <f t="shared" si="1"/>
        <v>1004.5714285714284</v>
      </c>
      <c r="O45" s="27">
        <f t="shared" si="2"/>
        <v>-83.714285714285708</v>
      </c>
      <c r="P45" s="27"/>
      <c r="Q45" s="27">
        <f>M45</f>
        <v>8371.4285714285706</v>
      </c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-9292.2857142857138</v>
      </c>
      <c r="AJ45" s="28">
        <f t="shared" si="5"/>
        <v>5.2580162446247414E-13</v>
      </c>
    </row>
    <row r="46" spans="1:36" s="5" customFormat="1" ht="12.95" customHeight="1" x14ac:dyDescent="0.2">
      <c r="A46" s="19">
        <v>43789</v>
      </c>
      <c r="B46" s="20">
        <v>1975</v>
      </c>
      <c r="C46" s="75">
        <v>46440</v>
      </c>
      <c r="D46" s="21" t="s">
        <v>110</v>
      </c>
      <c r="E46" s="20" t="s">
        <v>111</v>
      </c>
      <c r="F46" s="20"/>
      <c r="G46" s="21" t="s">
        <v>40</v>
      </c>
      <c r="H46" s="22"/>
      <c r="I46" s="22"/>
      <c r="J46" s="30"/>
      <c r="K46" s="24">
        <v>11027</v>
      </c>
      <c r="L46" s="25">
        <v>0.01</v>
      </c>
      <c r="M46" s="26">
        <f t="shared" si="0"/>
        <v>9845.5357142857138</v>
      </c>
      <c r="N46" s="26">
        <f t="shared" si="1"/>
        <v>1181.4642857142856</v>
      </c>
      <c r="O46" s="27">
        <f t="shared" si="2"/>
        <v>-98.455357142857139</v>
      </c>
      <c r="P46" s="27">
        <f>M46</f>
        <v>9845.5357142857138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-10928.544642857141</v>
      </c>
      <c r="AJ46" s="28">
        <f t="shared" si="5"/>
        <v>1.5631940186722204E-12</v>
      </c>
    </row>
    <row r="47" spans="1:36" s="5" customFormat="1" ht="12.95" customHeight="1" x14ac:dyDescent="0.2">
      <c r="A47" s="19">
        <v>43789</v>
      </c>
      <c r="B47" s="20">
        <v>1976</v>
      </c>
      <c r="C47" s="75">
        <v>7565</v>
      </c>
      <c r="D47" s="21" t="s">
        <v>131</v>
      </c>
      <c r="E47" s="20"/>
      <c r="F47" s="20"/>
      <c r="G47" s="21" t="s">
        <v>55</v>
      </c>
      <c r="H47" s="22"/>
      <c r="I47" s="22"/>
      <c r="J47" s="30"/>
      <c r="K47" s="24">
        <v>2115</v>
      </c>
      <c r="L47" s="25">
        <v>0.01</v>
      </c>
      <c r="M47" s="26">
        <f t="shared" si="0"/>
        <v>1888.3928571428569</v>
      </c>
      <c r="N47" s="26">
        <f t="shared" si="1"/>
        <v>226.6071428571428</v>
      </c>
      <c r="O47" s="27">
        <f t="shared" si="2"/>
        <v>-18.883928571428569</v>
      </c>
      <c r="P47" s="27"/>
      <c r="Q47" s="27"/>
      <c r="R47" s="27"/>
      <c r="S47" s="27"/>
      <c r="T47" s="27"/>
      <c r="U47" s="27"/>
      <c r="V47" s="27"/>
      <c r="W47" s="27">
        <f>M47</f>
        <v>1888.3928571428569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-2096.1160714285711</v>
      </c>
      <c r="AJ47" s="28">
        <f t="shared" si="5"/>
        <v>3.2684965844964609E-13</v>
      </c>
    </row>
    <row r="48" spans="1:36" s="5" customFormat="1" ht="12.95" customHeight="1" x14ac:dyDescent="0.2">
      <c r="A48" s="19">
        <v>43791</v>
      </c>
      <c r="B48" s="20">
        <v>1977</v>
      </c>
      <c r="C48" s="75">
        <v>12514</v>
      </c>
      <c r="D48" s="21" t="s">
        <v>78</v>
      </c>
      <c r="E48" s="20" t="s">
        <v>79</v>
      </c>
      <c r="F48" s="20"/>
      <c r="G48" s="21" t="s">
        <v>40</v>
      </c>
      <c r="H48" s="22"/>
      <c r="I48" s="22"/>
      <c r="J48" s="30"/>
      <c r="K48" s="24">
        <v>6300</v>
      </c>
      <c r="L48" s="25">
        <v>0.01</v>
      </c>
      <c r="M48" s="26">
        <f t="shared" si="0"/>
        <v>5624.9999999999991</v>
      </c>
      <c r="N48" s="26">
        <f t="shared" si="1"/>
        <v>674.99999999999989</v>
      </c>
      <c r="O48" s="27">
        <f t="shared" si="2"/>
        <v>-56.249999999999993</v>
      </c>
      <c r="P48" s="27">
        <f t="shared" ref="P48:P53" si="17">M48</f>
        <v>5624.9999999999991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-6243.7499999999991</v>
      </c>
      <c r="AJ48" s="28">
        <f t="shared" si="5"/>
        <v>9.1660012913052924E-13</v>
      </c>
    </row>
    <row r="49" spans="1:36" s="5" customFormat="1" ht="12.95" customHeight="1" x14ac:dyDescent="0.2">
      <c r="A49" s="19">
        <v>43791</v>
      </c>
      <c r="B49" s="20">
        <v>1978</v>
      </c>
      <c r="C49" s="75">
        <v>271178</v>
      </c>
      <c r="D49" s="21" t="s">
        <v>46</v>
      </c>
      <c r="E49" s="20" t="s">
        <v>47</v>
      </c>
      <c r="F49" s="20"/>
      <c r="G49" s="21" t="s">
        <v>40</v>
      </c>
      <c r="H49" s="22"/>
      <c r="I49" s="22"/>
      <c r="J49" s="23">
        <v>1175</v>
      </c>
      <c r="K49" s="24">
        <v>0</v>
      </c>
      <c r="L49" s="25">
        <v>0.01</v>
      </c>
      <c r="M49" s="26">
        <f t="shared" si="0"/>
        <v>1175</v>
      </c>
      <c r="N49" s="26">
        <f t="shared" si="1"/>
        <v>0</v>
      </c>
      <c r="O49" s="27">
        <f t="shared" si="2"/>
        <v>-11.75</v>
      </c>
      <c r="P49" s="27">
        <f t="shared" si="17"/>
        <v>1175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-1163.25</v>
      </c>
      <c r="AJ49" s="28">
        <f t="shared" si="5"/>
        <v>0</v>
      </c>
    </row>
    <row r="50" spans="1:36" s="5" customFormat="1" ht="12.95" customHeight="1" x14ac:dyDescent="0.2">
      <c r="A50" s="19">
        <v>43791</v>
      </c>
      <c r="B50" s="20">
        <v>1979</v>
      </c>
      <c r="C50" s="75">
        <v>179112</v>
      </c>
      <c r="D50" s="21" t="s">
        <v>41</v>
      </c>
      <c r="E50" s="20" t="s">
        <v>42</v>
      </c>
      <c r="F50" s="20"/>
      <c r="G50" s="21" t="s">
        <v>40</v>
      </c>
      <c r="H50" s="22"/>
      <c r="I50" s="22"/>
      <c r="J50" s="23">
        <v>3400</v>
      </c>
      <c r="K50" s="24">
        <v>0</v>
      </c>
      <c r="L50" s="25">
        <v>0.01</v>
      </c>
      <c r="M50" s="26">
        <f t="shared" si="0"/>
        <v>3400</v>
      </c>
      <c r="N50" s="26">
        <f t="shared" si="1"/>
        <v>0</v>
      </c>
      <c r="O50" s="27">
        <f t="shared" si="2"/>
        <v>-34</v>
      </c>
      <c r="P50" s="27">
        <f t="shared" si="17"/>
        <v>3400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-3366</v>
      </c>
      <c r="AJ50" s="28">
        <f t="shared" si="5"/>
        <v>0</v>
      </c>
    </row>
    <row r="51" spans="1:36" s="5" customFormat="1" ht="12.95" customHeight="1" x14ac:dyDescent="0.2">
      <c r="A51" s="19">
        <v>43791</v>
      </c>
      <c r="B51" s="20">
        <v>1980</v>
      </c>
      <c r="C51" s="75"/>
      <c r="D51" s="21" t="s">
        <v>117</v>
      </c>
      <c r="E51" s="20" t="s">
        <v>118</v>
      </c>
      <c r="F51" s="20"/>
      <c r="G51" s="21" t="s">
        <v>40</v>
      </c>
      <c r="H51" s="22"/>
      <c r="I51" s="22"/>
      <c r="J51" s="30"/>
      <c r="K51" s="24">
        <v>18793.5</v>
      </c>
      <c r="L51" s="25">
        <v>0.01</v>
      </c>
      <c r="M51" s="26">
        <f t="shared" si="0"/>
        <v>16779.910714285714</v>
      </c>
      <c r="N51" s="26">
        <f t="shared" si="1"/>
        <v>2013.5892857142856</v>
      </c>
      <c r="O51" s="27">
        <f t="shared" si="2"/>
        <v>-167.79910714285714</v>
      </c>
      <c r="P51" s="27">
        <f t="shared" si="17"/>
        <v>16779.910714285714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-18625.700892857141</v>
      </c>
      <c r="AJ51" s="28">
        <f t="shared" si="5"/>
        <v>1.5631940186722204E-12</v>
      </c>
    </row>
    <row r="52" spans="1:36" s="5" customFormat="1" ht="12.95" customHeight="1" x14ac:dyDescent="0.2">
      <c r="A52" s="19">
        <v>43794</v>
      </c>
      <c r="B52" s="20">
        <v>1981</v>
      </c>
      <c r="C52" s="75">
        <v>179378</v>
      </c>
      <c r="D52" s="21" t="s">
        <v>41</v>
      </c>
      <c r="E52" s="20" t="s">
        <v>42</v>
      </c>
      <c r="F52" s="20"/>
      <c r="G52" s="21" t="s">
        <v>40</v>
      </c>
      <c r="H52" s="22"/>
      <c r="I52" s="22"/>
      <c r="J52" s="30">
        <v>2450</v>
      </c>
      <c r="K52" s="24">
        <v>0</v>
      </c>
      <c r="L52" s="25">
        <v>0.01</v>
      </c>
      <c r="M52" s="26">
        <f t="shared" si="0"/>
        <v>2450</v>
      </c>
      <c r="N52" s="26">
        <f t="shared" si="1"/>
        <v>0</v>
      </c>
      <c r="O52" s="27">
        <f t="shared" si="2"/>
        <v>-24.5</v>
      </c>
      <c r="P52" s="27">
        <f t="shared" si="17"/>
        <v>2450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-2425.5</v>
      </c>
      <c r="AJ52" s="28">
        <f t="shared" si="5"/>
        <v>0</v>
      </c>
    </row>
    <row r="53" spans="1:36" s="5" customFormat="1" ht="12.95" customHeight="1" x14ac:dyDescent="0.2">
      <c r="A53" s="19">
        <v>43794</v>
      </c>
      <c r="B53" s="20">
        <v>1982</v>
      </c>
      <c r="C53" s="75">
        <v>75326</v>
      </c>
      <c r="D53" s="21" t="s">
        <v>43</v>
      </c>
      <c r="E53" s="20" t="s">
        <v>44</v>
      </c>
      <c r="F53" s="20"/>
      <c r="G53" s="21" t="s">
        <v>40</v>
      </c>
      <c r="H53" s="22"/>
      <c r="I53" s="22"/>
      <c r="J53" s="30">
        <v>6940</v>
      </c>
      <c r="K53" s="24">
        <v>0</v>
      </c>
      <c r="L53" s="25">
        <v>0.01</v>
      </c>
      <c r="M53" s="26">
        <f t="shared" si="0"/>
        <v>6940</v>
      </c>
      <c r="N53" s="26">
        <f t="shared" si="1"/>
        <v>0</v>
      </c>
      <c r="O53" s="27">
        <f t="shared" si="2"/>
        <v>-69.400000000000006</v>
      </c>
      <c r="P53" s="27">
        <f t="shared" si="17"/>
        <v>6940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-6870.6</v>
      </c>
      <c r="AJ53" s="28">
        <f t="shared" si="5"/>
        <v>-3.694822225952521E-13</v>
      </c>
    </row>
    <row r="54" spans="1:36" s="5" customFormat="1" ht="12.95" customHeight="1" x14ac:dyDescent="0.2">
      <c r="A54" s="19">
        <v>43794</v>
      </c>
      <c r="B54" s="20">
        <v>1983</v>
      </c>
      <c r="C54" s="75">
        <v>75327</v>
      </c>
      <c r="D54" s="21" t="s">
        <v>43</v>
      </c>
      <c r="E54" s="20" t="s">
        <v>44</v>
      </c>
      <c r="F54" s="20"/>
      <c r="G54" s="21" t="s">
        <v>45</v>
      </c>
      <c r="H54" s="22"/>
      <c r="I54" s="22"/>
      <c r="J54" s="30">
        <v>1740</v>
      </c>
      <c r="K54" s="24">
        <v>0</v>
      </c>
      <c r="L54" s="25">
        <v>0.01</v>
      </c>
      <c r="M54" s="26">
        <f t="shared" si="0"/>
        <v>1740</v>
      </c>
      <c r="N54" s="26">
        <f t="shared" si="1"/>
        <v>0</v>
      </c>
      <c r="O54" s="27">
        <f t="shared" si="2"/>
        <v>-17.400000000000002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>
        <f>M54</f>
        <v>1740</v>
      </c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-1722.6</v>
      </c>
      <c r="AJ54" s="28">
        <f t="shared" si="5"/>
        <v>8.8817841970012523E-14</v>
      </c>
    </row>
    <row r="55" spans="1:36" s="5" customFormat="1" ht="12.95" customHeight="1" x14ac:dyDescent="0.2">
      <c r="A55" s="19">
        <v>43794</v>
      </c>
      <c r="B55" s="20">
        <v>1984</v>
      </c>
      <c r="C55" s="75">
        <v>27277</v>
      </c>
      <c r="D55" s="21" t="s">
        <v>46</v>
      </c>
      <c r="E55" s="20" t="s">
        <v>47</v>
      </c>
      <c r="F55" s="20"/>
      <c r="G55" s="21" t="s">
        <v>40</v>
      </c>
      <c r="H55" s="22"/>
      <c r="I55" s="22"/>
      <c r="J55" s="30">
        <v>6360.85</v>
      </c>
      <c r="K55" s="24">
        <v>0</v>
      </c>
      <c r="L55" s="25">
        <v>0.01</v>
      </c>
      <c r="M55" s="26">
        <f t="shared" si="0"/>
        <v>6360.85</v>
      </c>
      <c r="N55" s="26">
        <f t="shared" si="1"/>
        <v>0</v>
      </c>
      <c r="O55" s="27">
        <f t="shared" si="2"/>
        <v>-63.608500000000006</v>
      </c>
      <c r="P55" s="27">
        <f>M55</f>
        <v>6360.85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-6297.2415000000001</v>
      </c>
      <c r="AJ55" s="28">
        <f t="shared" si="5"/>
        <v>2.7000623958883807E-13</v>
      </c>
    </row>
    <row r="56" spans="1:36" s="5" customFormat="1" ht="12.95" customHeight="1" x14ac:dyDescent="0.2">
      <c r="A56" s="19">
        <v>43795</v>
      </c>
      <c r="B56" s="20">
        <v>1987</v>
      </c>
      <c r="C56" s="75">
        <v>34077</v>
      </c>
      <c r="D56" s="21" t="s">
        <v>75</v>
      </c>
      <c r="E56" s="20" t="s">
        <v>76</v>
      </c>
      <c r="F56" s="20"/>
      <c r="G56" s="21" t="s">
        <v>23</v>
      </c>
      <c r="H56" s="22"/>
      <c r="I56" s="22"/>
      <c r="J56" s="30"/>
      <c r="K56" s="24">
        <v>1800</v>
      </c>
      <c r="L56" s="25">
        <v>0.01</v>
      </c>
      <c r="M56" s="26">
        <f t="shared" si="0"/>
        <v>1607.1428571428569</v>
      </c>
      <c r="N56" s="26">
        <f t="shared" si="1"/>
        <v>192.85714285714283</v>
      </c>
      <c r="O56" s="27">
        <f t="shared" si="2"/>
        <v>-16.071428571428569</v>
      </c>
      <c r="P56" s="27"/>
      <c r="Q56" s="27"/>
      <c r="R56" s="27"/>
      <c r="S56" s="27"/>
      <c r="T56" s="27"/>
      <c r="U56" s="27">
        <f>M56</f>
        <v>1607.1428571428569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-1783.9285714285711</v>
      </c>
      <c r="AJ56" s="28">
        <f t="shared" si="5"/>
        <v>3.2684965844964609E-13</v>
      </c>
    </row>
    <row r="57" spans="1:36" s="5" customFormat="1" ht="12.95" customHeight="1" x14ac:dyDescent="0.2">
      <c r="A57" s="19">
        <v>43795</v>
      </c>
      <c r="B57" s="20">
        <v>1988</v>
      </c>
      <c r="C57" s="75">
        <v>120001396983</v>
      </c>
      <c r="D57" s="21" t="s">
        <v>50</v>
      </c>
      <c r="E57" s="20" t="s">
        <v>51</v>
      </c>
      <c r="F57" s="20"/>
      <c r="G57" s="21" t="s">
        <v>52</v>
      </c>
      <c r="H57" s="22"/>
      <c r="I57" s="22"/>
      <c r="J57" s="30"/>
      <c r="K57" s="24">
        <v>4474.04</v>
      </c>
      <c r="L57" s="25">
        <v>0.01</v>
      </c>
      <c r="M57" s="26">
        <f t="shared" si="0"/>
        <v>3994.6785714285711</v>
      </c>
      <c r="N57" s="26">
        <f t="shared" si="1"/>
        <v>479.36142857142852</v>
      </c>
      <c r="O57" s="27">
        <f t="shared" si="2"/>
        <v>-39.94678571428571</v>
      </c>
      <c r="P57" s="27"/>
      <c r="Q57" s="27">
        <f>M57</f>
        <v>3994.6785714285711</v>
      </c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-4434.0932142857137</v>
      </c>
      <c r="AJ57" s="28">
        <f t="shared" si="5"/>
        <v>5.9685589803848416E-13</v>
      </c>
    </row>
    <row r="58" spans="1:36" s="5" customFormat="1" ht="12.95" customHeight="1" x14ac:dyDescent="0.2">
      <c r="A58" s="19">
        <v>43797</v>
      </c>
      <c r="B58" s="20">
        <v>1989</v>
      </c>
      <c r="C58" s="20">
        <v>27388</v>
      </c>
      <c r="D58" s="21" t="s">
        <v>46</v>
      </c>
      <c r="E58" s="20" t="s">
        <v>47</v>
      </c>
      <c r="F58" s="20"/>
      <c r="G58" s="21" t="s">
        <v>40</v>
      </c>
      <c r="H58" s="22"/>
      <c r="I58" s="22"/>
      <c r="J58" s="23">
        <v>570</v>
      </c>
      <c r="K58" s="24">
        <v>0</v>
      </c>
      <c r="L58" s="25">
        <v>0.01</v>
      </c>
      <c r="M58" s="26">
        <f t="shared" si="0"/>
        <v>570</v>
      </c>
      <c r="N58" s="26">
        <f t="shared" si="1"/>
        <v>0</v>
      </c>
      <c r="O58" s="27">
        <f t="shared" si="2"/>
        <v>-5.7</v>
      </c>
      <c r="P58" s="27">
        <f t="shared" ref="P58:P59" si="18">M58</f>
        <v>570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-564.29999999999995</v>
      </c>
      <c r="AJ58" s="28">
        <f t="shared" si="5"/>
        <v>4.5297099404706387E-14</v>
      </c>
    </row>
    <row r="59" spans="1:36" s="5" customFormat="1" ht="12.95" customHeight="1" x14ac:dyDescent="0.2">
      <c r="A59" s="19">
        <v>43797</v>
      </c>
      <c r="B59" s="20">
        <v>1990</v>
      </c>
      <c r="C59" s="20">
        <v>24378</v>
      </c>
      <c r="D59" s="21" t="s">
        <v>122</v>
      </c>
      <c r="E59" s="20" t="s">
        <v>63</v>
      </c>
      <c r="F59" s="20"/>
      <c r="G59" s="21" t="s">
        <v>40</v>
      </c>
      <c r="H59" s="22"/>
      <c r="I59" s="22"/>
      <c r="J59" s="23"/>
      <c r="K59" s="24">
        <v>17770</v>
      </c>
      <c r="L59" s="25">
        <v>0.01</v>
      </c>
      <c r="M59" s="26">
        <f t="shared" si="0"/>
        <v>15866.071428571428</v>
      </c>
      <c r="N59" s="26">
        <f t="shared" si="1"/>
        <v>1903.9285714285713</v>
      </c>
      <c r="O59" s="27">
        <f t="shared" si="2"/>
        <v>-158.66071428571428</v>
      </c>
      <c r="P59" s="27">
        <f t="shared" si="18"/>
        <v>15866.071428571428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-17611.339285714286</v>
      </c>
      <c r="AJ59" s="28">
        <f t="shared" si="5"/>
        <v>-5.1159076974727213E-13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34"/>
      <c r="E63" s="32"/>
      <c r="F63" s="32"/>
      <c r="G63" s="34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34"/>
      <c r="E67" s="32"/>
      <c r="F67" s="32"/>
      <c r="G67" s="34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/>
      <c r="K70" s="24"/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/>
      <c r="K71" s="24"/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/>
      <c r="K72" s="24"/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/>
      <c r="K73" s="24"/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/>
      <c r="K74" s="24"/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/>
      <c r="K75" s="24"/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/>
      <c r="K76" s="24"/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/>
      <c r="K77" s="24"/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/>
      <c r="K78" s="24"/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/>
      <c r="K79" s="24"/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/>
      <c r="K80" s="24"/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/>
      <c r="K81" s="24"/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/>
      <c r="K82" s="24"/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/>
      <c r="K83" s="24"/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/>
      <c r="K84" s="24"/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31"/>
      <c r="B85" s="20"/>
      <c r="C85" s="32"/>
      <c r="D85" s="36"/>
      <c r="E85" s="32"/>
      <c r="F85" s="32"/>
      <c r="G85" s="34"/>
      <c r="H85" s="22"/>
      <c r="I85" s="22"/>
      <c r="J85" s="23"/>
      <c r="K85" s="24"/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/>
      <c r="K86" s="24"/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/>
      <c r="K87" s="24"/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/>
      <c r="K88" s="24"/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/>
      <c r="K89" s="24"/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/>
      <c r="K90" s="24"/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4"/>
        <v>0</v>
      </c>
      <c r="AJ97" s="28">
        <f t="shared" si="5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73146.700000000012</v>
      </c>
      <c r="K99" s="61">
        <f>SUM(K5:K97)</f>
        <v>251409.73</v>
      </c>
      <c r="L99" s="62"/>
      <c r="M99" s="61">
        <f t="shared" ref="M99:AI99" si="19">SUM(M5:M97)</f>
        <v>297619.67321428575</v>
      </c>
      <c r="N99" s="61">
        <f t="shared" si="19"/>
        <v>26936.756785714286</v>
      </c>
      <c r="O99" s="61">
        <f t="shared" si="19"/>
        <v>-2976.1967321428574</v>
      </c>
      <c r="P99" s="61">
        <f t="shared" si="19"/>
        <v>249145.14642857143</v>
      </c>
      <c r="Q99" s="61">
        <f t="shared" si="19"/>
        <v>21776.857142857145</v>
      </c>
      <c r="R99" s="61">
        <f t="shared" si="19"/>
        <v>0</v>
      </c>
      <c r="S99" s="61">
        <f t="shared" si="19"/>
        <v>770.08928571428567</v>
      </c>
      <c r="T99" s="61">
        <f t="shared" si="19"/>
        <v>0</v>
      </c>
      <c r="U99" s="61">
        <f t="shared" si="19"/>
        <v>2549.1071428571427</v>
      </c>
      <c r="V99" s="61">
        <f t="shared" si="19"/>
        <v>1068.4732142857142</v>
      </c>
      <c r="W99" s="61">
        <f t="shared" si="19"/>
        <v>10143.749999999998</v>
      </c>
      <c r="X99" s="61">
        <f t="shared" si="19"/>
        <v>0</v>
      </c>
      <c r="Y99" s="61">
        <f t="shared" si="19"/>
        <v>0</v>
      </c>
      <c r="Z99" s="61">
        <f t="shared" si="19"/>
        <v>7142</v>
      </c>
      <c r="AA99" s="61">
        <f t="shared" si="19"/>
        <v>0</v>
      </c>
      <c r="AB99" s="61">
        <f t="shared" si="19"/>
        <v>0</v>
      </c>
      <c r="AC99" s="61">
        <f t="shared" si="19"/>
        <v>0</v>
      </c>
      <c r="AD99" s="61">
        <f t="shared" si="19"/>
        <v>0</v>
      </c>
      <c r="AE99" s="61">
        <f t="shared" si="19"/>
        <v>0</v>
      </c>
      <c r="AF99" s="61">
        <f t="shared" si="19"/>
        <v>0</v>
      </c>
      <c r="AG99" s="61">
        <f t="shared" si="19"/>
        <v>0</v>
      </c>
      <c r="AH99" s="61">
        <f t="shared" si="19"/>
        <v>5024.25</v>
      </c>
      <c r="AI99" s="61">
        <f t="shared" si="19"/>
        <v>-321580.23326785711</v>
      </c>
    </row>
    <row r="100" spans="1:36" x14ac:dyDescent="0.2">
      <c r="AH100" s="5" t="s">
        <v>69</v>
      </c>
      <c r="AI100" s="5">
        <f>+N101+AI99</f>
        <v>2976.1967321429402</v>
      </c>
    </row>
    <row r="101" spans="1:36" x14ac:dyDescent="0.2">
      <c r="K101" s="5">
        <f>+K99+J99</f>
        <v>324556.43000000005</v>
      </c>
      <c r="N101" s="5">
        <f>+N99+M99</f>
        <v>324556.43000000005</v>
      </c>
      <c r="P101" s="5">
        <f>P99+Q99</f>
        <v>270922.00357142859</v>
      </c>
      <c r="AI101" s="5">
        <f>+AI99-AI100</f>
        <v>-324556.43000000005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paperSize="5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workbookViewId="0">
      <pane ySplit="4" topLeftCell="A38" activePane="bottomLeft" state="frozen"/>
      <selection pane="bottomLeft" activeCell="M99" sqref="M9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71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43467</v>
      </c>
      <c r="B5" s="20">
        <v>11621</v>
      </c>
      <c r="C5" s="20">
        <v>2038</v>
      </c>
      <c r="D5" s="21" t="s">
        <v>72</v>
      </c>
      <c r="E5" s="20" t="s">
        <v>73</v>
      </c>
      <c r="F5" s="21">
        <v>75846</v>
      </c>
      <c r="G5" s="21" t="s">
        <v>74</v>
      </c>
      <c r="H5" s="22"/>
      <c r="I5" s="22"/>
      <c r="J5" s="23"/>
      <c r="K5" s="24">
        <v>999.46</v>
      </c>
      <c r="L5" s="25">
        <v>0.01</v>
      </c>
      <c r="M5" s="26">
        <f t="shared" ref="M5:M96" si="0">SUM(H5:J5,K5/1.12)</f>
        <v>892.375</v>
      </c>
      <c r="N5" s="26">
        <f t="shared" ref="N5:N96" si="1">K5/1.12*0.12</f>
        <v>107.08499999999999</v>
      </c>
      <c r="O5" s="27">
        <f t="shared" ref="O5:O96" si="2">-SUM(I5:J5,K5/1.12)*L5</f>
        <v>-8.9237500000000001</v>
      </c>
      <c r="P5" s="27"/>
      <c r="Q5" s="27"/>
      <c r="R5" s="27"/>
      <c r="S5" s="27"/>
      <c r="T5" s="27"/>
      <c r="U5" s="27"/>
      <c r="V5" s="27">
        <f t="shared" ref="V5:V6" si="3">M5</f>
        <v>892.375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-990.53625</v>
      </c>
      <c r="AJ5" s="28">
        <f t="shared" ref="AJ5:AJ96" si="5">SUM(H5:K5)+AI5+O5</f>
        <v>4.0856207306205761E-14</v>
      </c>
    </row>
    <row r="6" spans="1:36" ht="12.95" customHeight="1" x14ac:dyDescent="0.2">
      <c r="A6" s="19"/>
      <c r="B6" s="20">
        <v>11621</v>
      </c>
      <c r="C6" s="20">
        <v>2038</v>
      </c>
      <c r="D6" s="21" t="s">
        <v>72</v>
      </c>
      <c r="E6" s="20" t="s">
        <v>73</v>
      </c>
      <c r="F6" s="21">
        <v>75846</v>
      </c>
      <c r="G6" s="21" t="s">
        <v>74</v>
      </c>
      <c r="H6" s="22"/>
      <c r="I6" s="22"/>
      <c r="J6" s="23"/>
      <c r="K6" s="24">
        <v>981.31</v>
      </c>
      <c r="L6" s="25">
        <v>0.01</v>
      </c>
      <c r="M6" s="26">
        <f t="shared" si="0"/>
        <v>876.16964285714278</v>
      </c>
      <c r="N6" s="26">
        <f t="shared" si="1"/>
        <v>105.14035714285713</v>
      </c>
      <c r="O6" s="27">
        <f t="shared" si="2"/>
        <v>-8.7616964285714278</v>
      </c>
      <c r="P6" s="27"/>
      <c r="Q6" s="27"/>
      <c r="R6" s="27"/>
      <c r="S6" s="27"/>
      <c r="T6" s="27"/>
      <c r="U6" s="27"/>
      <c r="V6" s="27">
        <f t="shared" si="3"/>
        <v>876.16964285714278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-972.54830357142851</v>
      </c>
      <c r="AJ6" s="28">
        <f t="shared" si="5"/>
        <v>0</v>
      </c>
    </row>
    <row r="7" spans="1:36" ht="12.95" customHeight="1" x14ac:dyDescent="0.2">
      <c r="A7" s="19"/>
      <c r="B7" s="20">
        <v>11622</v>
      </c>
      <c r="C7" s="20">
        <v>2062</v>
      </c>
      <c r="D7" s="21" t="s">
        <v>46</v>
      </c>
      <c r="E7" s="20" t="s">
        <v>47</v>
      </c>
      <c r="F7" s="21">
        <v>16235</v>
      </c>
      <c r="G7" s="21" t="s">
        <v>45</v>
      </c>
      <c r="H7" s="22"/>
      <c r="I7" s="22"/>
      <c r="J7" s="23">
        <v>185.7</v>
      </c>
      <c r="K7" s="24">
        <v>0</v>
      </c>
      <c r="L7" s="25">
        <v>0.01</v>
      </c>
      <c r="M7" s="26">
        <f t="shared" si="0"/>
        <v>185.7</v>
      </c>
      <c r="N7" s="26">
        <f t="shared" si="1"/>
        <v>0</v>
      </c>
      <c r="O7" s="27">
        <f t="shared" si="2"/>
        <v>-1.857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185.7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-183.84299999999999</v>
      </c>
      <c r="AJ7" s="28">
        <f t="shared" si="5"/>
        <v>0</v>
      </c>
    </row>
    <row r="8" spans="1:36" ht="12.95" customHeight="1" x14ac:dyDescent="0.2">
      <c r="A8" s="19"/>
      <c r="B8" s="20">
        <v>11622</v>
      </c>
      <c r="C8" s="20">
        <v>2062</v>
      </c>
      <c r="D8" s="21" t="s">
        <v>46</v>
      </c>
      <c r="E8" s="20" t="s">
        <v>47</v>
      </c>
      <c r="F8" s="21">
        <v>16235</v>
      </c>
      <c r="G8" s="21" t="s">
        <v>40</v>
      </c>
      <c r="H8" s="22"/>
      <c r="I8" s="22"/>
      <c r="J8" s="23">
        <v>1941</v>
      </c>
      <c r="K8" s="24">
        <v>0</v>
      </c>
      <c r="L8" s="25">
        <v>0.01</v>
      </c>
      <c r="M8" s="26">
        <f t="shared" si="0"/>
        <v>1941</v>
      </c>
      <c r="N8" s="26">
        <f t="shared" si="1"/>
        <v>0</v>
      </c>
      <c r="O8" s="27">
        <f t="shared" si="2"/>
        <v>-19.41</v>
      </c>
      <c r="P8" s="27">
        <f>M8</f>
        <v>1941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-1921.59</v>
      </c>
      <c r="AJ8" s="28">
        <f t="shared" si="5"/>
        <v>8.1712414612411521E-14</v>
      </c>
    </row>
    <row r="9" spans="1:36" ht="12.95" customHeight="1" x14ac:dyDescent="0.2">
      <c r="A9" s="19">
        <v>43468</v>
      </c>
      <c r="B9" s="20">
        <v>11623</v>
      </c>
      <c r="C9" s="20">
        <v>2063</v>
      </c>
      <c r="D9" s="21" t="s">
        <v>60</v>
      </c>
      <c r="E9" s="20" t="s">
        <v>61</v>
      </c>
      <c r="F9" s="21">
        <v>510895535</v>
      </c>
      <c r="G9" s="21" t="s">
        <v>52</v>
      </c>
      <c r="H9" s="22"/>
      <c r="I9" s="22"/>
      <c r="J9" s="30"/>
      <c r="K9" s="24">
        <v>3930</v>
      </c>
      <c r="L9" s="25">
        <v>0.01</v>
      </c>
      <c r="M9" s="26">
        <f t="shared" si="0"/>
        <v>3508.9285714285711</v>
      </c>
      <c r="N9" s="26">
        <f t="shared" si="1"/>
        <v>421.0714285714285</v>
      </c>
      <c r="O9" s="27">
        <f t="shared" si="2"/>
        <v>-35.089285714285715</v>
      </c>
      <c r="P9" s="27"/>
      <c r="Q9" s="27">
        <f>M9</f>
        <v>3508.9285714285711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-3894.9107142857138</v>
      </c>
      <c r="AJ9" s="28">
        <f t="shared" si="5"/>
        <v>5.1869619710487314E-13</v>
      </c>
    </row>
    <row r="10" spans="1:36" ht="12.95" customHeight="1" x14ac:dyDescent="0.2">
      <c r="A10" s="19"/>
      <c r="B10" s="20">
        <v>11624</v>
      </c>
      <c r="C10" s="20">
        <v>2064</v>
      </c>
      <c r="D10" s="21" t="s">
        <v>43</v>
      </c>
      <c r="E10" s="20" t="s">
        <v>44</v>
      </c>
      <c r="F10" s="21">
        <v>71006</v>
      </c>
      <c r="G10" s="21" t="s">
        <v>40</v>
      </c>
      <c r="H10" s="22"/>
      <c r="I10" s="22"/>
      <c r="J10" s="30">
        <v>2840</v>
      </c>
      <c r="K10" s="24">
        <v>0</v>
      </c>
      <c r="L10" s="25">
        <v>0.01</v>
      </c>
      <c r="M10" s="26">
        <f t="shared" si="0"/>
        <v>2840</v>
      </c>
      <c r="N10" s="26">
        <f t="shared" si="1"/>
        <v>0</v>
      </c>
      <c r="O10" s="27">
        <f t="shared" si="2"/>
        <v>-28.400000000000002</v>
      </c>
      <c r="P10" s="27">
        <f>M10</f>
        <v>2840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-2811.6</v>
      </c>
      <c r="AJ10" s="28">
        <f t="shared" si="5"/>
        <v>8.8817841970012523E-14</v>
      </c>
    </row>
    <row r="11" spans="1:36" ht="12.95" customHeight="1" x14ac:dyDescent="0.2">
      <c r="A11" s="19"/>
      <c r="B11" s="20">
        <v>11625</v>
      </c>
      <c r="C11" s="20">
        <v>2065</v>
      </c>
      <c r="D11" s="21" t="s">
        <v>43</v>
      </c>
      <c r="E11" s="20" t="s">
        <v>44</v>
      </c>
      <c r="F11" s="21">
        <v>71005</v>
      </c>
      <c r="G11" s="21" t="s">
        <v>45</v>
      </c>
      <c r="H11" s="22"/>
      <c r="I11" s="22"/>
      <c r="J11" s="30">
        <v>1165</v>
      </c>
      <c r="K11" s="24">
        <v>0</v>
      </c>
      <c r="L11" s="25">
        <v>0.01</v>
      </c>
      <c r="M11" s="26">
        <f t="shared" si="0"/>
        <v>1165</v>
      </c>
      <c r="N11" s="26">
        <f t="shared" si="1"/>
        <v>0</v>
      </c>
      <c r="O11" s="27">
        <f t="shared" si="2"/>
        <v>-11.65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1165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-1153.3499999999999</v>
      </c>
      <c r="AJ11" s="28">
        <f t="shared" si="5"/>
        <v>9.0594198809412774E-14</v>
      </c>
    </row>
    <row r="12" spans="1:36" ht="12.95" customHeight="1" x14ac:dyDescent="0.2">
      <c r="A12" s="19"/>
      <c r="B12" s="20">
        <v>11626</v>
      </c>
      <c r="C12" s="20">
        <v>2059</v>
      </c>
      <c r="D12" s="21" t="s">
        <v>53</v>
      </c>
      <c r="E12" s="20" t="s">
        <v>54</v>
      </c>
      <c r="F12" s="21">
        <v>30510</v>
      </c>
      <c r="G12" s="21" t="s">
        <v>21</v>
      </c>
      <c r="H12" s="22"/>
      <c r="I12" s="22"/>
      <c r="J12" s="23"/>
      <c r="K12" s="24">
        <v>1695</v>
      </c>
      <c r="L12" s="25">
        <v>0.01</v>
      </c>
      <c r="M12" s="26">
        <f t="shared" si="0"/>
        <v>1513.3928571428571</v>
      </c>
      <c r="N12" s="26">
        <f t="shared" si="1"/>
        <v>181.60714285714283</v>
      </c>
      <c r="O12" s="27">
        <f t="shared" si="2"/>
        <v>-15.133928571428571</v>
      </c>
      <c r="P12" s="27"/>
      <c r="Q12" s="27"/>
      <c r="R12" s="27"/>
      <c r="S12" s="27">
        <f>M12</f>
        <v>1513.3928571428571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-1679.8660714285713</v>
      </c>
      <c r="AJ12" s="28">
        <f t="shared" si="5"/>
        <v>9.7699626167013776E-14</v>
      </c>
    </row>
    <row r="13" spans="1:36" ht="12.95" customHeight="1" x14ac:dyDescent="0.2">
      <c r="A13" s="19">
        <v>43469</v>
      </c>
      <c r="B13" s="20">
        <v>11627</v>
      </c>
      <c r="C13" s="20">
        <v>2066</v>
      </c>
      <c r="D13" s="21" t="s">
        <v>41</v>
      </c>
      <c r="E13" s="20" t="s">
        <v>42</v>
      </c>
      <c r="F13" s="21">
        <v>151889</v>
      </c>
      <c r="G13" s="21" t="s">
        <v>40</v>
      </c>
      <c r="H13" s="22"/>
      <c r="I13" s="22"/>
      <c r="J13" s="23">
        <v>2750</v>
      </c>
      <c r="K13" s="24">
        <v>0</v>
      </c>
      <c r="L13" s="25">
        <v>0.01</v>
      </c>
      <c r="M13" s="26">
        <f t="shared" si="0"/>
        <v>2750</v>
      </c>
      <c r="N13" s="26">
        <f t="shared" si="1"/>
        <v>0</v>
      </c>
      <c r="O13" s="27">
        <f t="shared" si="2"/>
        <v>-27.5</v>
      </c>
      <c r="P13" s="27">
        <f>M13</f>
        <v>2750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-2722.5</v>
      </c>
      <c r="AJ13" s="28">
        <f t="shared" si="5"/>
        <v>0</v>
      </c>
    </row>
    <row r="14" spans="1:36" ht="12.95" customHeight="1" x14ac:dyDescent="0.2">
      <c r="A14" s="19"/>
      <c r="B14" s="20">
        <v>11628</v>
      </c>
      <c r="C14" s="20">
        <v>2061</v>
      </c>
      <c r="D14" s="21" t="s">
        <v>75</v>
      </c>
      <c r="E14" s="20" t="s">
        <v>76</v>
      </c>
      <c r="F14" s="21">
        <v>28869</v>
      </c>
      <c r="G14" s="21" t="s">
        <v>77</v>
      </c>
      <c r="H14" s="22"/>
      <c r="I14" s="22"/>
      <c r="J14" s="23"/>
      <c r="K14" s="24">
        <v>1800</v>
      </c>
      <c r="L14" s="25">
        <v>0.01</v>
      </c>
      <c r="M14" s="26">
        <f t="shared" si="0"/>
        <v>1607.1428571428569</v>
      </c>
      <c r="N14" s="26">
        <f t="shared" si="1"/>
        <v>192.85714285714283</v>
      </c>
      <c r="O14" s="27">
        <f t="shared" si="2"/>
        <v>-16.071428571428569</v>
      </c>
      <c r="P14" s="27"/>
      <c r="Q14" s="27"/>
      <c r="R14" s="27"/>
      <c r="S14" s="27"/>
      <c r="T14" s="27"/>
      <c r="U14" s="27">
        <f>M14</f>
        <v>1607.1428571428569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-1783.9285714285711</v>
      </c>
      <c r="AJ14" s="28">
        <f t="shared" si="5"/>
        <v>3.2684965844964609E-13</v>
      </c>
    </row>
    <row r="15" spans="1:36" ht="12.95" customHeight="1" x14ac:dyDescent="0.2">
      <c r="A15" s="19"/>
      <c r="B15" s="20">
        <v>11629</v>
      </c>
      <c r="C15" s="20">
        <v>2067</v>
      </c>
      <c r="D15" s="21" t="s">
        <v>48</v>
      </c>
      <c r="E15" s="20" t="s">
        <v>49</v>
      </c>
      <c r="F15" s="21">
        <v>66714</v>
      </c>
      <c r="G15" s="21" t="s">
        <v>40</v>
      </c>
      <c r="H15" s="22"/>
      <c r="I15" s="22"/>
      <c r="J15" s="23"/>
      <c r="K15" s="24">
        <v>6953</v>
      </c>
      <c r="L15" s="25">
        <v>0.01</v>
      </c>
      <c r="M15" s="26">
        <f t="shared" si="0"/>
        <v>6208.0357142857138</v>
      </c>
      <c r="N15" s="26">
        <f t="shared" si="1"/>
        <v>744.96428571428567</v>
      </c>
      <c r="O15" s="27">
        <f t="shared" si="2"/>
        <v>-62.080357142857139</v>
      </c>
      <c r="P15" s="27">
        <f t="shared" ref="P15:P16" si="6">M15</f>
        <v>6208.0357142857138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-6890.9196428571422</v>
      </c>
      <c r="AJ15" s="28">
        <f t="shared" si="5"/>
        <v>6.5369931689929217E-13</v>
      </c>
    </row>
    <row r="16" spans="1:36" ht="12.95" customHeight="1" x14ac:dyDescent="0.2">
      <c r="A16" s="19"/>
      <c r="B16" s="20">
        <v>11647</v>
      </c>
      <c r="C16" s="20">
        <v>2088</v>
      </c>
      <c r="D16" s="21" t="s">
        <v>46</v>
      </c>
      <c r="E16" s="20" t="s">
        <v>47</v>
      </c>
      <c r="F16" s="21">
        <v>16698</v>
      </c>
      <c r="G16" s="21" t="s">
        <v>40</v>
      </c>
      <c r="H16" s="22"/>
      <c r="I16" s="22"/>
      <c r="J16" s="23">
        <v>2744.15</v>
      </c>
      <c r="K16" s="24">
        <v>0</v>
      </c>
      <c r="L16" s="25">
        <v>0.01</v>
      </c>
      <c r="M16" s="26">
        <f t="shared" si="0"/>
        <v>2744.15</v>
      </c>
      <c r="N16" s="26">
        <f t="shared" si="1"/>
        <v>0</v>
      </c>
      <c r="O16" s="27">
        <f t="shared" si="2"/>
        <v>-27.441500000000001</v>
      </c>
      <c r="P16" s="27">
        <f t="shared" si="6"/>
        <v>2744.15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-2716.7085000000002</v>
      </c>
      <c r="AJ16" s="28">
        <f t="shared" si="5"/>
        <v>-9.5923269327613525E-14</v>
      </c>
    </row>
    <row r="17" spans="1:36" ht="12.95" customHeight="1" x14ac:dyDescent="0.2">
      <c r="A17" s="19">
        <v>43470</v>
      </c>
      <c r="B17" s="20">
        <v>11630</v>
      </c>
      <c r="C17" s="20">
        <v>2068</v>
      </c>
      <c r="D17" s="21" t="s">
        <v>56</v>
      </c>
      <c r="E17" s="20">
        <v>139564</v>
      </c>
      <c r="F17" s="21">
        <v>236428</v>
      </c>
      <c r="G17" s="21" t="s">
        <v>57</v>
      </c>
      <c r="H17" s="22"/>
      <c r="I17" s="22"/>
      <c r="J17" s="23"/>
      <c r="K17" s="24">
        <v>3783.26</v>
      </c>
      <c r="L17" s="25">
        <v>0.01</v>
      </c>
      <c r="M17" s="26">
        <f t="shared" si="0"/>
        <v>3377.9107142857142</v>
      </c>
      <c r="N17" s="26">
        <f t="shared" si="1"/>
        <v>405.34928571428571</v>
      </c>
      <c r="O17" s="27">
        <f t="shared" si="2"/>
        <v>-33.779107142857143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>
        <f>M17</f>
        <v>3377.9107142857142</v>
      </c>
      <c r="AI17" s="27">
        <f t="shared" si="4"/>
        <v>-3749.4808928571429</v>
      </c>
      <c r="AJ17" s="28">
        <f t="shared" si="5"/>
        <v>2.1316282072803006E-13</v>
      </c>
    </row>
    <row r="18" spans="1:36" ht="12.95" customHeight="1" x14ac:dyDescent="0.2">
      <c r="A18" s="19"/>
      <c r="B18" s="20">
        <v>11631</v>
      </c>
      <c r="C18" s="20">
        <v>2069</v>
      </c>
      <c r="D18" s="21" t="s">
        <v>78</v>
      </c>
      <c r="E18" s="20" t="s">
        <v>79</v>
      </c>
      <c r="F18" s="21">
        <v>11419</v>
      </c>
      <c r="G18" s="21" t="s">
        <v>40</v>
      </c>
      <c r="H18" s="22"/>
      <c r="I18" s="22"/>
      <c r="J18" s="30"/>
      <c r="K18" s="24">
        <v>7800</v>
      </c>
      <c r="L18" s="25">
        <v>0.01</v>
      </c>
      <c r="M18" s="26">
        <f t="shared" si="0"/>
        <v>6964.2857142857138</v>
      </c>
      <c r="N18" s="26">
        <f t="shared" si="1"/>
        <v>835.71428571428567</v>
      </c>
      <c r="O18" s="27">
        <f t="shared" si="2"/>
        <v>-69.642857142857139</v>
      </c>
      <c r="P18" s="27">
        <f t="shared" ref="P18:P19" si="7">M18</f>
        <v>6964.2857142857138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-7730.3571428571422</v>
      </c>
      <c r="AJ18" s="28">
        <f t="shared" si="5"/>
        <v>6.5369931689929217E-13</v>
      </c>
    </row>
    <row r="19" spans="1:36" ht="12.95" customHeight="1" x14ac:dyDescent="0.2">
      <c r="A19" s="19"/>
      <c r="B19" s="20">
        <v>11632</v>
      </c>
      <c r="C19" s="20">
        <v>2060</v>
      </c>
      <c r="D19" s="21" t="s">
        <v>80</v>
      </c>
      <c r="E19" s="20" t="s">
        <v>81</v>
      </c>
      <c r="F19" s="21">
        <v>154675</v>
      </c>
      <c r="G19" s="21" t="s">
        <v>40</v>
      </c>
      <c r="H19" s="22"/>
      <c r="I19" s="22"/>
      <c r="J19" s="30"/>
      <c r="K19" s="24">
        <v>6850</v>
      </c>
      <c r="L19" s="25">
        <v>0.01</v>
      </c>
      <c r="M19" s="26">
        <f t="shared" si="0"/>
        <v>6116.0714285714284</v>
      </c>
      <c r="N19" s="26">
        <f t="shared" si="1"/>
        <v>733.92857142857133</v>
      </c>
      <c r="O19" s="27">
        <f t="shared" si="2"/>
        <v>-61.160714285714285</v>
      </c>
      <c r="P19" s="27">
        <f t="shared" si="7"/>
        <v>6116.0714285714284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-6788.8392857142853</v>
      </c>
      <c r="AJ19" s="28">
        <f t="shared" si="5"/>
        <v>3.907985046680551E-13</v>
      </c>
    </row>
    <row r="20" spans="1:36" ht="12.95" customHeight="1" x14ac:dyDescent="0.2">
      <c r="A20" s="19">
        <v>43472</v>
      </c>
      <c r="B20" s="20">
        <v>11633</v>
      </c>
      <c r="C20" s="20">
        <v>2070</v>
      </c>
      <c r="D20" s="21" t="s">
        <v>50</v>
      </c>
      <c r="E20" s="20" t="s">
        <v>51</v>
      </c>
      <c r="F20" s="21">
        <v>120001272489</v>
      </c>
      <c r="G20" s="21" t="s">
        <v>52</v>
      </c>
      <c r="H20" s="22"/>
      <c r="I20" s="22"/>
      <c r="J20" s="30"/>
      <c r="K20" s="24">
        <v>3953</v>
      </c>
      <c r="L20" s="25">
        <v>0.01</v>
      </c>
      <c r="M20" s="26">
        <f t="shared" si="0"/>
        <v>3529.4642857142853</v>
      </c>
      <c r="N20" s="26">
        <f t="shared" si="1"/>
        <v>423.53571428571422</v>
      </c>
      <c r="O20" s="27">
        <f t="shared" si="2"/>
        <v>-35.294642857142854</v>
      </c>
      <c r="P20" s="27"/>
      <c r="Q20" s="27">
        <f>M20</f>
        <v>3529.4642857142853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-3917.7053571428569</v>
      </c>
      <c r="AJ20" s="28">
        <f t="shared" si="5"/>
        <v>2.6290081223123707E-13</v>
      </c>
    </row>
    <row r="21" spans="1:36" s="5" customFormat="1" ht="12.95" customHeight="1" x14ac:dyDescent="0.2">
      <c r="A21" s="19"/>
      <c r="B21" s="20">
        <v>11634</v>
      </c>
      <c r="C21" s="20">
        <v>2071</v>
      </c>
      <c r="D21" s="21" t="s">
        <v>41</v>
      </c>
      <c r="E21" s="20" t="s">
        <v>42</v>
      </c>
      <c r="F21" s="21">
        <v>152125</v>
      </c>
      <c r="G21" s="21" t="s">
        <v>40</v>
      </c>
      <c r="H21" s="22"/>
      <c r="I21" s="22"/>
      <c r="J21" s="23">
        <v>2750</v>
      </c>
      <c r="K21" s="24">
        <v>0</v>
      </c>
      <c r="L21" s="25">
        <v>0.01</v>
      </c>
      <c r="M21" s="26">
        <f t="shared" si="0"/>
        <v>2750</v>
      </c>
      <c r="N21" s="26">
        <f t="shared" si="1"/>
        <v>0</v>
      </c>
      <c r="O21" s="27">
        <f t="shared" si="2"/>
        <v>-27.5</v>
      </c>
      <c r="P21" s="27">
        <f t="shared" ref="P21:P22" si="8">M21</f>
        <v>2750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-2722.5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11635</v>
      </c>
      <c r="C22" s="20">
        <v>2072</v>
      </c>
      <c r="D22" s="21" t="s">
        <v>43</v>
      </c>
      <c r="E22" s="20" t="s">
        <v>44</v>
      </c>
      <c r="F22" s="21">
        <v>71011</v>
      </c>
      <c r="G22" s="21" t="s">
        <v>40</v>
      </c>
      <c r="H22" s="22"/>
      <c r="I22" s="22"/>
      <c r="J22" s="23">
        <v>4465</v>
      </c>
      <c r="K22" s="24">
        <v>0</v>
      </c>
      <c r="L22" s="25">
        <v>0.01</v>
      </c>
      <c r="M22" s="26">
        <f t="shared" si="0"/>
        <v>4465</v>
      </c>
      <c r="N22" s="26">
        <f t="shared" si="1"/>
        <v>0</v>
      </c>
      <c r="O22" s="27">
        <f t="shared" si="2"/>
        <v>-44.65</v>
      </c>
      <c r="P22" s="27">
        <f t="shared" si="8"/>
        <v>4465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-4420.3500000000004</v>
      </c>
      <c r="AJ22" s="28">
        <f t="shared" si="5"/>
        <v>-3.6237679523765109E-13</v>
      </c>
    </row>
    <row r="23" spans="1:36" s="5" customFormat="1" ht="12.95" customHeight="1" x14ac:dyDescent="0.2">
      <c r="A23" s="19"/>
      <c r="B23" s="20">
        <v>11636</v>
      </c>
      <c r="C23" s="20">
        <v>2073</v>
      </c>
      <c r="D23" s="21" t="s">
        <v>46</v>
      </c>
      <c r="E23" s="20" t="s">
        <v>47</v>
      </c>
      <c r="F23" s="21">
        <v>16341</v>
      </c>
      <c r="G23" s="21" t="s">
        <v>45</v>
      </c>
      <c r="H23" s="22"/>
      <c r="I23" s="22"/>
      <c r="J23" s="23">
        <v>490.18</v>
      </c>
      <c r="K23" s="24">
        <v>0</v>
      </c>
      <c r="L23" s="25">
        <v>0.01</v>
      </c>
      <c r="M23" s="26">
        <f t="shared" si="0"/>
        <v>490.18</v>
      </c>
      <c r="N23" s="26">
        <f t="shared" si="1"/>
        <v>0</v>
      </c>
      <c r="O23" s="27">
        <f t="shared" si="2"/>
        <v>-4.9018000000000006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490.18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-485.27820000000003</v>
      </c>
      <c r="AJ23" s="28">
        <f t="shared" si="5"/>
        <v>-2.042810365310288E-14</v>
      </c>
    </row>
    <row r="24" spans="1:36" ht="12.95" customHeight="1" x14ac:dyDescent="0.2">
      <c r="A24" s="19"/>
      <c r="B24" s="20">
        <v>11636</v>
      </c>
      <c r="C24" s="20">
        <v>2073</v>
      </c>
      <c r="D24" s="21" t="s">
        <v>46</v>
      </c>
      <c r="E24" s="20" t="s">
        <v>47</v>
      </c>
      <c r="F24" s="21">
        <v>16341</v>
      </c>
      <c r="G24" s="21" t="s">
        <v>40</v>
      </c>
      <c r="H24" s="22"/>
      <c r="I24" s="22"/>
      <c r="J24" s="23">
        <v>2734.25</v>
      </c>
      <c r="K24" s="24">
        <v>0</v>
      </c>
      <c r="L24" s="25">
        <v>0.01</v>
      </c>
      <c r="M24" s="26">
        <f t="shared" si="0"/>
        <v>2734.25</v>
      </c>
      <c r="N24" s="26">
        <f t="shared" si="1"/>
        <v>0</v>
      </c>
      <c r="O24" s="27">
        <f t="shared" si="2"/>
        <v>-27.342500000000001</v>
      </c>
      <c r="P24" s="27">
        <f>M24</f>
        <v>2734.25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-2706.9074999999998</v>
      </c>
      <c r="AJ24" s="28">
        <f t="shared" si="5"/>
        <v>1.9895196601282805E-13</v>
      </c>
    </row>
    <row r="25" spans="1:36" s="5" customFormat="1" ht="12.95" customHeight="1" x14ac:dyDescent="0.2">
      <c r="A25" s="19"/>
      <c r="B25" s="20">
        <v>11638</v>
      </c>
      <c r="C25" s="20">
        <v>2076</v>
      </c>
      <c r="D25" s="21" t="s">
        <v>43</v>
      </c>
      <c r="E25" s="20" t="s">
        <v>44</v>
      </c>
      <c r="F25" s="21">
        <v>71012</v>
      </c>
      <c r="G25" s="21" t="s">
        <v>45</v>
      </c>
      <c r="H25" s="22"/>
      <c r="I25" s="22"/>
      <c r="J25" s="23">
        <v>1612.5</v>
      </c>
      <c r="K25" s="24">
        <v>0</v>
      </c>
      <c r="L25" s="25">
        <v>0.01</v>
      </c>
      <c r="M25" s="26">
        <f t="shared" si="0"/>
        <v>1612.5</v>
      </c>
      <c r="N25" s="26">
        <f t="shared" si="1"/>
        <v>0</v>
      </c>
      <c r="O25" s="27">
        <f t="shared" si="2"/>
        <v>-16.125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>M25</f>
        <v>1612.5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-1596.375</v>
      </c>
      <c r="AJ25" s="28">
        <f t="shared" si="5"/>
        <v>0</v>
      </c>
    </row>
    <row r="26" spans="1:36" s="5" customFormat="1" ht="12.95" customHeight="1" x14ac:dyDescent="0.2">
      <c r="A26" s="19">
        <v>43475</v>
      </c>
      <c r="B26" s="20">
        <v>11639</v>
      </c>
      <c r="C26" s="20">
        <v>2077</v>
      </c>
      <c r="D26" s="21" t="s">
        <v>58</v>
      </c>
      <c r="E26" s="20" t="s">
        <v>59</v>
      </c>
      <c r="F26" s="21">
        <v>1349</v>
      </c>
      <c r="G26" s="21" t="s">
        <v>40</v>
      </c>
      <c r="H26" s="22"/>
      <c r="I26" s="22"/>
      <c r="J26" s="30"/>
      <c r="K26" s="24">
        <v>5200</v>
      </c>
      <c r="L26" s="25">
        <v>0.01</v>
      </c>
      <c r="M26" s="26">
        <f t="shared" si="0"/>
        <v>4642.8571428571422</v>
      </c>
      <c r="N26" s="26">
        <f t="shared" si="1"/>
        <v>557.142857142857</v>
      </c>
      <c r="O26" s="27">
        <f t="shared" si="2"/>
        <v>-46.428571428571423</v>
      </c>
      <c r="P26" s="27">
        <f t="shared" ref="P26:P30" si="9">M26</f>
        <v>4642.8571428571422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-5153.5714285714275</v>
      </c>
      <c r="AJ26" s="28">
        <f t="shared" si="5"/>
        <v>1.0444978215673473E-12</v>
      </c>
    </row>
    <row r="27" spans="1:36" s="5" customFormat="1" ht="12.95" customHeight="1" x14ac:dyDescent="0.2">
      <c r="A27" s="19">
        <v>43476</v>
      </c>
      <c r="B27" s="20">
        <v>11640</v>
      </c>
      <c r="C27" s="20">
        <v>2078</v>
      </c>
      <c r="D27" s="21" t="s">
        <v>41</v>
      </c>
      <c r="E27" s="20" t="s">
        <v>42</v>
      </c>
      <c r="F27" s="21">
        <v>152307</v>
      </c>
      <c r="G27" s="21" t="s">
        <v>40</v>
      </c>
      <c r="H27" s="22"/>
      <c r="I27" s="22"/>
      <c r="J27" s="30">
        <v>2200</v>
      </c>
      <c r="K27" s="24">
        <v>0</v>
      </c>
      <c r="L27" s="25">
        <v>0.01</v>
      </c>
      <c r="M27" s="26">
        <f t="shared" si="0"/>
        <v>2200</v>
      </c>
      <c r="N27" s="26">
        <f t="shared" si="1"/>
        <v>0</v>
      </c>
      <c r="O27" s="27">
        <f t="shared" si="2"/>
        <v>-22</v>
      </c>
      <c r="P27" s="27">
        <f t="shared" si="9"/>
        <v>2200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-2178</v>
      </c>
      <c r="AJ27" s="28">
        <f t="shared" si="5"/>
        <v>0</v>
      </c>
    </row>
    <row r="28" spans="1:36" s="5" customFormat="1" ht="12.95" customHeight="1" x14ac:dyDescent="0.2">
      <c r="A28" s="19"/>
      <c r="B28" s="20">
        <v>11641</v>
      </c>
      <c r="C28" s="20">
        <v>2079</v>
      </c>
      <c r="D28" s="21" t="s">
        <v>46</v>
      </c>
      <c r="E28" s="20" t="s">
        <v>47</v>
      </c>
      <c r="F28" s="21">
        <v>16445</v>
      </c>
      <c r="G28" s="21" t="s">
        <v>40</v>
      </c>
      <c r="H28" s="22"/>
      <c r="I28" s="22"/>
      <c r="J28" s="30">
        <v>508</v>
      </c>
      <c r="K28" s="24">
        <v>0</v>
      </c>
      <c r="L28" s="25">
        <v>0.01</v>
      </c>
      <c r="M28" s="26">
        <f t="shared" si="0"/>
        <v>508</v>
      </c>
      <c r="N28" s="26">
        <f t="shared" si="1"/>
        <v>0</v>
      </c>
      <c r="O28" s="27">
        <f t="shared" si="2"/>
        <v>-5.08</v>
      </c>
      <c r="P28" s="27">
        <f t="shared" si="9"/>
        <v>508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-502.92</v>
      </c>
      <c r="AJ28" s="28">
        <f t="shared" si="5"/>
        <v>-1.5987211554602254E-14</v>
      </c>
    </row>
    <row r="29" spans="1:36" s="5" customFormat="1" ht="12.95" customHeight="1" x14ac:dyDescent="0.2">
      <c r="A29" s="19"/>
      <c r="B29" s="20">
        <v>11642</v>
      </c>
      <c r="C29" s="20">
        <v>2080</v>
      </c>
      <c r="D29" s="21" t="s">
        <v>38</v>
      </c>
      <c r="E29" s="20" t="s">
        <v>39</v>
      </c>
      <c r="F29" s="21">
        <v>18277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43477</v>
      </c>
      <c r="B30" s="20">
        <v>11643</v>
      </c>
      <c r="C30" s="20">
        <v>2081</v>
      </c>
      <c r="D30" s="21" t="s">
        <v>62</v>
      </c>
      <c r="E30" s="20" t="s">
        <v>63</v>
      </c>
      <c r="F30" s="21">
        <v>21843</v>
      </c>
      <c r="G30" s="21" t="s">
        <v>40</v>
      </c>
      <c r="H30" s="22"/>
      <c r="I30" s="22"/>
      <c r="J30" s="30"/>
      <c r="K30" s="24">
        <v>9712</v>
      </c>
      <c r="L30" s="25">
        <v>0.01</v>
      </c>
      <c r="M30" s="26">
        <f t="shared" si="0"/>
        <v>8671.4285714285706</v>
      </c>
      <c r="N30" s="26">
        <f t="shared" si="1"/>
        <v>1040.5714285714284</v>
      </c>
      <c r="O30" s="27">
        <f t="shared" si="2"/>
        <v>-86.714285714285708</v>
      </c>
      <c r="P30" s="27">
        <f t="shared" si="9"/>
        <v>8671.4285714285706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-9625.2857142857138</v>
      </c>
      <c r="AJ30" s="28">
        <f t="shared" si="5"/>
        <v>5.2580162446247414E-13</v>
      </c>
    </row>
    <row r="31" spans="1:36" s="5" customFormat="1" ht="12.95" customHeight="1" x14ac:dyDescent="0.2">
      <c r="A31" s="19"/>
      <c r="B31" s="20">
        <v>11643</v>
      </c>
      <c r="C31" s="20">
        <v>2081</v>
      </c>
      <c r="D31" s="21" t="s">
        <v>62</v>
      </c>
      <c r="E31" s="20" t="s">
        <v>63</v>
      </c>
      <c r="F31" s="21">
        <v>21843</v>
      </c>
      <c r="G31" s="21" t="s">
        <v>55</v>
      </c>
      <c r="H31" s="22"/>
      <c r="I31" s="22"/>
      <c r="J31" s="23"/>
      <c r="K31" s="24">
        <v>738</v>
      </c>
      <c r="L31" s="25">
        <v>0.01</v>
      </c>
      <c r="M31" s="26">
        <f t="shared" si="0"/>
        <v>658.92857142857133</v>
      </c>
      <c r="N31" s="26">
        <f t="shared" si="1"/>
        <v>79.071428571428555</v>
      </c>
      <c r="O31" s="27">
        <f t="shared" si="2"/>
        <v>-6.5892857142857135</v>
      </c>
      <c r="P31" s="27"/>
      <c r="Q31" s="27"/>
      <c r="R31" s="27"/>
      <c r="S31" s="27"/>
      <c r="T31" s="27"/>
      <c r="U31" s="27"/>
      <c r="V31" s="27"/>
      <c r="W31" s="27">
        <f>M31</f>
        <v>658.92857142857133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-731.41071428571422</v>
      </c>
      <c r="AJ31" s="28">
        <f t="shared" si="5"/>
        <v>6.5725203057809267E-14</v>
      </c>
    </row>
    <row r="32" spans="1:36" s="5" customFormat="1" ht="12.95" customHeight="1" x14ac:dyDescent="0.2">
      <c r="A32" s="19">
        <v>43479</v>
      </c>
      <c r="B32" s="20">
        <v>11644</v>
      </c>
      <c r="C32" s="20">
        <v>2085</v>
      </c>
      <c r="D32" s="21" t="s">
        <v>41</v>
      </c>
      <c r="E32" s="20" t="s">
        <v>42</v>
      </c>
      <c r="F32" s="21">
        <v>152566</v>
      </c>
      <c r="G32" s="21" t="s">
        <v>40</v>
      </c>
      <c r="H32" s="22"/>
      <c r="I32" s="22"/>
      <c r="J32" s="23">
        <v>2950</v>
      </c>
      <c r="K32" s="24">
        <v>0</v>
      </c>
      <c r="L32" s="25">
        <v>0.01</v>
      </c>
      <c r="M32" s="26">
        <f t="shared" si="0"/>
        <v>2950</v>
      </c>
      <c r="N32" s="26">
        <f t="shared" si="1"/>
        <v>0</v>
      </c>
      <c r="O32" s="27">
        <f t="shared" si="2"/>
        <v>-29.5</v>
      </c>
      <c r="P32" s="27">
        <f t="shared" ref="P32:P33" si="10">M32</f>
        <v>2950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-2920.5</v>
      </c>
      <c r="AJ32" s="28">
        <f t="shared" si="5"/>
        <v>0</v>
      </c>
    </row>
    <row r="33" spans="1:36" s="5" customFormat="1" ht="12.95" customHeight="1" x14ac:dyDescent="0.2">
      <c r="A33" s="19"/>
      <c r="B33" s="20">
        <v>11645</v>
      </c>
      <c r="C33" s="20">
        <v>2086</v>
      </c>
      <c r="D33" s="21" t="s">
        <v>43</v>
      </c>
      <c r="E33" s="20" t="s">
        <v>44</v>
      </c>
      <c r="F33" s="21">
        <v>71018</v>
      </c>
      <c r="G33" s="21" t="s">
        <v>40</v>
      </c>
      <c r="H33" s="22"/>
      <c r="I33" s="22"/>
      <c r="J33" s="23">
        <v>6910</v>
      </c>
      <c r="K33" s="24">
        <v>0</v>
      </c>
      <c r="L33" s="25">
        <v>0.01</v>
      </c>
      <c r="M33" s="26">
        <f t="shared" si="0"/>
        <v>6910</v>
      </c>
      <c r="N33" s="26">
        <f t="shared" si="1"/>
        <v>0</v>
      </c>
      <c r="O33" s="27">
        <f t="shared" si="2"/>
        <v>-69.100000000000009</v>
      </c>
      <c r="P33" s="27">
        <f t="shared" si="10"/>
        <v>6910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-6840.9</v>
      </c>
      <c r="AJ33" s="28">
        <f t="shared" si="5"/>
        <v>3.5527136788005009E-13</v>
      </c>
    </row>
    <row r="34" spans="1:36" s="5" customFormat="1" ht="12.95" customHeight="1" x14ac:dyDescent="0.2">
      <c r="A34" s="19"/>
      <c r="B34" s="20">
        <v>11646</v>
      </c>
      <c r="C34" s="20">
        <v>2087</v>
      </c>
      <c r="D34" s="21" t="s">
        <v>43</v>
      </c>
      <c r="E34" s="20" t="s">
        <v>44</v>
      </c>
      <c r="F34" s="21">
        <v>71019</v>
      </c>
      <c r="G34" s="21" t="s">
        <v>45</v>
      </c>
      <c r="H34" s="22"/>
      <c r="I34" s="22"/>
      <c r="J34" s="23">
        <v>2055</v>
      </c>
      <c r="K34" s="24">
        <v>0</v>
      </c>
      <c r="L34" s="25">
        <v>0.01</v>
      </c>
      <c r="M34" s="26">
        <f t="shared" si="0"/>
        <v>2055</v>
      </c>
      <c r="N34" s="26">
        <f t="shared" si="1"/>
        <v>0</v>
      </c>
      <c r="O34" s="27">
        <f t="shared" si="2"/>
        <v>-20.55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1">M34</f>
        <v>2055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-2034.45</v>
      </c>
      <c r="AJ34" s="28">
        <f t="shared" si="5"/>
        <v>-4.6185277824406512E-14</v>
      </c>
    </row>
    <row r="35" spans="1:36" s="5" customFormat="1" ht="12.95" customHeight="1" x14ac:dyDescent="0.2">
      <c r="A35" s="19"/>
      <c r="B35" s="20">
        <v>11649</v>
      </c>
      <c r="C35" s="20">
        <v>2090</v>
      </c>
      <c r="D35" s="21" t="s">
        <v>46</v>
      </c>
      <c r="E35" s="20" t="s">
        <v>47</v>
      </c>
      <c r="F35" s="21">
        <v>16699</v>
      </c>
      <c r="G35" s="21" t="s">
        <v>45</v>
      </c>
      <c r="H35" s="22"/>
      <c r="I35" s="22"/>
      <c r="J35" s="23">
        <v>373.75</v>
      </c>
      <c r="K35" s="24">
        <v>0</v>
      </c>
      <c r="L35" s="25">
        <v>0.01</v>
      </c>
      <c r="M35" s="26">
        <f t="shared" si="0"/>
        <v>373.75</v>
      </c>
      <c r="N35" s="26">
        <f t="shared" si="1"/>
        <v>0</v>
      </c>
      <c r="O35" s="27">
        <f t="shared" si="2"/>
        <v>-3.7375000000000003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1"/>
        <v>373.75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-370.01249999999999</v>
      </c>
      <c r="AJ35" s="28">
        <f t="shared" si="5"/>
        <v>1.1102230246251565E-14</v>
      </c>
    </row>
    <row r="36" spans="1:36" s="5" customFormat="1" ht="12.95" customHeight="1" x14ac:dyDescent="0.2">
      <c r="A36" s="19">
        <v>43481</v>
      </c>
      <c r="B36" s="20">
        <v>11651</v>
      </c>
      <c r="C36" s="20">
        <v>2091</v>
      </c>
      <c r="D36" s="21" t="s">
        <v>46</v>
      </c>
      <c r="E36" s="20" t="s">
        <v>47</v>
      </c>
      <c r="F36" s="21">
        <v>16516</v>
      </c>
      <c r="G36" s="21" t="s">
        <v>40</v>
      </c>
      <c r="H36" s="22"/>
      <c r="I36" s="22"/>
      <c r="J36" s="23">
        <v>950</v>
      </c>
      <c r="K36" s="24">
        <v>0</v>
      </c>
      <c r="L36" s="25">
        <v>0.01</v>
      </c>
      <c r="M36" s="26">
        <f t="shared" si="0"/>
        <v>950</v>
      </c>
      <c r="N36" s="26">
        <f t="shared" si="1"/>
        <v>0</v>
      </c>
      <c r="O36" s="27">
        <f t="shared" si="2"/>
        <v>-9.5</v>
      </c>
      <c r="P36" s="27">
        <f>M36</f>
        <v>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-940.5</v>
      </c>
      <c r="AJ36" s="28">
        <f t="shared" si="5"/>
        <v>0</v>
      </c>
    </row>
    <row r="37" spans="1:36" s="5" customFormat="1" ht="12.95" customHeight="1" x14ac:dyDescent="0.2">
      <c r="A37" s="19">
        <v>43482</v>
      </c>
      <c r="B37" s="20">
        <v>11650</v>
      </c>
      <c r="C37" s="20">
        <v>2058</v>
      </c>
      <c r="D37" s="21" t="s">
        <v>65</v>
      </c>
      <c r="E37" s="20" t="s">
        <v>66</v>
      </c>
      <c r="F37" s="21">
        <v>130510</v>
      </c>
      <c r="G37" s="21" t="s">
        <v>82</v>
      </c>
      <c r="H37" s="22"/>
      <c r="I37" s="22"/>
      <c r="J37" s="23"/>
      <c r="K37" s="24">
        <v>70</v>
      </c>
      <c r="L37" s="25">
        <v>0.01</v>
      </c>
      <c r="M37" s="26">
        <f t="shared" si="0"/>
        <v>62.499999999999993</v>
      </c>
      <c r="N37" s="26">
        <f t="shared" si="1"/>
        <v>7.4999999999999991</v>
      </c>
      <c r="O37" s="27">
        <f t="shared" si="2"/>
        <v>-0.62499999999999989</v>
      </c>
      <c r="P37" s="27"/>
      <c r="Q37" s="27"/>
      <c r="R37" s="27"/>
      <c r="S37" s="27"/>
      <c r="T37" s="27"/>
      <c r="U37" s="27"/>
      <c r="V37" s="27"/>
      <c r="W37" s="27"/>
      <c r="X37" s="27"/>
      <c r="Y37" s="27">
        <f>M37</f>
        <v>62.499999999999993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-69.374999999999986</v>
      </c>
      <c r="AJ37" s="28">
        <f t="shared" si="5"/>
        <v>1.4321877017664519E-14</v>
      </c>
    </row>
    <row r="38" spans="1:36" s="5" customFormat="1" ht="12.95" customHeight="1" x14ac:dyDescent="0.2">
      <c r="A38" s="19"/>
      <c r="B38" s="20">
        <v>11650</v>
      </c>
      <c r="C38" s="20">
        <v>2058</v>
      </c>
      <c r="D38" s="21" t="s">
        <v>65</v>
      </c>
      <c r="E38" s="20" t="s">
        <v>66</v>
      </c>
      <c r="F38" s="21">
        <v>130510</v>
      </c>
      <c r="G38" s="21" t="s">
        <v>55</v>
      </c>
      <c r="H38" s="22"/>
      <c r="I38" s="22"/>
      <c r="J38" s="23"/>
      <c r="K38" s="24">
        <v>2600</v>
      </c>
      <c r="L38" s="25">
        <v>0.01</v>
      </c>
      <c r="M38" s="26">
        <f t="shared" si="0"/>
        <v>2321.4285714285711</v>
      </c>
      <c r="N38" s="26">
        <f t="shared" si="1"/>
        <v>278.5714285714285</v>
      </c>
      <c r="O38" s="27">
        <f t="shared" si="2"/>
        <v>-23.214285714285712</v>
      </c>
      <c r="P38" s="27"/>
      <c r="Q38" s="27"/>
      <c r="R38" s="27"/>
      <c r="S38" s="27"/>
      <c r="T38" s="27"/>
      <c r="U38" s="27"/>
      <c r="V38" s="27"/>
      <c r="W38" s="27">
        <f t="shared" ref="W38:W39" si="12">M38</f>
        <v>2321.4285714285711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-2576.7857142857138</v>
      </c>
      <c r="AJ38" s="28">
        <f t="shared" si="5"/>
        <v>5.2224891078367364E-13</v>
      </c>
    </row>
    <row r="39" spans="1:36" s="5" customFormat="1" ht="12.95" customHeight="1" x14ac:dyDescent="0.2">
      <c r="A39" s="19"/>
      <c r="B39" s="20">
        <v>11652</v>
      </c>
      <c r="C39" s="20">
        <v>2084</v>
      </c>
      <c r="D39" s="21" t="s">
        <v>53</v>
      </c>
      <c r="E39" s="20" t="s">
        <v>54</v>
      </c>
      <c r="F39" s="21">
        <v>31049</v>
      </c>
      <c r="G39" s="21" t="s">
        <v>55</v>
      </c>
      <c r="H39" s="22"/>
      <c r="I39" s="22"/>
      <c r="J39" s="23"/>
      <c r="K39" s="24">
        <v>2974.75</v>
      </c>
      <c r="L39" s="25">
        <v>0.01</v>
      </c>
      <c r="M39" s="26">
        <f t="shared" si="0"/>
        <v>2656.0267857142853</v>
      </c>
      <c r="N39" s="26">
        <f t="shared" si="1"/>
        <v>318.72321428571422</v>
      </c>
      <c r="O39" s="27">
        <f t="shared" si="2"/>
        <v>-26.560267857142854</v>
      </c>
      <c r="P39" s="27"/>
      <c r="Q39" s="27"/>
      <c r="R39" s="27"/>
      <c r="S39" s="27"/>
      <c r="T39" s="27"/>
      <c r="U39" s="27"/>
      <c r="V39" s="27"/>
      <c r="W39" s="27">
        <f t="shared" si="12"/>
        <v>2656.0267857142853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-2948.1897321428569</v>
      </c>
      <c r="AJ39" s="28">
        <f t="shared" si="5"/>
        <v>2.6290081223123707E-13</v>
      </c>
    </row>
    <row r="40" spans="1:36" s="5" customFormat="1" ht="12.95" customHeight="1" x14ac:dyDescent="0.2">
      <c r="A40" s="19">
        <v>43483</v>
      </c>
      <c r="B40" s="20">
        <v>11653</v>
      </c>
      <c r="C40" s="20">
        <v>2092</v>
      </c>
      <c r="D40" s="21" t="s">
        <v>41</v>
      </c>
      <c r="E40" s="20" t="s">
        <v>42</v>
      </c>
      <c r="F40" s="21">
        <v>152937</v>
      </c>
      <c r="G40" s="21" t="s">
        <v>40</v>
      </c>
      <c r="H40" s="22"/>
      <c r="I40" s="22"/>
      <c r="J40" s="23">
        <v>2100</v>
      </c>
      <c r="K40" s="24">
        <v>0</v>
      </c>
      <c r="L40" s="25">
        <v>0.01</v>
      </c>
      <c r="M40" s="26">
        <f t="shared" si="0"/>
        <v>2100</v>
      </c>
      <c r="N40" s="26">
        <f t="shared" si="1"/>
        <v>0</v>
      </c>
      <c r="O40" s="27">
        <f t="shared" si="2"/>
        <v>-21</v>
      </c>
      <c r="P40" s="27">
        <f>M40</f>
        <v>2100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-2079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11654</v>
      </c>
      <c r="C41" s="20">
        <v>2093</v>
      </c>
      <c r="D41" s="21" t="s">
        <v>60</v>
      </c>
      <c r="E41" s="20" t="s">
        <v>61</v>
      </c>
      <c r="F41" s="21">
        <v>510945787</v>
      </c>
      <c r="G41" s="21" t="s">
        <v>52</v>
      </c>
      <c r="H41" s="22"/>
      <c r="I41" s="22"/>
      <c r="J41" s="30"/>
      <c r="K41" s="24">
        <v>5514</v>
      </c>
      <c r="L41" s="25">
        <v>0.01</v>
      </c>
      <c r="M41" s="26">
        <f t="shared" si="0"/>
        <v>4923.2142857142853</v>
      </c>
      <c r="N41" s="26">
        <f t="shared" si="1"/>
        <v>590.78571428571422</v>
      </c>
      <c r="O41" s="27">
        <f t="shared" si="2"/>
        <v>-49.232142857142854</v>
      </c>
      <c r="P41" s="27"/>
      <c r="Q41" s="27">
        <f>M41</f>
        <v>4923.2142857142853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-5464.7678571428569</v>
      </c>
      <c r="AJ41" s="28">
        <f t="shared" si="5"/>
        <v>2.6290081223123707E-13</v>
      </c>
    </row>
    <row r="42" spans="1:36" s="5" customFormat="1" ht="12.95" customHeight="1" x14ac:dyDescent="0.2">
      <c r="A42" s="19"/>
      <c r="B42" s="20">
        <v>11655</v>
      </c>
      <c r="C42" s="20">
        <v>2095</v>
      </c>
      <c r="D42" s="21" t="s">
        <v>56</v>
      </c>
      <c r="E42" s="20">
        <v>139564</v>
      </c>
      <c r="F42" s="21">
        <v>239207</v>
      </c>
      <c r="G42" s="21" t="s">
        <v>57</v>
      </c>
      <c r="H42" s="22"/>
      <c r="I42" s="22"/>
      <c r="J42" s="30"/>
      <c r="K42" s="24">
        <v>3464.08</v>
      </c>
      <c r="L42" s="25">
        <v>0.01</v>
      </c>
      <c r="M42" s="26">
        <f t="shared" si="0"/>
        <v>3092.9285714285711</v>
      </c>
      <c r="N42" s="26">
        <f t="shared" si="1"/>
        <v>371.15142857142854</v>
      </c>
      <c r="O42" s="27">
        <f t="shared" si="2"/>
        <v>-30.929285714285712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3092.9285714285711</v>
      </c>
      <c r="AI42" s="27">
        <f t="shared" si="4"/>
        <v>-3433.150714285714</v>
      </c>
      <c r="AJ42" s="28">
        <f t="shared" si="5"/>
        <v>2.1316282072803006E-13</v>
      </c>
    </row>
    <row r="43" spans="1:36" s="5" customFormat="1" ht="12.95" customHeight="1" x14ac:dyDescent="0.2">
      <c r="A43" s="19"/>
      <c r="B43" s="20">
        <v>11656</v>
      </c>
      <c r="C43" s="20">
        <v>2096</v>
      </c>
      <c r="D43" s="21" t="s">
        <v>46</v>
      </c>
      <c r="E43" s="20" t="s">
        <v>47</v>
      </c>
      <c r="F43" s="21">
        <v>16570</v>
      </c>
      <c r="G43" s="21" t="s">
        <v>40</v>
      </c>
      <c r="H43" s="22"/>
      <c r="I43" s="22"/>
      <c r="J43" s="23">
        <v>476</v>
      </c>
      <c r="K43" s="24">
        <v>0</v>
      </c>
      <c r="L43" s="25">
        <v>0.01</v>
      </c>
      <c r="M43" s="26">
        <f t="shared" si="0"/>
        <v>476</v>
      </c>
      <c r="N43" s="26">
        <f t="shared" si="1"/>
        <v>0</v>
      </c>
      <c r="O43" s="27">
        <f t="shared" si="2"/>
        <v>-4.76</v>
      </c>
      <c r="P43" s="27">
        <f t="shared" ref="P43:P45" si="13">M43</f>
        <v>476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-471.24</v>
      </c>
      <c r="AJ43" s="28">
        <f t="shared" si="5"/>
        <v>-8.8817841970012523E-15</v>
      </c>
    </row>
    <row r="44" spans="1:36" s="5" customFormat="1" ht="12.95" customHeight="1" x14ac:dyDescent="0.2">
      <c r="A44" s="19">
        <v>43486</v>
      </c>
      <c r="B44" s="20">
        <v>11657</v>
      </c>
      <c r="C44" s="20">
        <v>2097</v>
      </c>
      <c r="D44" s="21" t="s">
        <v>41</v>
      </c>
      <c r="E44" s="20" t="s">
        <v>42</v>
      </c>
      <c r="F44" s="21">
        <v>153087</v>
      </c>
      <c r="G44" s="21" t="s">
        <v>40</v>
      </c>
      <c r="H44" s="22"/>
      <c r="I44" s="22"/>
      <c r="J44" s="23">
        <v>3200</v>
      </c>
      <c r="K44" s="24">
        <v>0</v>
      </c>
      <c r="L44" s="25">
        <v>0.01</v>
      </c>
      <c r="M44" s="26">
        <f t="shared" si="0"/>
        <v>3200</v>
      </c>
      <c r="N44" s="26">
        <f t="shared" si="1"/>
        <v>0</v>
      </c>
      <c r="O44" s="27">
        <f t="shared" si="2"/>
        <v>-32</v>
      </c>
      <c r="P44" s="27">
        <f t="shared" si="13"/>
        <v>3200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-3168</v>
      </c>
      <c r="AJ44" s="28">
        <f t="shared" si="5"/>
        <v>0</v>
      </c>
    </row>
    <row r="45" spans="1:36" s="5" customFormat="1" ht="12.95" customHeight="1" x14ac:dyDescent="0.2">
      <c r="A45" s="19"/>
      <c r="B45" s="20">
        <v>11658</v>
      </c>
      <c r="C45" s="20">
        <v>2098</v>
      </c>
      <c r="D45" s="21" t="s">
        <v>43</v>
      </c>
      <c r="E45" s="20" t="s">
        <v>44</v>
      </c>
      <c r="F45" s="21">
        <v>71026</v>
      </c>
      <c r="G45" s="21" t="s">
        <v>40</v>
      </c>
      <c r="H45" s="22"/>
      <c r="I45" s="22"/>
      <c r="J45" s="30">
        <v>5200</v>
      </c>
      <c r="K45" s="24">
        <v>0</v>
      </c>
      <c r="L45" s="25">
        <v>0.01</v>
      </c>
      <c r="M45" s="26">
        <f t="shared" si="0"/>
        <v>5200</v>
      </c>
      <c r="N45" s="26">
        <f t="shared" si="1"/>
        <v>0</v>
      </c>
      <c r="O45" s="27">
        <f t="shared" si="2"/>
        <v>-52</v>
      </c>
      <c r="P45" s="27">
        <f t="shared" si="13"/>
        <v>5200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-5148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11659</v>
      </c>
      <c r="C46" s="20">
        <v>2099</v>
      </c>
      <c r="D46" s="21" t="s">
        <v>43</v>
      </c>
      <c r="E46" s="20" t="s">
        <v>44</v>
      </c>
      <c r="F46" s="21">
        <v>71027</v>
      </c>
      <c r="G46" s="21" t="s">
        <v>45</v>
      </c>
      <c r="H46" s="22"/>
      <c r="I46" s="22"/>
      <c r="J46" s="30">
        <v>1967.5</v>
      </c>
      <c r="K46" s="24">
        <v>0</v>
      </c>
      <c r="L46" s="25">
        <v>0.01</v>
      </c>
      <c r="M46" s="26">
        <f t="shared" si="0"/>
        <v>1967.5</v>
      </c>
      <c r="N46" s="26">
        <f t="shared" si="1"/>
        <v>0</v>
      </c>
      <c r="O46" s="27">
        <f t="shared" si="2"/>
        <v>-19.675000000000001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4">M46</f>
        <v>1967.5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-1947.825</v>
      </c>
      <c r="AJ46" s="28">
        <f t="shared" si="5"/>
        <v>-4.6185277824406512E-14</v>
      </c>
    </row>
    <row r="47" spans="1:36" s="5" customFormat="1" ht="12.95" customHeight="1" x14ac:dyDescent="0.2">
      <c r="A47" s="19"/>
      <c r="B47" s="20">
        <v>11660</v>
      </c>
      <c r="C47" s="20">
        <v>2100</v>
      </c>
      <c r="D47" s="21" t="s">
        <v>46</v>
      </c>
      <c r="E47" s="20" t="s">
        <v>47</v>
      </c>
      <c r="F47" s="21">
        <v>16702</v>
      </c>
      <c r="G47" s="21" t="s">
        <v>45</v>
      </c>
      <c r="H47" s="22"/>
      <c r="I47" s="22"/>
      <c r="J47" s="30">
        <v>270</v>
      </c>
      <c r="K47" s="24">
        <v>0</v>
      </c>
      <c r="L47" s="25">
        <v>0.01</v>
      </c>
      <c r="M47" s="26">
        <f t="shared" si="0"/>
        <v>270</v>
      </c>
      <c r="N47" s="26">
        <f t="shared" si="1"/>
        <v>0</v>
      </c>
      <c r="O47" s="27">
        <f t="shared" si="2"/>
        <v>-2.7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4"/>
        <v>270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-267.3</v>
      </c>
      <c r="AJ47" s="28">
        <f t="shared" si="5"/>
        <v>-1.1546319456101628E-14</v>
      </c>
    </row>
    <row r="48" spans="1:36" s="5" customFormat="1" ht="12.95" customHeight="1" x14ac:dyDescent="0.2">
      <c r="A48" s="19"/>
      <c r="B48" s="20">
        <v>11660</v>
      </c>
      <c r="C48" s="20">
        <v>2100</v>
      </c>
      <c r="D48" s="21" t="s">
        <v>46</v>
      </c>
      <c r="E48" s="20" t="s">
        <v>47</v>
      </c>
      <c r="F48" s="21">
        <v>16702</v>
      </c>
      <c r="G48" s="21" t="s">
        <v>40</v>
      </c>
      <c r="H48" s="22"/>
      <c r="I48" s="22"/>
      <c r="J48" s="30">
        <v>2177.6</v>
      </c>
      <c r="K48" s="24">
        <v>0</v>
      </c>
      <c r="L48" s="25">
        <v>0.01</v>
      </c>
      <c r="M48" s="26">
        <f t="shared" si="0"/>
        <v>2177.6</v>
      </c>
      <c r="N48" s="26">
        <f t="shared" si="1"/>
        <v>0</v>
      </c>
      <c r="O48" s="27">
        <f t="shared" si="2"/>
        <v>-21.776</v>
      </c>
      <c r="P48" s="27">
        <f t="shared" ref="P48:P53" si="15">M48</f>
        <v>2177.6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-2155.8240000000001</v>
      </c>
      <c r="AJ48" s="28">
        <f t="shared" si="5"/>
        <v>-1.5987211554602254E-13</v>
      </c>
    </row>
    <row r="49" spans="1:36" s="5" customFormat="1" ht="12.95" customHeight="1" x14ac:dyDescent="0.2">
      <c r="A49" s="19"/>
      <c r="B49" s="20">
        <v>11662</v>
      </c>
      <c r="C49" s="20">
        <v>2028</v>
      </c>
      <c r="D49" s="21" t="s">
        <v>67</v>
      </c>
      <c r="E49" s="20" t="s">
        <v>68</v>
      </c>
      <c r="F49" s="21">
        <v>38215</v>
      </c>
      <c r="G49" s="21" t="s">
        <v>40</v>
      </c>
      <c r="H49" s="22"/>
      <c r="I49" s="22"/>
      <c r="J49" s="23"/>
      <c r="K49" s="24">
        <v>13841.5</v>
      </c>
      <c r="L49" s="25">
        <v>0.01</v>
      </c>
      <c r="M49" s="26">
        <f t="shared" si="0"/>
        <v>12358.482142857141</v>
      </c>
      <c r="N49" s="26">
        <f t="shared" si="1"/>
        <v>1483.0178571428569</v>
      </c>
      <c r="O49" s="27">
        <f t="shared" si="2"/>
        <v>-123.58482142857142</v>
      </c>
      <c r="P49" s="27">
        <f t="shared" si="15"/>
        <v>12358.482142857141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-13717.915178571428</v>
      </c>
      <c r="AJ49" s="28">
        <f t="shared" si="5"/>
        <v>1.0516032489249483E-12</v>
      </c>
    </row>
    <row r="50" spans="1:36" s="5" customFormat="1" ht="12.95" customHeight="1" x14ac:dyDescent="0.2">
      <c r="A50" s="19"/>
      <c r="B50" s="20">
        <v>11663</v>
      </c>
      <c r="C50" s="20">
        <v>2112</v>
      </c>
      <c r="D50" s="21" t="s">
        <v>83</v>
      </c>
      <c r="E50" s="20" t="s">
        <v>84</v>
      </c>
      <c r="F50" s="21">
        <v>5115</v>
      </c>
      <c r="G50" s="21" t="s">
        <v>40</v>
      </c>
      <c r="H50" s="22"/>
      <c r="I50" s="22"/>
      <c r="J50" s="30"/>
      <c r="K50" s="24">
        <v>4000</v>
      </c>
      <c r="L50" s="25">
        <v>0.01</v>
      </c>
      <c r="M50" s="26">
        <f t="shared" si="0"/>
        <v>3571.4285714285711</v>
      </c>
      <c r="N50" s="26">
        <f t="shared" si="1"/>
        <v>428.5714285714285</v>
      </c>
      <c r="O50" s="27">
        <f t="shared" si="2"/>
        <v>-35.714285714285715</v>
      </c>
      <c r="P50" s="27">
        <f t="shared" si="15"/>
        <v>3571.4285714285711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-3964.2857142857138</v>
      </c>
      <c r="AJ50" s="28">
        <f t="shared" si="5"/>
        <v>5.1869619710487314E-13</v>
      </c>
    </row>
    <row r="51" spans="1:36" s="5" customFormat="1" ht="12.95" customHeight="1" x14ac:dyDescent="0.2">
      <c r="A51" s="19">
        <v>43487</v>
      </c>
      <c r="B51" s="20">
        <v>11664</v>
      </c>
      <c r="C51" s="20">
        <v>2114</v>
      </c>
      <c r="D51" s="21" t="s">
        <v>46</v>
      </c>
      <c r="E51" s="20" t="s">
        <v>47</v>
      </c>
      <c r="F51" s="21">
        <v>16736</v>
      </c>
      <c r="G51" s="21" t="s">
        <v>40</v>
      </c>
      <c r="H51" s="22"/>
      <c r="I51" s="22"/>
      <c r="J51" s="30">
        <v>672</v>
      </c>
      <c r="K51" s="24">
        <v>0</v>
      </c>
      <c r="L51" s="25">
        <v>0.01</v>
      </c>
      <c r="M51" s="26">
        <f t="shared" si="0"/>
        <v>672</v>
      </c>
      <c r="N51" s="26">
        <f t="shared" si="1"/>
        <v>0</v>
      </c>
      <c r="O51" s="27">
        <f t="shared" si="2"/>
        <v>-6.72</v>
      </c>
      <c r="P51" s="27">
        <f t="shared" si="15"/>
        <v>672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-665.28</v>
      </c>
      <c r="AJ51" s="28">
        <f t="shared" si="5"/>
        <v>2.7533531010703882E-14</v>
      </c>
    </row>
    <row r="52" spans="1:36" s="5" customFormat="1" ht="12.95" customHeight="1" x14ac:dyDescent="0.2">
      <c r="A52" s="19"/>
      <c r="B52" s="20">
        <v>11665</v>
      </c>
      <c r="C52" s="20">
        <v>2103</v>
      </c>
      <c r="D52" s="21" t="s">
        <v>67</v>
      </c>
      <c r="E52" s="20" t="s">
        <v>68</v>
      </c>
      <c r="F52" s="21">
        <v>38221</v>
      </c>
      <c r="G52" s="21" t="s">
        <v>40</v>
      </c>
      <c r="H52" s="22"/>
      <c r="I52" s="22"/>
      <c r="J52" s="30"/>
      <c r="K52" s="24">
        <v>4128</v>
      </c>
      <c r="L52" s="25">
        <v>0.01</v>
      </c>
      <c r="M52" s="26">
        <f t="shared" si="0"/>
        <v>3685.7142857142853</v>
      </c>
      <c r="N52" s="26">
        <f t="shared" si="1"/>
        <v>442.28571428571422</v>
      </c>
      <c r="O52" s="27">
        <f t="shared" si="2"/>
        <v>-36.857142857142854</v>
      </c>
      <c r="P52" s="27">
        <f t="shared" si="15"/>
        <v>3685.7142857142853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-4091.1428571428569</v>
      </c>
      <c r="AJ52" s="28">
        <f t="shared" si="5"/>
        <v>2.6290081223123707E-13</v>
      </c>
    </row>
    <row r="53" spans="1:36" s="5" customFormat="1" ht="12.95" customHeight="1" x14ac:dyDescent="0.2">
      <c r="A53" s="19">
        <v>43489</v>
      </c>
      <c r="B53" s="20">
        <v>11666</v>
      </c>
      <c r="C53" s="20">
        <v>2118</v>
      </c>
      <c r="D53" s="21" t="s">
        <v>62</v>
      </c>
      <c r="E53" s="20" t="s">
        <v>63</v>
      </c>
      <c r="F53" s="21">
        <v>21970</v>
      </c>
      <c r="G53" s="21" t="s">
        <v>40</v>
      </c>
      <c r="H53" s="22"/>
      <c r="I53" s="22"/>
      <c r="J53" s="30"/>
      <c r="K53" s="24">
        <v>14497</v>
      </c>
      <c r="L53" s="25">
        <v>0.01</v>
      </c>
      <c r="M53" s="26">
        <f t="shared" si="0"/>
        <v>12943.749999999998</v>
      </c>
      <c r="N53" s="26">
        <f t="shared" si="1"/>
        <v>1553.2499999999998</v>
      </c>
      <c r="O53" s="27">
        <f t="shared" si="2"/>
        <v>-129.43749999999997</v>
      </c>
      <c r="P53" s="27">
        <f t="shared" si="15"/>
        <v>12943.749999999998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-14367.562499999998</v>
      </c>
      <c r="AJ53" s="28">
        <f t="shared" si="5"/>
        <v>1.8474111129762605E-12</v>
      </c>
    </row>
    <row r="54" spans="1:36" s="5" customFormat="1" ht="12.95" customHeight="1" x14ac:dyDescent="0.2">
      <c r="A54" s="19"/>
      <c r="B54" s="20">
        <v>11666</v>
      </c>
      <c r="C54" s="20">
        <v>2118</v>
      </c>
      <c r="D54" s="21" t="s">
        <v>62</v>
      </c>
      <c r="E54" s="20" t="s">
        <v>63</v>
      </c>
      <c r="F54" s="21">
        <v>21970</v>
      </c>
      <c r="G54" s="21" t="s">
        <v>55</v>
      </c>
      <c r="H54" s="22"/>
      <c r="I54" s="22"/>
      <c r="J54" s="30"/>
      <c r="K54" s="24">
        <v>6420</v>
      </c>
      <c r="L54" s="25">
        <v>0.01</v>
      </c>
      <c r="M54" s="26">
        <f t="shared" si="0"/>
        <v>5732.1428571428569</v>
      </c>
      <c r="N54" s="26">
        <f t="shared" si="1"/>
        <v>687.85714285714278</v>
      </c>
      <c r="O54" s="27">
        <f t="shared" si="2"/>
        <v>-57.321428571428569</v>
      </c>
      <c r="P54" s="27"/>
      <c r="Q54" s="27"/>
      <c r="R54" s="27"/>
      <c r="S54" s="27"/>
      <c r="T54" s="27"/>
      <c r="U54" s="27"/>
      <c r="V54" s="27"/>
      <c r="W54" s="27">
        <f>M54</f>
        <v>5732.1428571428569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-6362.6785714285706</v>
      </c>
      <c r="AJ54" s="28">
        <f t="shared" si="5"/>
        <v>7.815970093361102E-13</v>
      </c>
    </row>
    <row r="55" spans="1:36" s="5" customFormat="1" ht="12.95" customHeight="1" x14ac:dyDescent="0.2">
      <c r="A55" s="19"/>
      <c r="B55" s="20">
        <v>11668</v>
      </c>
      <c r="C55" s="20">
        <v>2106</v>
      </c>
      <c r="D55" s="21" t="s">
        <v>72</v>
      </c>
      <c r="E55" s="20" t="s">
        <v>73</v>
      </c>
      <c r="F55" s="21">
        <v>76133</v>
      </c>
      <c r="G55" s="21" t="s">
        <v>74</v>
      </c>
      <c r="H55" s="22"/>
      <c r="I55" s="22"/>
      <c r="J55" s="30"/>
      <c r="K55" s="24">
        <v>215.38</v>
      </c>
      <c r="L55" s="25">
        <v>0.01</v>
      </c>
      <c r="M55" s="26">
        <f t="shared" si="0"/>
        <v>192.30357142857142</v>
      </c>
      <c r="N55" s="26">
        <f t="shared" si="1"/>
        <v>23.076428571428568</v>
      </c>
      <c r="O55" s="27">
        <f t="shared" si="2"/>
        <v>-1.9230357142857142</v>
      </c>
      <c r="P55" s="27"/>
      <c r="Q55" s="27"/>
      <c r="R55" s="27"/>
      <c r="S55" s="27"/>
      <c r="T55" s="27"/>
      <c r="U55" s="27"/>
      <c r="V55" s="27">
        <f t="shared" ref="V55:V56" si="16">M55</f>
        <v>192.30357142857142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-213.45696428571426</v>
      </c>
      <c r="AJ55" s="28">
        <f t="shared" si="5"/>
        <v>1.7319479184152442E-14</v>
      </c>
    </row>
    <row r="56" spans="1:36" s="5" customFormat="1" ht="12.95" customHeight="1" x14ac:dyDescent="0.2">
      <c r="A56" s="19"/>
      <c r="B56" s="20">
        <v>11668</v>
      </c>
      <c r="C56" s="20">
        <v>2106</v>
      </c>
      <c r="D56" s="21" t="s">
        <v>72</v>
      </c>
      <c r="E56" s="20" t="s">
        <v>73</v>
      </c>
      <c r="F56" s="21">
        <v>76133</v>
      </c>
      <c r="G56" s="21" t="s">
        <v>74</v>
      </c>
      <c r="H56" s="22"/>
      <c r="I56" s="22"/>
      <c r="J56" s="30"/>
      <c r="K56" s="24">
        <v>981.31</v>
      </c>
      <c r="L56" s="25">
        <v>0.01</v>
      </c>
      <c r="M56" s="26">
        <f t="shared" si="0"/>
        <v>876.16964285714278</v>
      </c>
      <c r="N56" s="26">
        <f t="shared" si="1"/>
        <v>105.14035714285713</v>
      </c>
      <c r="O56" s="27">
        <f t="shared" si="2"/>
        <v>-8.7616964285714278</v>
      </c>
      <c r="P56" s="27"/>
      <c r="Q56" s="27"/>
      <c r="R56" s="27"/>
      <c r="S56" s="27"/>
      <c r="T56" s="27"/>
      <c r="U56" s="27"/>
      <c r="V56" s="27">
        <f t="shared" si="16"/>
        <v>876.16964285714278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-972.54830357142851</v>
      </c>
      <c r="AJ56" s="28">
        <f t="shared" si="5"/>
        <v>0</v>
      </c>
    </row>
    <row r="57" spans="1:36" s="5" customFormat="1" ht="12.95" customHeight="1" x14ac:dyDescent="0.2">
      <c r="A57" s="19"/>
      <c r="B57" s="20">
        <v>11669</v>
      </c>
      <c r="C57" s="20">
        <v>2105</v>
      </c>
      <c r="D57" s="21" t="s">
        <v>53</v>
      </c>
      <c r="E57" s="20" t="s">
        <v>54</v>
      </c>
      <c r="F57" s="21">
        <v>31075</v>
      </c>
      <c r="G57" s="21" t="s">
        <v>55</v>
      </c>
      <c r="H57" s="22"/>
      <c r="I57" s="22"/>
      <c r="J57" s="23"/>
      <c r="K57" s="24">
        <v>1590</v>
      </c>
      <c r="L57" s="25">
        <v>0.01</v>
      </c>
      <c r="M57" s="26">
        <f t="shared" si="0"/>
        <v>1419.6428571428571</v>
      </c>
      <c r="N57" s="26">
        <f t="shared" si="1"/>
        <v>170.35714285714283</v>
      </c>
      <c r="O57" s="27">
        <f t="shared" si="2"/>
        <v>-14.196428571428571</v>
      </c>
      <c r="P57" s="27"/>
      <c r="Q57" s="27"/>
      <c r="R57" s="27"/>
      <c r="S57" s="27"/>
      <c r="T57" s="27"/>
      <c r="U57" s="27"/>
      <c r="V57" s="27"/>
      <c r="W57" s="27">
        <f t="shared" ref="W57:W58" si="17">M57</f>
        <v>1419.6428571428571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-1575.8035714285713</v>
      </c>
      <c r="AJ57" s="28">
        <f t="shared" si="5"/>
        <v>9.7699626167013776E-14</v>
      </c>
    </row>
    <row r="58" spans="1:36" s="5" customFormat="1" ht="12.95" customHeight="1" x14ac:dyDescent="0.2">
      <c r="A58" s="19"/>
      <c r="B58" s="20">
        <v>11669</v>
      </c>
      <c r="C58" s="20">
        <v>2105</v>
      </c>
      <c r="D58" s="21" t="s">
        <v>53</v>
      </c>
      <c r="E58" s="20" t="s">
        <v>54</v>
      </c>
      <c r="F58" s="21">
        <v>31075</v>
      </c>
      <c r="G58" s="21" t="s">
        <v>55</v>
      </c>
      <c r="H58" s="22"/>
      <c r="I58" s="22"/>
      <c r="J58" s="23">
        <v>0</v>
      </c>
      <c r="K58" s="24">
        <v>660.75</v>
      </c>
      <c r="L58" s="25">
        <v>0.01</v>
      </c>
      <c r="M58" s="26">
        <f t="shared" si="0"/>
        <v>589.95535714285711</v>
      </c>
      <c r="N58" s="26">
        <f t="shared" si="1"/>
        <v>70.794642857142847</v>
      </c>
      <c r="O58" s="27">
        <f t="shared" si="2"/>
        <v>-5.8995535714285712</v>
      </c>
      <c r="P58" s="27"/>
      <c r="Q58" s="27"/>
      <c r="R58" s="27"/>
      <c r="S58" s="27"/>
      <c r="T58" s="27"/>
      <c r="U58" s="27"/>
      <c r="V58" s="27"/>
      <c r="W58" s="27">
        <f t="shared" si="17"/>
        <v>589.95535714285711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-654.85044642857133</v>
      </c>
      <c r="AJ58" s="28">
        <f t="shared" si="5"/>
        <v>9.7699626167013776E-14</v>
      </c>
    </row>
    <row r="59" spans="1:36" s="5" customFormat="1" ht="12.95" customHeight="1" x14ac:dyDescent="0.2">
      <c r="A59" s="19">
        <v>43490</v>
      </c>
      <c r="B59" s="20">
        <v>11670</v>
      </c>
      <c r="C59" s="20">
        <v>2110</v>
      </c>
      <c r="D59" s="21" t="s">
        <v>46</v>
      </c>
      <c r="E59" s="20" t="s">
        <v>47</v>
      </c>
      <c r="F59" s="21">
        <v>16823</v>
      </c>
      <c r="G59" s="21" t="s">
        <v>40</v>
      </c>
      <c r="H59" s="22"/>
      <c r="I59" s="22"/>
      <c r="J59" s="23">
        <v>365</v>
      </c>
      <c r="K59" s="24">
        <v>0</v>
      </c>
      <c r="L59" s="25">
        <v>0.01</v>
      </c>
      <c r="M59" s="26">
        <f t="shared" si="0"/>
        <v>365</v>
      </c>
      <c r="N59" s="26">
        <f t="shared" si="1"/>
        <v>0</v>
      </c>
      <c r="O59" s="27">
        <f t="shared" si="2"/>
        <v>-3.65</v>
      </c>
      <c r="P59" s="27">
        <f>M59</f>
        <v>365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-361.35</v>
      </c>
      <c r="AJ59" s="28">
        <f t="shared" si="5"/>
        <v>-2.2648549702353193E-14</v>
      </c>
    </row>
    <row r="60" spans="1:36" s="5" customFormat="1" ht="12.95" customHeight="1" x14ac:dyDescent="0.2">
      <c r="A60" s="19"/>
      <c r="B60" s="20">
        <v>11671</v>
      </c>
      <c r="C60" s="20">
        <v>2094</v>
      </c>
      <c r="D60" s="21" t="s">
        <v>85</v>
      </c>
      <c r="E60" s="20" t="s">
        <v>86</v>
      </c>
      <c r="F60" s="21">
        <v>94242</v>
      </c>
      <c r="G60" s="21" t="s">
        <v>52</v>
      </c>
      <c r="H60" s="22"/>
      <c r="I60" s="22"/>
      <c r="J60" s="23">
        <v>0</v>
      </c>
      <c r="K60" s="24">
        <v>5029</v>
      </c>
      <c r="L60" s="25">
        <v>0.01</v>
      </c>
      <c r="M60" s="26">
        <f t="shared" si="0"/>
        <v>4490.1785714285706</v>
      </c>
      <c r="N60" s="26">
        <f t="shared" si="1"/>
        <v>538.82142857142844</v>
      </c>
      <c r="O60" s="27">
        <f t="shared" si="2"/>
        <v>-44.901785714285708</v>
      </c>
      <c r="P60" s="27"/>
      <c r="Q60" s="27">
        <f>M60</f>
        <v>4490.1785714285706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-4984.0982142857138</v>
      </c>
      <c r="AJ60" s="28">
        <f t="shared" si="5"/>
        <v>5.2580162446247414E-13</v>
      </c>
    </row>
    <row r="61" spans="1:36" s="5" customFormat="1" ht="12.95" customHeight="1" x14ac:dyDescent="0.2">
      <c r="A61" s="19">
        <v>43493</v>
      </c>
      <c r="B61" s="20">
        <v>11672</v>
      </c>
      <c r="C61" s="20">
        <v>2112</v>
      </c>
      <c r="D61" s="21" t="s">
        <v>43</v>
      </c>
      <c r="E61" s="20" t="s">
        <v>44</v>
      </c>
      <c r="F61" s="21">
        <v>71035</v>
      </c>
      <c r="G61" s="21" t="s">
        <v>40</v>
      </c>
      <c r="H61" s="22"/>
      <c r="I61" s="22"/>
      <c r="J61" s="23">
        <v>150</v>
      </c>
      <c r="K61" s="24">
        <v>0</v>
      </c>
      <c r="L61" s="25">
        <v>0.01</v>
      </c>
      <c r="M61" s="26">
        <f t="shared" si="0"/>
        <v>150</v>
      </c>
      <c r="N61" s="26">
        <f t="shared" si="1"/>
        <v>0</v>
      </c>
      <c r="O61" s="27">
        <f t="shared" si="2"/>
        <v>-1.5</v>
      </c>
      <c r="P61" s="27">
        <f t="shared" ref="P61:P62" si="18">M61</f>
        <v>150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-148.5</v>
      </c>
      <c r="AJ61" s="28">
        <f t="shared" si="5"/>
        <v>0</v>
      </c>
    </row>
    <row r="62" spans="1:36" s="5" customFormat="1" ht="12.95" customHeight="1" x14ac:dyDescent="0.2">
      <c r="A62" s="19"/>
      <c r="B62" s="20">
        <v>11673</v>
      </c>
      <c r="C62" s="20">
        <v>2113</v>
      </c>
      <c r="D62" s="21" t="s">
        <v>43</v>
      </c>
      <c r="E62" s="20" t="s">
        <v>44</v>
      </c>
      <c r="F62" s="21">
        <v>71033</v>
      </c>
      <c r="G62" s="21" t="s">
        <v>40</v>
      </c>
      <c r="H62" s="22"/>
      <c r="I62" s="22"/>
      <c r="J62" s="23">
        <v>5900</v>
      </c>
      <c r="K62" s="24">
        <v>0</v>
      </c>
      <c r="L62" s="25">
        <v>0.01</v>
      </c>
      <c r="M62" s="26">
        <f t="shared" si="0"/>
        <v>5900</v>
      </c>
      <c r="N62" s="26">
        <f t="shared" si="1"/>
        <v>0</v>
      </c>
      <c r="O62" s="27">
        <f t="shared" si="2"/>
        <v>-59</v>
      </c>
      <c r="P62" s="27">
        <f t="shared" si="18"/>
        <v>5900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-5841</v>
      </c>
      <c r="AJ62" s="28">
        <f t="shared" si="5"/>
        <v>0</v>
      </c>
    </row>
    <row r="63" spans="1:36" s="5" customFormat="1" ht="12.95" customHeight="1" x14ac:dyDescent="0.2">
      <c r="A63" s="19"/>
      <c r="B63" s="20">
        <v>11674</v>
      </c>
      <c r="C63" s="20">
        <v>2114</v>
      </c>
      <c r="D63" s="21" t="s">
        <v>43</v>
      </c>
      <c r="E63" s="20" t="s">
        <v>44</v>
      </c>
      <c r="F63" s="21">
        <v>71034</v>
      </c>
      <c r="G63" s="21" t="s">
        <v>45</v>
      </c>
      <c r="H63" s="22"/>
      <c r="I63" s="22"/>
      <c r="J63" s="23">
        <v>1590</v>
      </c>
      <c r="K63" s="24">
        <v>0</v>
      </c>
      <c r="L63" s="25">
        <v>0.01</v>
      </c>
      <c r="M63" s="26">
        <f t="shared" si="0"/>
        <v>1590</v>
      </c>
      <c r="N63" s="26">
        <f t="shared" si="1"/>
        <v>0</v>
      </c>
      <c r="O63" s="27">
        <f t="shared" si="2"/>
        <v>-15.9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>
        <f t="shared" ref="Z63:Z64" si="19">M63</f>
        <v>1590</v>
      </c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-1574.1</v>
      </c>
      <c r="AJ63" s="28">
        <f t="shared" si="5"/>
        <v>9.0594198809412774E-14</v>
      </c>
    </row>
    <row r="64" spans="1:36" s="5" customFormat="1" ht="12.95" customHeight="1" x14ac:dyDescent="0.2">
      <c r="A64" s="19"/>
      <c r="B64" s="20">
        <v>11675</v>
      </c>
      <c r="C64" s="20">
        <v>2115</v>
      </c>
      <c r="D64" s="21" t="s">
        <v>46</v>
      </c>
      <c r="E64" s="20" t="s">
        <v>47</v>
      </c>
      <c r="F64" s="21">
        <v>16903</v>
      </c>
      <c r="G64" s="21" t="s">
        <v>45</v>
      </c>
      <c r="H64" s="22"/>
      <c r="I64" s="22"/>
      <c r="J64" s="30">
        <v>272.10000000000002</v>
      </c>
      <c r="K64" s="24">
        <v>0</v>
      </c>
      <c r="L64" s="25">
        <v>0.01</v>
      </c>
      <c r="M64" s="26">
        <f t="shared" si="0"/>
        <v>272.10000000000002</v>
      </c>
      <c r="N64" s="26">
        <f t="shared" si="1"/>
        <v>0</v>
      </c>
      <c r="O64" s="27">
        <f t="shared" si="2"/>
        <v>-2.7210000000000001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>
        <f t="shared" si="19"/>
        <v>272.10000000000002</v>
      </c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-269.37900000000002</v>
      </c>
      <c r="AJ64" s="28">
        <f t="shared" si="5"/>
        <v>3.5527136788005009E-15</v>
      </c>
    </row>
    <row r="65" spans="1:36" s="5" customFormat="1" ht="12.95" customHeight="1" x14ac:dyDescent="0.2">
      <c r="A65" s="19"/>
      <c r="B65" s="20">
        <v>11675</v>
      </c>
      <c r="C65" s="20">
        <v>2115</v>
      </c>
      <c r="D65" s="21" t="s">
        <v>46</v>
      </c>
      <c r="E65" s="20" t="s">
        <v>47</v>
      </c>
      <c r="F65" s="21">
        <v>16903</v>
      </c>
      <c r="G65" s="21" t="s">
        <v>40</v>
      </c>
      <c r="H65" s="22"/>
      <c r="I65" s="22"/>
      <c r="J65" s="30">
        <v>3146.1</v>
      </c>
      <c r="K65" s="24">
        <v>0</v>
      </c>
      <c r="L65" s="25">
        <v>0.01</v>
      </c>
      <c r="M65" s="26">
        <f t="shared" si="0"/>
        <v>3146.1</v>
      </c>
      <c r="N65" s="26">
        <f t="shared" si="1"/>
        <v>0</v>
      </c>
      <c r="O65" s="27">
        <f t="shared" si="2"/>
        <v>-31.460999999999999</v>
      </c>
      <c r="P65" s="27">
        <f t="shared" ref="P65:P69" si="20">M65</f>
        <v>3146.1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-3114.6390000000001</v>
      </c>
      <c r="AJ65" s="28">
        <f t="shared" si="5"/>
        <v>-2.1316282072803006E-13</v>
      </c>
    </row>
    <row r="66" spans="1:36" s="5" customFormat="1" ht="12.95" customHeight="1" x14ac:dyDescent="0.2">
      <c r="A66" s="19">
        <v>43494</v>
      </c>
      <c r="B66" s="20">
        <v>11677</v>
      </c>
      <c r="C66" s="20">
        <v>2111</v>
      </c>
      <c r="D66" s="21" t="s">
        <v>48</v>
      </c>
      <c r="E66" s="20" t="s">
        <v>49</v>
      </c>
      <c r="F66" s="21">
        <v>69791</v>
      </c>
      <c r="G66" s="21" t="s">
        <v>40</v>
      </c>
      <c r="H66" s="22"/>
      <c r="I66" s="22"/>
      <c r="J66" s="30">
        <v>0</v>
      </c>
      <c r="K66" s="24">
        <v>6662.4</v>
      </c>
      <c r="L66" s="25">
        <v>0.01</v>
      </c>
      <c r="M66" s="26">
        <f t="shared" si="0"/>
        <v>5948.5714285714275</v>
      </c>
      <c r="N66" s="26">
        <f t="shared" si="1"/>
        <v>713.82857142857131</v>
      </c>
      <c r="O66" s="27">
        <f t="shared" si="2"/>
        <v>-59.485714285714273</v>
      </c>
      <c r="P66" s="27">
        <f t="shared" si="20"/>
        <v>5948.5714285714275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-6602.9142857142842</v>
      </c>
      <c r="AJ66" s="28">
        <f t="shared" si="5"/>
        <v>1.1297629498585593E-12</v>
      </c>
    </row>
    <row r="67" spans="1:36" s="5" customFormat="1" ht="12.95" customHeight="1" x14ac:dyDescent="0.2">
      <c r="A67" s="19">
        <v>43495</v>
      </c>
      <c r="B67" s="20">
        <v>11678</v>
      </c>
      <c r="C67" s="20">
        <v>2117</v>
      </c>
      <c r="D67" s="21" t="s">
        <v>43</v>
      </c>
      <c r="E67" s="20" t="s">
        <v>44</v>
      </c>
      <c r="F67" s="21">
        <v>71037</v>
      </c>
      <c r="G67" s="21" t="s">
        <v>40</v>
      </c>
      <c r="H67" s="22"/>
      <c r="I67" s="22"/>
      <c r="J67" s="23">
        <v>2392</v>
      </c>
      <c r="K67" s="24">
        <v>0</v>
      </c>
      <c r="L67" s="25">
        <v>0.01</v>
      </c>
      <c r="M67" s="26">
        <f t="shared" si="0"/>
        <v>2392</v>
      </c>
      <c r="N67" s="26">
        <f t="shared" si="1"/>
        <v>0</v>
      </c>
      <c r="O67" s="27">
        <f t="shared" si="2"/>
        <v>-23.92</v>
      </c>
      <c r="P67" s="27">
        <f t="shared" si="20"/>
        <v>2392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-2368.08</v>
      </c>
      <c r="AJ67" s="28">
        <f t="shared" si="5"/>
        <v>7.1054273576010019E-14</v>
      </c>
    </row>
    <row r="68" spans="1:36" s="5" customFormat="1" ht="12.95" customHeight="1" x14ac:dyDescent="0.2">
      <c r="A68" s="19"/>
      <c r="B68" s="20">
        <v>11679</v>
      </c>
      <c r="C68" s="20">
        <v>2118</v>
      </c>
      <c r="D68" s="21" t="s">
        <v>41</v>
      </c>
      <c r="E68" s="20" t="s">
        <v>42</v>
      </c>
      <c r="F68" s="21">
        <v>153823</v>
      </c>
      <c r="G68" s="21" t="s">
        <v>40</v>
      </c>
      <c r="H68" s="22"/>
      <c r="I68" s="22"/>
      <c r="J68" s="23">
        <v>2100</v>
      </c>
      <c r="K68" s="24">
        <v>0</v>
      </c>
      <c r="L68" s="25">
        <v>0.01</v>
      </c>
      <c r="M68" s="26">
        <f t="shared" si="0"/>
        <v>2100</v>
      </c>
      <c r="N68" s="26">
        <f t="shared" si="1"/>
        <v>0</v>
      </c>
      <c r="O68" s="27">
        <f t="shared" si="2"/>
        <v>-21</v>
      </c>
      <c r="P68" s="27">
        <f t="shared" si="20"/>
        <v>2100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-2079</v>
      </c>
      <c r="AJ68" s="28">
        <f t="shared" si="5"/>
        <v>0</v>
      </c>
    </row>
    <row r="69" spans="1:36" s="5" customFormat="1" ht="12.95" customHeight="1" x14ac:dyDescent="0.2">
      <c r="A69" s="19"/>
      <c r="B69" s="20">
        <v>11680</v>
      </c>
      <c r="C69" s="20">
        <v>2119</v>
      </c>
      <c r="D69" s="21" t="s">
        <v>46</v>
      </c>
      <c r="E69" s="20" t="s">
        <v>47</v>
      </c>
      <c r="F69" s="21">
        <v>17517</v>
      </c>
      <c r="G69" s="21" t="s">
        <v>40</v>
      </c>
      <c r="H69" s="22"/>
      <c r="I69" s="22"/>
      <c r="J69" s="23">
        <v>0</v>
      </c>
      <c r="K69" s="24">
        <v>390</v>
      </c>
      <c r="L69" s="25">
        <v>0.01</v>
      </c>
      <c r="M69" s="26">
        <f t="shared" si="0"/>
        <v>348.21428571428567</v>
      </c>
      <c r="N69" s="26">
        <f t="shared" si="1"/>
        <v>41.785714285714278</v>
      </c>
      <c r="O69" s="27">
        <f t="shared" si="2"/>
        <v>-3.4821428571428568</v>
      </c>
      <c r="P69" s="27">
        <f t="shared" si="20"/>
        <v>348.21428571428567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-386.51785714285711</v>
      </c>
      <c r="AJ69" s="28">
        <f t="shared" si="5"/>
        <v>3.2862601528904634E-14</v>
      </c>
    </row>
    <row r="70" spans="1:36" s="5" customFormat="1" ht="12.95" customHeight="1" x14ac:dyDescent="0.2">
      <c r="A70" s="19">
        <v>43496</v>
      </c>
      <c r="B70" s="20">
        <v>11681</v>
      </c>
      <c r="C70" s="20">
        <v>2120</v>
      </c>
      <c r="D70" s="21" t="s">
        <v>56</v>
      </c>
      <c r="E70" s="20">
        <v>139564</v>
      </c>
      <c r="F70" s="21">
        <v>241351</v>
      </c>
      <c r="G70" s="21" t="s">
        <v>57</v>
      </c>
      <c r="H70" s="22"/>
      <c r="I70" s="22"/>
      <c r="J70" s="23">
        <v>0</v>
      </c>
      <c r="K70" s="24">
        <v>3338.48</v>
      </c>
      <c r="L70" s="25">
        <v>0.01</v>
      </c>
      <c r="M70" s="27">
        <f t="shared" si="0"/>
        <v>2980.7857142857142</v>
      </c>
      <c r="N70" s="27">
        <f t="shared" si="1"/>
        <v>357.69428571428568</v>
      </c>
      <c r="O70" s="27">
        <f t="shared" si="2"/>
        <v>-29.807857142857141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2980.7857142857142</v>
      </c>
      <c r="AI70" s="27">
        <f t="shared" si="4"/>
        <v>-3308.6721428571427</v>
      </c>
      <c r="AJ70" s="28">
        <f t="shared" si="5"/>
        <v>1.5987211554602254E-13</v>
      </c>
    </row>
    <row r="71" spans="1:36" s="5" customFormat="1" ht="12.95" customHeight="1" x14ac:dyDescent="0.2">
      <c r="A71" s="19"/>
      <c r="B71" s="20">
        <v>11682</v>
      </c>
      <c r="C71" s="20">
        <v>2121</v>
      </c>
      <c r="D71" s="21" t="s">
        <v>41</v>
      </c>
      <c r="E71" s="20" t="s">
        <v>42</v>
      </c>
      <c r="F71" s="21">
        <v>153951</v>
      </c>
      <c r="G71" s="21" t="s">
        <v>40</v>
      </c>
      <c r="H71" s="22"/>
      <c r="I71" s="22"/>
      <c r="J71" s="23">
        <v>1100</v>
      </c>
      <c r="K71" s="24">
        <v>0</v>
      </c>
      <c r="L71" s="25">
        <v>0.01</v>
      </c>
      <c r="M71" s="27">
        <f t="shared" si="0"/>
        <v>1100</v>
      </c>
      <c r="N71" s="27">
        <f t="shared" si="1"/>
        <v>0</v>
      </c>
      <c r="O71" s="27">
        <f t="shared" si="2"/>
        <v>-11</v>
      </c>
      <c r="P71" s="27">
        <f>M71</f>
        <v>1100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-1089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72702.83</v>
      </c>
      <c r="K98" s="61">
        <f>SUM(K5:K96)</f>
        <v>133311.67999999999</v>
      </c>
      <c r="L98" s="62"/>
      <c r="M98" s="61">
        <f t="shared" ref="M98:AI98" si="21">SUM(M5:M96)</f>
        <v>191731.11571428576</v>
      </c>
      <c r="N98" s="61">
        <f t="shared" si="21"/>
        <v>14283.394285714285</v>
      </c>
      <c r="O98" s="61">
        <f t="shared" si="21"/>
        <v>-1917.3111571428576</v>
      </c>
      <c r="P98" s="61">
        <f t="shared" si="21"/>
        <v>136447.79642857146</v>
      </c>
      <c r="Q98" s="61">
        <f t="shared" si="21"/>
        <v>16451.78571428571</v>
      </c>
      <c r="R98" s="61">
        <f t="shared" si="21"/>
        <v>0</v>
      </c>
      <c r="S98" s="61">
        <f t="shared" si="21"/>
        <v>1513.3928571428571</v>
      </c>
      <c r="T98" s="61">
        <f t="shared" si="21"/>
        <v>0</v>
      </c>
      <c r="U98" s="61">
        <f t="shared" si="21"/>
        <v>1607.1428571428569</v>
      </c>
      <c r="V98" s="61">
        <f t="shared" si="21"/>
        <v>2837.0178571428569</v>
      </c>
      <c r="W98" s="61">
        <f t="shared" si="21"/>
        <v>13378.124999999998</v>
      </c>
      <c r="X98" s="61">
        <f t="shared" si="21"/>
        <v>0</v>
      </c>
      <c r="Y98" s="61">
        <f t="shared" si="21"/>
        <v>62.499999999999993</v>
      </c>
      <c r="Z98" s="61">
        <f t="shared" si="21"/>
        <v>9981.7300000000014</v>
      </c>
      <c r="AA98" s="61">
        <f t="shared" si="21"/>
        <v>0</v>
      </c>
      <c r="AB98" s="61">
        <f t="shared" si="21"/>
        <v>0</v>
      </c>
      <c r="AC98" s="61">
        <f t="shared" si="21"/>
        <v>0</v>
      </c>
      <c r="AD98" s="61">
        <f t="shared" si="21"/>
        <v>0</v>
      </c>
      <c r="AE98" s="61">
        <f t="shared" si="21"/>
        <v>0</v>
      </c>
      <c r="AF98" s="61">
        <f t="shared" si="21"/>
        <v>0</v>
      </c>
      <c r="AG98" s="61">
        <f t="shared" si="21"/>
        <v>0</v>
      </c>
      <c r="AH98" s="61">
        <f t="shared" si="21"/>
        <v>9451.625</v>
      </c>
      <c r="AI98" s="61">
        <f t="shared" si="21"/>
        <v>-204097.19884285712</v>
      </c>
    </row>
    <row r="99" spans="1:35" x14ac:dyDescent="0.2">
      <c r="AH99" s="5" t="s">
        <v>69</v>
      </c>
      <c r="AI99" s="5">
        <f>+N100+AI98</f>
        <v>1917.3111571429181</v>
      </c>
    </row>
    <row r="100" spans="1:35" x14ac:dyDescent="0.2">
      <c r="K100" s="5">
        <f>+K98+J98</f>
        <v>206014.51</v>
      </c>
      <c r="N100" s="5">
        <f>+N98+M98</f>
        <v>206014.51000000004</v>
      </c>
      <c r="P100" s="5">
        <f>P98+Q98</f>
        <v>152899.58214285717</v>
      </c>
      <c r="AI100" s="5">
        <f>+AI98-AI99</f>
        <v>-206014.51000000004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2"/>
  <sheetViews>
    <sheetView workbookViewId="0">
      <pane ySplit="4" topLeftCell="A26" activePane="bottomLeft" state="frozen"/>
      <selection pane="bottomLeft" activeCell="D29" sqref="D2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87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43497</v>
      </c>
      <c r="B5" s="20">
        <v>11683</v>
      </c>
      <c r="C5" s="20">
        <v>2126</v>
      </c>
      <c r="D5" s="21" t="s">
        <v>46</v>
      </c>
      <c r="E5" s="20" t="s">
        <v>47</v>
      </c>
      <c r="F5" s="20">
        <v>17579</v>
      </c>
      <c r="G5" s="21" t="s">
        <v>40</v>
      </c>
      <c r="H5" s="22"/>
      <c r="I5" s="22"/>
      <c r="J5" s="23">
        <v>410</v>
      </c>
      <c r="K5" s="24">
        <v>0</v>
      </c>
      <c r="L5" s="25">
        <v>0.01</v>
      </c>
      <c r="M5" s="26">
        <f t="shared" ref="M5:M96" si="0">SUM(H5:J5,K5/1.12)</f>
        <v>410</v>
      </c>
      <c r="N5" s="26">
        <f t="shared" ref="N5:N96" si="1">K5/1.12*0.12</f>
        <v>0</v>
      </c>
      <c r="O5" s="27">
        <f t="shared" ref="O5:O96" si="2">-SUM(I5:J5,K5/1.12)*L5</f>
        <v>-4.0999999999999996</v>
      </c>
      <c r="P5" s="27">
        <f t="shared" ref="P5:P6" si="3">M5</f>
        <v>410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-405.9</v>
      </c>
      <c r="AJ5" s="28">
        <f t="shared" ref="AJ5:AJ96" si="5">SUM(H5:K5)+AI5+O5</f>
        <v>2.3092638912203256E-14</v>
      </c>
    </row>
    <row r="6" spans="1:36" ht="12.95" customHeight="1" x14ac:dyDescent="0.2">
      <c r="A6" s="19"/>
      <c r="B6" s="20">
        <v>11684</v>
      </c>
      <c r="C6" s="20">
        <v>2127</v>
      </c>
      <c r="D6" s="21" t="s">
        <v>41</v>
      </c>
      <c r="E6" s="20" t="s">
        <v>42</v>
      </c>
      <c r="F6" s="20">
        <v>154194</v>
      </c>
      <c r="G6" s="21" t="s">
        <v>40</v>
      </c>
      <c r="H6" s="22"/>
      <c r="I6" s="22"/>
      <c r="J6" s="23">
        <v>5150</v>
      </c>
      <c r="K6" s="24">
        <v>0</v>
      </c>
      <c r="L6" s="25">
        <v>0.01</v>
      </c>
      <c r="M6" s="26">
        <f t="shared" si="0"/>
        <v>5150</v>
      </c>
      <c r="N6" s="26">
        <f t="shared" si="1"/>
        <v>0</v>
      </c>
      <c r="O6" s="27">
        <f t="shared" si="2"/>
        <v>-51.5</v>
      </c>
      <c r="P6" s="27">
        <f t="shared" si="3"/>
        <v>5150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-5098.5</v>
      </c>
      <c r="AJ6" s="28">
        <f t="shared" si="5"/>
        <v>0</v>
      </c>
    </row>
    <row r="7" spans="1:36" ht="12.95" customHeight="1" x14ac:dyDescent="0.2">
      <c r="A7" s="19"/>
      <c r="B7" s="20">
        <v>11685</v>
      </c>
      <c r="C7" s="20">
        <v>2128</v>
      </c>
      <c r="D7" s="21" t="s">
        <v>43</v>
      </c>
      <c r="E7" s="20" t="s">
        <v>44</v>
      </c>
      <c r="F7" s="20">
        <v>71044</v>
      </c>
      <c r="G7" s="21" t="s">
        <v>45</v>
      </c>
      <c r="H7" s="22"/>
      <c r="I7" s="22"/>
      <c r="J7" s="23">
        <v>1856.26</v>
      </c>
      <c r="K7" s="24">
        <v>0</v>
      </c>
      <c r="L7" s="25">
        <v>0.01</v>
      </c>
      <c r="M7" s="26">
        <f t="shared" si="0"/>
        <v>1856.26</v>
      </c>
      <c r="N7" s="26">
        <f t="shared" si="1"/>
        <v>0</v>
      </c>
      <c r="O7" s="27">
        <f t="shared" si="2"/>
        <v>-18.5626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1856.26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-1837.6974</v>
      </c>
      <c r="AJ7" s="28">
        <f t="shared" si="5"/>
        <v>0</v>
      </c>
    </row>
    <row r="8" spans="1:36" ht="12.95" customHeight="1" x14ac:dyDescent="0.2">
      <c r="A8" s="19"/>
      <c r="B8" s="20">
        <v>11686</v>
      </c>
      <c r="C8" s="20">
        <v>2129</v>
      </c>
      <c r="D8" s="21" t="s">
        <v>43</v>
      </c>
      <c r="E8" s="20" t="s">
        <v>44</v>
      </c>
      <c r="F8" s="20">
        <v>71043</v>
      </c>
      <c r="G8" s="21" t="s">
        <v>40</v>
      </c>
      <c r="H8" s="22"/>
      <c r="I8" s="22"/>
      <c r="J8" s="23">
        <v>5205</v>
      </c>
      <c r="K8" s="24">
        <v>0</v>
      </c>
      <c r="L8" s="25">
        <v>0.01</v>
      </c>
      <c r="M8" s="26">
        <f t="shared" si="0"/>
        <v>5205</v>
      </c>
      <c r="N8" s="26">
        <f t="shared" si="1"/>
        <v>0</v>
      </c>
      <c r="O8" s="27">
        <f t="shared" si="2"/>
        <v>-52.050000000000004</v>
      </c>
      <c r="P8" s="27">
        <f>M8</f>
        <v>5205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-5152.95</v>
      </c>
      <c r="AJ8" s="28">
        <f t="shared" si="5"/>
        <v>1.7763568394002505E-13</v>
      </c>
    </row>
    <row r="9" spans="1:36" ht="12.95" customHeight="1" x14ac:dyDescent="0.2">
      <c r="A9" s="19"/>
      <c r="B9" s="20">
        <v>11687</v>
      </c>
      <c r="C9" s="20">
        <v>2130</v>
      </c>
      <c r="D9" s="21" t="s">
        <v>46</v>
      </c>
      <c r="E9" s="20" t="s">
        <v>47</v>
      </c>
      <c r="F9" s="20">
        <v>17652</v>
      </c>
      <c r="G9" s="21" t="s">
        <v>45</v>
      </c>
      <c r="H9" s="22"/>
      <c r="I9" s="22"/>
      <c r="J9" s="30">
        <v>307.5</v>
      </c>
      <c r="K9" s="24">
        <v>0</v>
      </c>
      <c r="L9" s="25">
        <v>0.01</v>
      </c>
      <c r="M9" s="26">
        <f t="shared" si="0"/>
        <v>307.5</v>
      </c>
      <c r="N9" s="26">
        <f t="shared" si="1"/>
        <v>0</v>
      </c>
      <c r="O9" s="27">
        <f t="shared" si="2"/>
        <v>-3.0750000000000002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307.5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-304.42500000000001</v>
      </c>
      <c r="AJ9" s="28">
        <f t="shared" si="5"/>
        <v>-1.1546319456101628E-14</v>
      </c>
    </row>
    <row r="10" spans="1:36" ht="12.95" customHeight="1" x14ac:dyDescent="0.2">
      <c r="A10" s="19"/>
      <c r="B10" s="20">
        <v>11687</v>
      </c>
      <c r="C10" s="20">
        <v>2130</v>
      </c>
      <c r="D10" s="21" t="s">
        <v>46</v>
      </c>
      <c r="E10" s="20" t="s">
        <v>47</v>
      </c>
      <c r="F10" s="20">
        <v>17652</v>
      </c>
      <c r="G10" s="21" t="s">
        <v>40</v>
      </c>
      <c r="H10" s="22"/>
      <c r="I10" s="22"/>
      <c r="J10" s="30">
        <v>2191</v>
      </c>
      <c r="K10" s="24">
        <v>0</v>
      </c>
      <c r="L10" s="25">
        <v>0.01</v>
      </c>
      <c r="M10" s="26">
        <f t="shared" si="0"/>
        <v>2191</v>
      </c>
      <c r="N10" s="26">
        <f t="shared" si="1"/>
        <v>0</v>
      </c>
      <c r="O10" s="27">
        <f t="shared" si="2"/>
        <v>-21.91</v>
      </c>
      <c r="P10" s="27">
        <f t="shared" ref="P10:P14" si="6">M10</f>
        <v>2191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-2169.09</v>
      </c>
      <c r="AJ10" s="28">
        <f t="shared" si="5"/>
        <v>-1.4566126083082054E-13</v>
      </c>
    </row>
    <row r="11" spans="1:36" ht="12.95" customHeight="1" x14ac:dyDescent="0.2">
      <c r="A11" s="19">
        <v>43503</v>
      </c>
      <c r="B11" s="20">
        <v>11689</v>
      </c>
      <c r="C11" s="20">
        <v>2139</v>
      </c>
      <c r="D11" s="21" t="s">
        <v>46</v>
      </c>
      <c r="E11" s="20" t="s">
        <v>47</v>
      </c>
      <c r="F11" s="20">
        <v>17743</v>
      </c>
      <c r="G11" s="21" t="s">
        <v>40</v>
      </c>
      <c r="H11" s="22"/>
      <c r="I11" s="22"/>
      <c r="J11" s="30">
        <v>596</v>
      </c>
      <c r="K11" s="24">
        <v>0</v>
      </c>
      <c r="L11" s="25">
        <v>0.01</v>
      </c>
      <c r="M11" s="26">
        <f t="shared" si="0"/>
        <v>596</v>
      </c>
      <c r="N11" s="26">
        <f t="shared" si="1"/>
        <v>0</v>
      </c>
      <c r="O11" s="27">
        <f t="shared" si="2"/>
        <v>-5.96</v>
      </c>
      <c r="P11" s="27">
        <f t="shared" si="6"/>
        <v>596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-590.04</v>
      </c>
      <c r="AJ11" s="28">
        <f t="shared" si="5"/>
        <v>3.6415315207705135E-14</v>
      </c>
    </row>
    <row r="12" spans="1:36" ht="12.95" customHeight="1" x14ac:dyDescent="0.2">
      <c r="A12" s="19"/>
      <c r="B12" s="20">
        <v>11690</v>
      </c>
      <c r="C12" s="20">
        <v>2140</v>
      </c>
      <c r="D12" s="21" t="s">
        <v>62</v>
      </c>
      <c r="E12" s="20" t="s">
        <v>63</v>
      </c>
      <c r="F12" s="20">
        <v>22064</v>
      </c>
      <c r="G12" s="21" t="s">
        <v>40</v>
      </c>
      <c r="H12" s="22"/>
      <c r="I12" s="22"/>
      <c r="J12" s="23">
        <v>0</v>
      </c>
      <c r="K12" s="24">
        <v>14084</v>
      </c>
      <c r="L12" s="25">
        <v>0.01</v>
      </c>
      <c r="M12" s="26">
        <f t="shared" si="0"/>
        <v>12574.999999999998</v>
      </c>
      <c r="N12" s="26">
        <f t="shared" si="1"/>
        <v>1508.9999999999998</v>
      </c>
      <c r="O12" s="27">
        <f t="shared" si="2"/>
        <v>-125.74999999999999</v>
      </c>
      <c r="P12" s="27">
        <f t="shared" si="6"/>
        <v>12574.999999999998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-13958.249999999998</v>
      </c>
      <c r="AJ12" s="28">
        <f t="shared" si="5"/>
        <v>1.8332002582610585E-12</v>
      </c>
    </row>
    <row r="13" spans="1:36" ht="12.95" customHeight="1" x14ac:dyDescent="0.2">
      <c r="A13" s="19">
        <v>43504</v>
      </c>
      <c r="B13" s="20">
        <v>11692</v>
      </c>
      <c r="C13" s="20">
        <v>2123</v>
      </c>
      <c r="D13" s="21" t="s">
        <v>38</v>
      </c>
      <c r="E13" s="20" t="s">
        <v>39</v>
      </c>
      <c r="F13" s="20">
        <v>19421</v>
      </c>
      <c r="G13" s="21" t="s">
        <v>40</v>
      </c>
      <c r="H13" s="22"/>
      <c r="I13" s="22"/>
      <c r="J13" s="23">
        <v>0</v>
      </c>
      <c r="K13" s="24">
        <v>2540</v>
      </c>
      <c r="L13" s="25">
        <v>0.01</v>
      </c>
      <c r="M13" s="26">
        <f t="shared" si="0"/>
        <v>2267.8571428571427</v>
      </c>
      <c r="N13" s="26">
        <f t="shared" si="1"/>
        <v>272.14285714285711</v>
      </c>
      <c r="O13" s="27">
        <f t="shared" si="2"/>
        <v>-22.678571428571427</v>
      </c>
      <c r="P13" s="27">
        <f t="shared" si="6"/>
        <v>2267.8571428571427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-2517.3214285714284</v>
      </c>
      <c r="AJ13" s="28">
        <f t="shared" si="5"/>
        <v>1.3145040611561853E-13</v>
      </c>
    </row>
    <row r="14" spans="1:36" ht="12.95" customHeight="1" x14ac:dyDescent="0.2">
      <c r="A14" s="19"/>
      <c r="B14" s="20">
        <v>11693</v>
      </c>
      <c r="C14" s="20">
        <v>2142</v>
      </c>
      <c r="D14" s="21" t="s">
        <v>58</v>
      </c>
      <c r="E14" s="20" t="s">
        <v>59</v>
      </c>
      <c r="F14" s="20">
        <v>1421</v>
      </c>
      <c r="G14" s="21" t="s">
        <v>40</v>
      </c>
      <c r="H14" s="22"/>
      <c r="I14" s="22"/>
      <c r="J14" s="23">
        <v>0</v>
      </c>
      <c r="K14" s="24">
        <v>5200</v>
      </c>
      <c r="L14" s="25">
        <v>0.01</v>
      </c>
      <c r="M14" s="26">
        <f t="shared" si="0"/>
        <v>4642.8571428571422</v>
      </c>
      <c r="N14" s="26">
        <f t="shared" si="1"/>
        <v>557.142857142857</v>
      </c>
      <c r="O14" s="27">
        <f t="shared" si="2"/>
        <v>-46.428571428571423</v>
      </c>
      <c r="P14" s="27">
        <f t="shared" si="6"/>
        <v>4642.8571428571422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-5153.5714285714275</v>
      </c>
      <c r="AJ14" s="28">
        <f t="shared" si="5"/>
        <v>1.0444978215673473E-12</v>
      </c>
    </row>
    <row r="15" spans="1:36" ht="12.95" customHeight="1" x14ac:dyDescent="0.2">
      <c r="A15" s="19">
        <v>43505</v>
      </c>
      <c r="B15" s="20">
        <v>11694</v>
      </c>
      <c r="C15" s="20">
        <v>2143</v>
      </c>
      <c r="D15" s="21" t="s">
        <v>60</v>
      </c>
      <c r="E15" s="20" t="s">
        <v>61</v>
      </c>
      <c r="F15" s="20">
        <v>511020105</v>
      </c>
      <c r="G15" s="21" t="s">
        <v>52</v>
      </c>
      <c r="H15" s="22"/>
      <c r="I15" s="22"/>
      <c r="J15" s="23">
        <v>0</v>
      </c>
      <c r="K15" s="24">
        <v>5955</v>
      </c>
      <c r="L15" s="25">
        <v>0.01</v>
      </c>
      <c r="M15" s="26">
        <f t="shared" si="0"/>
        <v>5316.9642857142853</v>
      </c>
      <c r="N15" s="26">
        <f t="shared" si="1"/>
        <v>638.03571428571422</v>
      </c>
      <c r="O15" s="27">
        <f t="shared" si="2"/>
        <v>-53.169642857142854</v>
      </c>
      <c r="P15" s="27"/>
      <c r="Q15" s="27">
        <f>M15</f>
        <v>5316.9642857142853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-5901.8303571428569</v>
      </c>
      <c r="AJ15" s="28">
        <f t="shared" si="5"/>
        <v>2.6290081223123707E-13</v>
      </c>
    </row>
    <row r="16" spans="1:36" ht="12.95" customHeight="1" x14ac:dyDescent="0.2">
      <c r="A16" s="19"/>
      <c r="B16" s="20">
        <v>11695</v>
      </c>
      <c r="C16" s="20">
        <v>2150</v>
      </c>
      <c r="D16" s="21" t="s">
        <v>56</v>
      </c>
      <c r="E16" s="20">
        <v>139564</v>
      </c>
      <c r="F16" s="20">
        <v>240974</v>
      </c>
      <c r="G16" s="21" t="s">
        <v>57</v>
      </c>
      <c r="H16" s="22"/>
      <c r="I16" s="22"/>
      <c r="J16" s="23">
        <v>0</v>
      </c>
      <c r="K16" s="24">
        <v>2186.06</v>
      </c>
      <c r="L16" s="25">
        <v>0.01</v>
      </c>
      <c r="M16" s="26">
        <f t="shared" si="0"/>
        <v>1951.8392857142856</v>
      </c>
      <c r="N16" s="26">
        <f t="shared" si="1"/>
        <v>234.22071428571425</v>
      </c>
      <c r="O16" s="27">
        <f t="shared" si="2"/>
        <v>-19.518392857142857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>
        <f>M16</f>
        <v>1951.8392857142856</v>
      </c>
      <c r="AI16" s="27">
        <f t="shared" si="4"/>
        <v>-2166.5416071428572</v>
      </c>
      <c r="AJ16" s="28">
        <f t="shared" si="5"/>
        <v>-8.5265128291212022E-14</v>
      </c>
    </row>
    <row r="17" spans="1:36" ht="12.95" customHeight="1" x14ac:dyDescent="0.2">
      <c r="A17" s="19">
        <v>43507</v>
      </c>
      <c r="B17" s="20">
        <v>11696</v>
      </c>
      <c r="C17" s="20">
        <v>2151</v>
      </c>
      <c r="D17" s="21" t="s">
        <v>41</v>
      </c>
      <c r="E17" s="20" t="s">
        <v>42</v>
      </c>
      <c r="F17" s="20">
        <v>154842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ref="P17:P19" si="7">M17</f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-3168</v>
      </c>
      <c r="AJ17" s="28">
        <f t="shared" si="5"/>
        <v>0</v>
      </c>
    </row>
    <row r="18" spans="1:36" ht="12.95" customHeight="1" x14ac:dyDescent="0.2">
      <c r="A18" s="19"/>
      <c r="B18" s="20">
        <v>11697</v>
      </c>
      <c r="C18" s="20">
        <v>2152</v>
      </c>
      <c r="D18" s="21" t="s">
        <v>43</v>
      </c>
      <c r="E18" s="20" t="s">
        <v>44</v>
      </c>
      <c r="F18" s="20">
        <v>71503</v>
      </c>
      <c r="G18" s="21" t="s">
        <v>40</v>
      </c>
      <c r="H18" s="22"/>
      <c r="I18" s="22"/>
      <c r="J18" s="30">
        <v>6375</v>
      </c>
      <c r="K18" s="24">
        <v>0</v>
      </c>
      <c r="L18" s="25">
        <v>0.01</v>
      </c>
      <c r="M18" s="26">
        <f t="shared" si="0"/>
        <v>6375</v>
      </c>
      <c r="N18" s="26">
        <f t="shared" si="1"/>
        <v>0</v>
      </c>
      <c r="O18" s="27">
        <f t="shared" si="2"/>
        <v>-63.75</v>
      </c>
      <c r="P18" s="27">
        <f t="shared" si="7"/>
        <v>6375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-6311.25</v>
      </c>
      <c r="AJ18" s="28">
        <f t="shared" si="5"/>
        <v>0</v>
      </c>
    </row>
    <row r="19" spans="1:36" ht="12.95" customHeight="1" x14ac:dyDescent="0.2">
      <c r="A19" s="19"/>
      <c r="B19" s="20">
        <v>11698</v>
      </c>
      <c r="C19" s="20">
        <v>2153</v>
      </c>
      <c r="D19" s="21" t="s">
        <v>46</v>
      </c>
      <c r="E19" s="20" t="s">
        <v>47</v>
      </c>
      <c r="F19" s="20">
        <v>17837</v>
      </c>
      <c r="G19" s="21" t="s">
        <v>40</v>
      </c>
      <c r="H19" s="22"/>
      <c r="I19" s="22"/>
      <c r="J19" s="30">
        <v>2704.75</v>
      </c>
      <c r="K19" s="24">
        <v>0</v>
      </c>
      <c r="L19" s="25">
        <v>0.01</v>
      </c>
      <c r="M19" s="26">
        <f t="shared" si="0"/>
        <v>2704.75</v>
      </c>
      <c r="N19" s="26">
        <f t="shared" si="1"/>
        <v>0</v>
      </c>
      <c r="O19" s="27">
        <f t="shared" si="2"/>
        <v>-27.047499999999999</v>
      </c>
      <c r="P19" s="27">
        <f t="shared" si="7"/>
        <v>2704.75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-2677.7024999999999</v>
      </c>
      <c r="AJ19" s="28">
        <f t="shared" si="5"/>
        <v>1.2789769243681803E-13</v>
      </c>
    </row>
    <row r="20" spans="1:36" ht="12.95" customHeight="1" x14ac:dyDescent="0.2">
      <c r="A20" s="19"/>
      <c r="B20" s="20">
        <v>11700</v>
      </c>
      <c r="C20" s="20">
        <v>2155</v>
      </c>
      <c r="D20" s="21" t="s">
        <v>46</v>
      </c>
      <c r="E20" s="20" t="s">
        <v>47</v>
      </c>
      <c r="F20" s="20">
        <v>17838</v>
      </c>
      <c r="G20" s="21" t="s">
        <v>45</v>
      </c>
      <c r="H20" s="22"/>
      <c r="I20" s="22"/>
      <c r="J20" s="30">
        <v>379.6</v>
      </c>
      <c r="K20" s="24">
        <v>0</v>
      </c>
      <c r="L20" s="25">
        <v>0.01</v>
      </c>
      <c r="M20" s="26">
        <f t="shared" si="0"/>
        <v>379.6</v>
      </c>
      <c r="N20" s="26">
        <f t="shared" si="1"/>
        <v>0</v>
      </c>
      <c r="O20" s="27">
        <f t="shared" si="2"/>
        <v>-3.7960000000000003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379.6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-375.80400000000003</v>
      </c>
      <c r="AJ20" s="28">
        <f t="shared" si="5"/>
        <v>-7.9936057773011271E-15</v>
      </c>
    </row>
    <row r="21" spans="1:36" s="5" customFormat="1" ht="12.95" customHeight="1" x14ac:dyDescent="0.2">
      <c r="A21" s="19">
        <v>43508</v>
      </c>
      <c r="B21" s="20">
        <v>11701</v>
      </c>
      <c r="C21" s="20">
        <v>2132</v>
      </c>
      <c r="D21" s="21" t="s">
        <v>48</v>
      </c>
      <c r="E21" s="20" t="s">
        <v>49</v>
      </c>
      <c r="F21" s="20">
        <v>71540</v>
      </c>
      <c r="G21" s="21" t="s">
        <v>40</v>
      </c>
      <c r="H21" s="22"/>
      <c r="I21" s="22"/>
      <c r="J21" s="23">
        <v>0</v>
      </c>
      <c r="K21" s="24">
        <v>10209.5</v>
      </c>
      <c r="L21" s="25">
        <v>0.01</v>
      </c>
      <c r="M21" s="26">
        <f t="shared" si="0"/>
        <v>9115.625</v>
      </c>
      <c r="N21" s="26">
        <f t="shared" si="1"/>
        <v>1093.875</v>
      </c>
      <c r="O21" s="27">
        <f t="shared" si="2"/>
        <v>-91.15625</v>
      </c>
      <c r="P21" s="27">
        <f t="shared" ref="P21:P25" si="8">M21</f>
        <v>9115.625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-10118.34375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11702</v>
      </c>
      <c r="C22" s="20">
        <v>2137</v>
      </c>
      <c r="D22" s="21" t="s">
        <v>80</v>
      </c>
      <c r="E22" s="20" t="s">
        <v>81</v>
      </c>
      <c r="F22" s="20">
        <v>156215</v>
      </c>
      <c r="G22" s="21" t="s">
        <v>40</v>
      </c>
      <c r="H22" s="22"/>
      <c r="I22" s="22"/>
      <c r="J22" s="23">
        <v>0</v>
      </c>
      <c r="K22" s="24">
        <v>8500</v>
      </c>
      <c r="L22" s="25">
        <v>0.01</v>
      </c>
      <c r="M22" s="26">
        <f t="shared" si="0"/>
        <v>7589.2857142857138</v>
      </c>
      <c r="N22" s="26">
        <f t="shared" si="1"/>
        <v>910.71428571428567</v>
      </c>
      <c r="O22" s="27">
        <f t="shared" si="2"/>
        <v>-75.892857142857139</v>
      </c>
      <c r="P22" s="27">
        <f t="shared" si="8"/>
        <v>7589.2857142857138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-8424.1071428571431</v>
      </c>
      <c r="AJ22" s="28">
        <f t="shared" si="5"/>
        <v>-2.5579538487363607E-13</v>
      </c>
    </row>
    <row r="23" spans="1:36" s="5" customFormat="1" ht="12.95" customHeight="1" x14ac:dyDescent="0.2">
      <c r="A23" s="19"/>
      <c r="B23" s="20">
        <v>11703</v>
      </c>
      <c r="C23" s="20">
        <v>2135</v>
      </c>
      <c r="D23" s="21" t="s">
        <v>67</v>
      </c>
      <c r="E23" s="20" t="s">
        <v>68</v>
      </c>
      <c r="F23" s="20">
        <v>38529</v>
      </c>
      <c r="G23" s="21" t="s">
        <v>40</v>
      </c>
      <c r="H23" s="22"/>
      <c r="I23" s="22"/>
      <c r="J23" s="23">
        <v>0</v>
      </c>
      <c r="K23" s="24">
        <v>19010.5</v>
      </c>
      <c r="L23" s="25">
        <v>0.01</v>
      </c>
      <c r="M23" s="26">
        <f t="shared" si="0"/>
        <v>16973.660714285714</v>
      </c>
      <c r="N23" s="26">
        <f t="shared" si="1"/>
        <v>2036.8392857142856</v>
      </c>
      <c r="O23" s="27">
        <f t="shared" si="2"/>
        <v>-169.73660714285714</v>
      </c>
      <c r="P23" s="27">
        <f t="shared" si="8"/>
        <v>16973.660714285714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-18840.763392857141</v>
      </c>
      <c r="AJ23" s="28">
        <f t="shared" si="5"/>
        <v>1.5631940186722204E-12</v>
      </c>
    </row>
    <row r="24" spans="1:36" ht="12.95" customHeight="1" x14ac:dyDescent="0.2">
      <c r="A24" s="19">
        <v>43509</v>
      </c>
      <c r="B24" s="20">
        <v>11704</v>
      </c>
      <c r="C24" s="20">
        <v>2156</v>
      </c>
      <c r="D24" s="21" t="s">
        <v>41</v>
      </c>
      <c r="E24" s="20" t="s">
        <v>42</v>
      </c>
      <c r="F24" s="20">
        <v>154993</v>
      </c>
      <c r="G24" s="21" t="s">
        <v>40</v>
      </c>
      <c r="H24" s="22"/>
      <c r="I24" s="22"/>
      <c r="J24" s="23">
        <v>2700</v>
      </c>
      <c r="K24" s="24">
        <v>0</v>
      </c>
      <c r="L24" s="25">
        <v>0.01</v>
      </c>
      <c r="M24" s="26">
        <f t="shared" si="0"/>
        <v>2700</v>
      </c>
      <c r="N24" s="26">
        <f t="shared" si="1"/>
        <v>0</v>
      </c>
      <c r="O24" s="27">
        <f t="shared" si="2"/>
        <v>-27</v>
      </c>
      <c r="P24" s="27">
        <f t="shared" si="8"/>
        <v>2700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-2673</v>
      </c>
      <c r="AJ24" s="28">
        <f t="shared" si="5"/>
        <v>0</v>
      </c>
    </row>
    <row r="25" spans="1:36" s="5" customFormat="1" ht="12.95" customHeight="1" x14ac:dyDescent="0.2">
      <c r="A25" s="19"/>
      <c r="B25" s="20">
        <v>11705</v>
      </c>
      <c r="C25" s="20">
        <v>2157</v>
      </c>
      <c r="D25" s="21" t="s">
        <v>43</v>
      </c>
      <c r="E25" s="20" t="s">
        <v>44</v>
      </c>
      <c r="F25" s="20">
        <v>71506</v>
      </c>
      <c r="G25" s="21" t="s">
        <v>40</v>
      </c>
      <c r="H25" s="22"/>
      <c r="I25" s="22"/>
      <c r="J25" s="23">
        <v>6944.8</v>
      </c>
      <c r="K25" s="24">
        <v>0</v>
      </c>
      <c r="L25" s="25">
        <v>0.01</v>
      </c>
      <c r="M25" s="26">
        <f t="shared" si="0"/>
        <v>6944.8</v>
      </c>
      <c r="N25" s="26">
        <f t="shared" si="1"/>
        <v>0</v>
      </c>
      <c r="O25" s="27">
        <f t="shared" si="2"/>
        <v>-69.448000000000008</v>
      </c>
      <c r="P25" s="27">
        <f t="shared" si="8"/>
        <v>6944.8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-6875.3519999999999</v>
      </c>
      <c r="AJ25" s="28">
        <f t="shared" si="5"/>
        <v>3.1263880373444408E-13</v>
      </c>
    </row>
    <row r="26" spans="1:36" s="5" customFormat="1" ht="12.95" customHeight="1" x14ac:dyDescent="0.2">
      <c r="A26" s="19"/>
      <c r="B26" s="20">
        <v>11706</v>
      </c>
      <c r="C26" s="20">
        <v>2145</v>
      </c>
      <c r="D26" s="21" t="s">
        <v>53</v>
      </c>
      <c r="E26" s="20" t="s">
        <v>54</v>
      </c>
      <c r="F26" s="20">
        <v>31198</v>
      </c>
      <c r="G26" s="21" t="s">
        <v>22</v>
      </c>
      <c r="H26" s="22"/>
      <c r="I26" s="22"/>
      <c r="J26" s="30">
        <v>0</v>
      </c>
      <c r="K26" s="24">
        <v>400</v>
      </c>
      <c r="L26" s="25">
        <v>0.01</v>
      </c>
      <c r="M26" s="26">
        <f t="shared" si="0"/>
        <v>357.14285714285711</v>
      </c>
      <c r="N26" s="26">
        <f t="shared" si="1"/>
        <v>42.857142857142854</v>
      </c>
      <c r="O26" s="27">
        <f t="shared" si="2"/>
        <v>-3.5714285714285712</v>
      </c>
      <c r="P26" s="27"/>
      <c r="Q26" s="27"/>
      <c r="R26" s="27"/>
      <c r="S26" s="27"/>
      <c r="T26" s="27">
        <f>M26</f>
        <v>357.14285714285711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-396.42857142857139</v>
      </c>
      <c r="AJ26" s="28">
        <f t="shared" si="5"/>
        <v>4.0856207306205761E-14</v>
      </c>
    </row>
    <row r="27" spans="1:36" s="5" customFormat="1" ht="12.95" customHeight="1" x14ac:dyDescent="0.2">
      <c r="A27" s="19"/>
      <c r="B27" s="20">
        <v>11706</v>
      </c>
      <c r="C27" s="20">
        <v>2145</v>
      </c>
      <c r="D27" s="21" t="s">
        <v>53</v>
      </c>
      <c r="E27" s="20" t="s">
        <v>54</v>
      </c>
      <c r="F27" s="20">
        <v>31198</v>
      </c>
      <c r="G27" s="21" t="s">
        <v>21</v>
      </c>
      <c r="H27" s="22"/>
      <c r="I27" s="22"/>
      <c r="J27" s="30">
        <v>0</v>
      </c>
      <c r="K27" s="24">
        <v>847.5</v>
      </c>
      <c r="L27" s="25">
        <v>0.01</v>
      </c>
      <c r="M27" s="26">
        <f t="shared" si="0"/>
        <v>756.69642857142856</v>
      </c>
      <c r="N27" s="26">
        <f t="shared" si="1"/>
        <v>90.803571428571416</v>
      </c>
      <c r="O27" s="27">
        <f t="shared" si="2"/>
        <v>-7.5669642857142856</v>
      </c>
      <c r="P27" s="27"/>
      <c r="Q27" s="27"/>
      <c r="R27" s="27"/>
      <c r="S27" s="27">
        <f>M27</f>
        <v>756.69642857142856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-839.93303571428567</v>
      </c>
      <c r="AJ27" s="28">
        <f t="shared" si="5"/>
        <v>4.8849813083506888E-14</v>
      </c>
    </row>
    <row r="28" spans="1:36" s="5" customFormat="1" ht="12.95" customHeight="1" x14ac:dyDescent="0.2">
      <c r="A28" s="19"/>
      <c r="B28" s="20">
        <v>11706</v>
      </c>
      <c r="C28" s="20">
        <v>2145</v>
      </c>
      <c r="D28" s="21" t="s">
        <v>53</v>
      </c>
      <c r="E28" s="20" t="s">
        <v>54</v>
      </c>
      <c r="F28" s="20">
        <v>31198</v>
      </c>
      <c r="G28" s="21" t="s">
        <v>55</v>
      </c>
      <c r="H28" s="22"/>
      <c r="I28" s="22"/>
      <c r="J28" s="30">
        <v>0</v>
      </c>
      <c r="K28" s="24">
        <v>550</v>
      </c>
      <c r="L28" s="25">
        <v>0.01</v>
      </c>
      <c r="M28" s="26">
        <f t="shared" si="0"/>
        <v>491.0714285714285</v>
      </c>
      <c r="N28" s="26">
        <f t="shared" si="1"/>
        <v>58.928571428571416</v>
      </c>
      <c r="O28" s="27">
        <f t="shared" si="2"/>
        <v>-4.9107142857142847</v>
      </c>
      <c r="P28" s="27"/>
      <c r="Q28" s="27"/>
      <c r="R28" s="27"/>
      <c r="S28" s="27"/>
      <c r="T28" s="27"/>
      <c r="U28" s="27"/>
      <c r="V28" s="27"/>
      <c r="W28" s="27" t="str">
        <f>G28</f>
        <v>PACKAGING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-54.017857142857132</v>
      </c>
      <c r="AJ28" s="28">
        <f t="shared" si="5"/>
        <v>491.07142857142861</v>
      </c>
    </row>
    <row r="29" spans="1:36" s="5" customFormat="1" ht="12.95" customHeight="1" x14ac:dyDescent="0.2">
      <c r="A29" s="19"/>
      <c r="B29" s="20">
        <v>11707</v>
      </c>
      <c r="C29" s="20">
        <v>2158</v>
      </c>
      <c r="D29" s="21" t="s">
        <v>88</v>
      </c>
      <c r="E29" s="20" t="s">
        <v>89</v>
      </c>
      <c r="F29" s="20">
        <v>27541</v>
      </c>
      <c r="G29" s="21" t="s">
        <v>40</v>
      </c>
      <c r="H29" s="22"/>
      <c r="I29" s="22"/>
      <c r="J29" s="30"/>
      <c r="K29" s="24">
        <v>550</v>
      </c>
      <c r="L29" s="25">
        <v>0.01</v>
      </c>
      <c r="M29" s="26">
        <f t="shared" si="0"/>
        <v>491.0714285714285</v>
      </c>
      <c r="N29" s="26">
        <f t="shared" si="1"/>
        <v>58.928571428571416</v>
      </c>
      <c r="O29" s="27">
        <f t="shared" si="2"/>
        <v>-4.9107142857142847</v>
      </c>
      <c r="P29" s="27">
        <f>M29</f>
        <v>491.0714285714285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-545.08928571428567</v>
      </c>
      <c r="AJ29" s="28">
        <f t="shared" si="5"/>
        <v>4.9737991503207013E-14</v>
      </c>
    </row>
    <row r="30" spans="1:36" s="5" customFormat="1" ht="12.95" customHeight="1" x14ac:dyDescent="0.2">
      <c r="A30" s="19"/>
      <c r="B30" s="20">
        <v>11708</v>
      </c>
      <c r="C30" s="20">
        <v>2133</v>
      </c>
      <c r="D30" s="21" t="s">
        <v>65</v>
      </c>
      <c r="E30" s="20" t="s">
        <v>66</v>
      </c>
      <c r="F30" s="20">
        <v>131902</v>
      </c>
      <c r="G30" s="21" t="s">
        <v>55</v>
      </c>
      <c r="H30" s="22"/>
      <c r="I30" s="22"/>
      <c r="J30" s="30">
        <v>0</v>
      </c>
      <c r="K30" s="24">
        <v>4355</v>
      </c>
      <c r="L30" s="25">
        <v>0.01</v>
      </c>
      <c r="M30" s="26">
        <f t="shared" si="0"/>
        <v>3888.3928571428569</v>
      </c>
      <c r="N30" s="26">
        <f t="shared" si="1"/>
        <v>466.60714285714283</v>
      </c>
      <c r="O30" s="27">
        <f t="shared" si="2"/>
        <v>-38.883928571428569</v>
      </c>
      <c r="P30" s="27"/>
      <c r="Q30" s="27"/>
      <c r="R30" s="27"/>
      <c r="S30" s="27"/>
      <c r="T30" s="27"/>
      <c r="U30" s="27"/>
      <c r="V30" s="27"/>
      <c r="W30" s="27">
        <f>M30</f>
        <v>3888.3928571428569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-4316.1160714285716</v>
      </c>
      <c r="AJ30" s="28">
        <f t="shared" si="5"/>
        <v>-1.2789769243681803E-13</v>
      </c>
    </row>
    <row r="31" spans="1:36" s="5" customFormat="1" ht="12.95" customHeight="1" x14ac:dyDescent="0.2">
      <c r="A31" s="19">
        <v>43510</v>
      </c>
      <c r="B31" s="20">
        <v>11709</v>
      </c>
      <c r="C31" s="20">
        <v>2159</v>
      </c>
      <c r="D31" s="21" t="s">
        <v>46</v>
      </c>
      <c r="E31" s="20" t="s">
        <v>47</v>
      </c>
      <c r="F31" s="20">
        <v>17940</v>
      </c>
      <c r="G31" s="21" t="s">
        <v>40</v>
      </c>
      <c r="H31" s="22"/>
      <c r="I31" s="22"/>
      <c r="J31" s="23">
        <v>1641.6</v>
      </c>
      <c r="K31" s="24">
        <v>0</v>
      </c>
      <c r="L31" s="25">
        <v>0.01</v>
      </c>
      <c r="M31" s="26">
        <f t="shared" si="0"/>
        <v>1641.6</v>
      </c>
      <c r="N31" s="26">
        <f t="shared" si="1"/>
        <v>0</v>
      </c>
      <c r="O31" s="27">
        <f t="shared" si="2"/>
        <v>-16.416</v>
      </c>
      <c r="P31" s="27">
        <f t="shared" ref="P31:P32" si="9">M31</f>
        <v>1641.6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-1625.184</v>
      </c>
      <c r="AJ31" s="28">
        <f t="shared" si="5"/>
        <v>-6.0396132539608516E-14</v>
      </c>
    </row>
    <row r="32" spans="1:36" s="5" customFormat="1" ht="12.95" customHeight="1" x14ac:dyDescent="0.2">
      <c r="A32" s="19">
        <v>43511</v>
      </c>
      <c r="B32" s="20">
        <v>11710</v>
      </c>
      <c r="C32" s="20">
        <v>2160</v>
      </c>
      <c r="D32" s="21" t="s">
        <v>90</v>
      </c>
      <c r="E32" s="20" t="s">
        <v>91</v>
      </c>
      <c r="F32" s="20">
        <v>30153114915</v>
      </c>
      <c r="G32" s="21" t="s">
        <v>40</v>
      </c>
      <c r="H32" s="22"/>
      <c r="I32" s="22"/>
      <c r="J32" s="23">
        <v>0</v>
      </c>
      <c r="K32" s="24">
        <v>1995.21</v>
      </c>
      <c r="L32" s="25">
        <v>0.01</v>
      </c>
      <c r="M32" s="26">
        <f t="shared" si="0"/>
        <v>1781.4374999999998</v>
      </c>
      <c r="N32" s="26">
        <f t="shared" si="1"/>
        <v>213.77249999999995</v>
      </c>
      <c r="O32" s="27">
        <f t="shared" si="2"/>
        <v>-17.814374999999998</v>
      </c>
      <c r="P32" s="27">
        <f t="shared" si="9"/>
        <v>1781.4374999999998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-1977.3956249999997</v>
      </c>
      <c r="AJ32" s="28">
        <f t="shared" si="5"/>
        <v>3.836930773104541E-13</v>
      </c>
    </row>
    <row r="33" spans="1:36" s="5" customFormat="1" ht="12.95" customHeight="1" x14ac:dyDescent="0.2">
      <c r="A33" s="19">
        <v>43514</v>
      </c>
      <c r="B33" s="20">
        <v>11711</v>
      </c>
      <c r="C33" s="20">
        <v>2161</v>
      </c>
      <c r="D33" s="21" t="s">
        <v>50</v>
      </c>
      <c r="E33" s="20" t="s">
        <v>51</v>
      </c>
      <c r="F33" s="20">
        <v>120001288252</v>
      </c>
      <c r="G33" s="21" t="s">
        <v>52</v>
      </c>
      <c r="H33" s="22"/>
      <c r="I33" s="22"/>
      <c r="J33" s="23">
        <v>0</v>
      </c>
      <c r="K33" s="24">
        <v>5355</v>
      </c>
      <c r="L33" s="25">
        <v>0.01</v>
      </c>
      <c r="M33" s="26">
        <f t="shared" si="0"/>
        <v>4781.2499999999991</v>
      </c>
      <c r="N33" s="26">
        <f t="shared" si="1"/>
        <v>573.74999999999989</v>
      </c>
      <c r="O33" s="27">
        <f t="shared" si="2"/>
        <v>-47.812499999999993</v>
      </c>
      <c r="P33" s="27"/>
      <c r="Q33" s="27">
        <f>M33</f>
        <v>4781.2499999999991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-5307.1874999999991</v>
      </c>
      <c r="AJ33" s="28">
        <f t="shared" si="5"/>
        <v>9.1660012913052924E-13</v>
      </c>
    </row>
    <row r="34" spans="1:36" s="5" customFormat="1" ht="12.95" customHeight="1" x14ac:dyDescent="0.2">
      <c r="A34" s="19"/>
      <c r="B34" s="20">
        <v>11712</v>
      </c>
      <c r="C34" s="20">
        <v>2162</v>
      </c>
      <c r="D34" s="21" t="s">
        <v>41</v>
      </c>
      <c r="E34" s="20" t="s">
        <v>42</v>
      </c>
      <c r="F34" s="20">
        <v>156032</v>
      </c>
      <c r="G34" s="21" t="s">
        <v>40</v>
      </c>
      <c r="H34" s="22"/>
      <c r="I34" s="22"/>
      <c r="J34" s="23">
        <v>1050</v>
      </c>
      <c r="K34" s="24">
        <v>0</v>
      </c>
      <c r="L34" s="25">
        <v>0.01</v>
      </c>
      <c r="M34" s="26">
        <f t="shared" si="0"/>
        <v>1050</v>
      </c>
      <c r="N34" s="26">
        <f t="shared" si="1"/>
        <v>0</v>
      </c>
      <c r="O34" s="27">
        <f t="shared" si="2"/>
        <v>-10.5</v>
      </c>
      <c r="P34" s="27">
        <f t="shared" ref="P34:P35" si="10">M34</f>
        <v>1050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-1039.5</v>
      </c>
      <c r="AJ34" s="28">
        <f t="shared" si="5"/>
        <v>0</v>
      </c>
    </row>
    <row r="35" spans="1:36" s="5" customFormat="1" ht="12.95" customHeight="1" x14ac:dyDescent="0.2">
      <c r="A35" s="19"/>
      <c r="B35" s="20">
        <v>11713</v>
      </c>
      <c r="C35" s="20">
        <v>2163</v>
      </c>
      <c r="D35" s="21" t="s">
        <v>43</v>
      </c>
      <c r="E35" s="20" t="s">
        <v>44</v>
      </c>
      <c r="F35" s="20">
        <v>711511</v>
      </c>
      <c r="G35" s="21" t="s">
        <v>40</v>
      </c>
      <c r="H35" s="22"/>
      <c r="I35" s="22"/>
      <c r="J35" s="23">
        <v>6425</v>
      </c>
      <c r="K35" s="24">
        <v>0</v>
      </c>
      <c r="L35" s="25">
        <v>0.01</v>
      </c>
      <c r="M35" s="26">
        <f t="shared" si="0"/>
        <v>6425</v>
      </c>
      <c r="N35" s="26">
        <f t="shared" si="1"/>
        <v>0</v>
      </c>
      <c r="O35" s="27">
        <f t="shared" si="2"/>
        <v>-64.25</v>
      </c>
      <c r="P35" s="27">
        <f t="shared" si="10"/>
        <v>6425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-6360.75</v>
      </c>
      <c r="AJ35" s="28">
        <f t="shared" si="5"/>
        <v>0</v>
      </c>
    </row>
    <row r="36" spans="1:36" s="5" customFormat="1" ht="12.95" customHeight="1" x14ac:dyDescent="0.2">
      <c r="A36" s="19"/>
      <c r="B36" s="20">
        <v>11714</v>
      </c>
      <c r="C36" s="20">
        <v>2164</v>
      </c>
      <c r="D36" s="21" t="s">
        <v>43</v>
      </c>
      <c r="E36" s="20" t="s">
        <v>44</v>
      </c>
      <c r="F36" s="20">
        <v>71512</v>
      </c>
      <c r="G36" s="21" t="s">
        <v>45</v>
      </c>
      <c r="H36" s="22"/>
      <c r="I36" s="22"/>
      <c r="J36" s="23">
        <v>960</v>
      </c>
      <c r="K36" s="24">
        <v>0</v>
      </c>
      <c r="L36" s="25">
        <v>0.01</v>
      </c>
      <c r="M36" s="26">
        <f t="shared" si="0"/>
        <v>960</v>
      </c>
      <c r="N36" s="26">
        <f t="shared" si="1"/>
        <v>0</v>
      </c>
      <c r="O36" s="27">
        <f t="shared" si="2"/>
        <v>-9.6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>
        <f t="shared" ref="Z36:Z37" si="11">M36</f>
        <v>960</v>
      </c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-950.4</v>
      </c>
      <c r="AJ36" s="28">
        <f t="shared" si="5"/>
        <v>2.3092638912203256E-14</v>
      </c>
    </row>
    <row r="37" spans="1:36" s="5" customFormat="1" ht="12.95" customHeight="1" x14ac:dyDescent="0.2">
      <c r="A37" s="19"/>
      <c r="B37" s="20">
        <v>11715</v>
      </c>
      <c r="C37" s="20">
        <v>2165</v>
      </c>
      <c r="D37" s="21" t="s">
        <v>46</v>
      </c>
      <c r="E37" s="20" t="s">
        <v>47</v>
      </c>
      <c r="F37" s="20">
        <v>18136</v>
      </c>
      <c r="G37" s="21" t="s">
        <v>45</v>
      </c>
      <c r="H37" s="22"/>
      <c r="I37" s="22"/>
      <c r="J37" s="23">
        <v>541.6</v>
      </c>
      <c r="K37" s="24">
        <v>0</v>
      </c>
      <c r="L37" s="25">
        <v>0.01</v>
      </c>
      <c r="M37" s="26">
        <f t="shared" si="0"/>
        <v>541.6</v>
      </c>
      <c r="N37" s="26">
        <f t="shared" si="1"/>
        <v>0</v>
      </c>
      <c r="O37" s="27">
        <f t="shared" si="2"/>
        <v>-5.4160000000000004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>
        <f t="shared" si="11"/>
        <v>541.6</v>
      </c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-536.18399999999997</v>
      </c>
      <c r="AJ37" s="28">
        <f t="shared" si="5"/>
        <v>5.3290705182007514E-14</v>
      </c>
    </row>
    <row r="38" spans="1:36" s="5" customFormat="1" ht="12.95" customHeight="1" x14ac:dyDescent="0.2">
      <c r="A38" s="19"/>
      <c r="B38" s="20">
        <v>11715</v>
      </c>
      <c r="C38" s="20">
        <v>2165</v>
      </c>
      <c r="D38" s="21" t="s">
        <v>46</v>
      </c>
      <c r="E38" s="20" t="s">
        <v>47</v>
      </c>
      <c r="F38" s="20">
        <v>18136</v>
      </c>
      <c r="G38" s="21" t="s">
        <v>40</v>
      </c>
      <c r="H38" s="22"/>
      <c r="I38" s="22"/>
      <c r="J38" s="23">
        <v>2976.15</v>
      </c>
      <c r="K38" s="24">
        <v>0</v>
      </c>
      <c r="L38" s="25">
        <v>0.01</v>
      </c>
      <c r="M38" s="26">
        <f t="shared" si="0"/>
        <v>2976.15</v>
      </c>
      <c r="N38" s="26">
        <f t="shared" si="1"/>
        <v>0</v>
      </c>
      <c r="O38" s="27">
        <f t="shared" si="2"/>
        <v>-29.761500000000002</v>
      </c>
      <c r="P38" s="27">
        <f t="shared" ref="P38:P39" si="12">M38</f>
        <v>2976.15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-2946.3885</v>
      </c>
      <c r="AJ38" s="28">
        <f t="shared" si="5"/>
        <v>6.7501559897209518E-14</v>
      </c>
    </row>
    <row r="39" spans="1:36" s="5" customFormat="1" ht="12.95" customHeight="1" x14ac:dyDescent="0.2">
      <c r="A39" s="19">
        <v>43516</v>
      </c>
      <c r="B39" s="20">
        <v>11717</v>
      </c>
      <c r="C39" s="20">
        <v>2167</v>
      </c>
      <c r="D39" s="21" t="s">
        <v>83</v>
      </c>
      <c r="E39" s="20" t="s">
        <v>84</v>
      </c>
      <c r="F39" s="20">
        <v>1459</v>
      </c>
      <c r="G39" s="21" t="s">
        <v>40</v>
      </c>
      <c r="H39" s="22"/>
      <c r="I39" s="22"/>
      <c r="J39" s="23">
        <v>0</v>
      </c>
      <c r="K39" s="24">
        <v>6517</v>
      </c>
      <c r="L39" s="25">
        <v>0.01</v>
      </c>
      <c r="M39" s="26">
        <f t="shared" si="0"/>
        <v>5818.7499999999991</v>
      </c>
      <c r="N39" s="26">
        <f t="shared" si="1"/>
        <v>698.24999999999989</v>
      </c>
      <c r="O39" s="27">
        <f t="shared" si="2"/>
        <v>-58.187499999999993</v>
      </c>
      <c r="P39" s="27">
        <f t="shared" si="12"/>
        <v>5818.7499999999991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-6458.8124999999991</v>
      </c>
      <c r="AJ39" s="28">
        <f t="shared" si="5"/>
        <v>9.1660012913052924E-13</v>
      </c>
    </row>
    <row r="40" spans="1:36" s="5" customFormat="1" ht="12.95" customHeight="1" x14ac:dyDescent="0.2">
      <c r="A40" s="19">
        <v>43517</v>
      </c>
      <c r="B40" s="20">
        <v>11718</v>
      </c>
      <c r="C40" s="20">
        <v>2169</v>
      </c>
      <c r="D40" s="21" t="s">
        <v>56</v>
      </c>
      <c r="E40" s="20">
        <v>139564</v>
      </c>
      <c r="F40" s="20">
        <v>241649</v>
      </c>
      <c r="G40" s="21" t="s">
        <v>57</v>
      </c>
      <c r="H40" s="22"/>
      <c r="I40" s="22"/>
      <c r="J40" s="23">
        <v>0</v>
      </c>
      <c r="K40" s="24">
        <v>3697.6</v>
      </c>
      <c r="L40" s="25">
        <v>0.01</v>
      </c>
      <c r="M40" s="26">
        <f t="shared" si="0"/>
        <v>3301.4285714285711</v>
      </c>
      <c r="N40" s="26">
        <f t="shared" si="1"/>
        <v>396.17142857142852</v>
      </c>
      <c r="O40" s="27">
        <f t="shared" si="2"/>
        <v>-33.014285714285712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3301.4285714285711</v>
      </c>
      <c r="AI40" s="27">
        <f t="shared" si="4"/>
        <v>-3664.5857142857139</v>
      </c>
      <c r="AJ40" s="28">
        <f t="shared" si="5"/>
        <v>2.4868995751603507E-13</v>
      </c>
    </row>
    <row r="41" spans="1:36" s="5" customFormat="1" ht="12.95" customHeight="1" x14ac:dyDescent="0.2">
      <c r="A41" s="19"/>
      <c r="B41" s="20">
        <v>11719</v>
      </c>
      <c r="C41" s="20">
        <v>2170</v>
      </c>
      <c r="D41" s="21" t="s">
        <v>41</v>
      </c>
      <c r="E41" s="20" t="s">
        <v>42</v>
      </c>
      <c r="F41" s="20">
        <v>156445</v>
      </c>
      <c r="G41" s="21" t="s">
        <v>40</v>
      </c>
      <c r="H41" s="22"/>
      <c r="I41" s="22"/>
      <c r="J41" s="30">
        <v>2510</v>
      </c>
      <c r="K41" s="24">
        <v>0</v>
      </c>
      <c r="L41" s="25">
        <v>0.01</v>
      </c>
      <c r="M41" s="26">
        <f t="shared" si="0"/>
        <v>2510</v>
      </c>
      <c r="N41" s="26">
        <f t="shared" si="1"/>
        <v>0</v>
      </c>
      <c r="O41" s="27">
        <f t="shared" si="2"/>
        <v>-25.1</v>
      </c>
      <c r="P41" s="27">
        <f t="shared" ref="P41:P42" si="13">M41</f>
        <v>2510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-2484.9</v>
      </c>
      <c r="AJ41" s="28">
        <f t="shared" si="5"/>
        <v>-9.2370555648813024E-14</v>
      </c>
    </row>
    <row r="42" spans="1:36" s="5" customFormat="1" ht="12.95" customHeight="1" x14ac:dyDescent="0.2">
      <c r="A42" s="19"/>
      <c r="B42" s="20">
        <v>11720</v>
      </c>
      <c r="C42" s="20">
        <v>2171</v>
      </c>
      <c r="D42" s="21" t="s">
        <v>46</v>
      </c>
      <c r="E42" s="20" t="s">
        <v>47</v>
      </c>
      <c r="F42" s="20">
        <v>18269</v>
      </c>
      <c r="G42" s="21" t="s">
        <v>40</v>
      </c>
      <c r="H42" s="22"/>
      <c r="I42" s="22"/>
      <c r="J42" s="30">
        <v>711.2</v>
      </c>
      <c r="K42" s="24">
        <v>0</v>
      </c>
      <c r="L42" s="25">
        <v>0.01</v>
      </c>
      <c r="M42" s="26">
        <f t="shared" si="0"/>
        <v>711.2</v>
      </c>
      <c r="N42" s="26">
        <f t="shared" si="1"/>
        <v>0</v>
      </c>
      <c r="O42" s="27">
        <f t="shared" si="2"/>
        <v>-7.112000000000001</v>
      </c>
      <c r="P42" s="27">
        <f t="shared" si="13"/>
        <v>711.2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-704.08800000000008</v>
      </c>
      <c r="AJ42" s="28">
        <f t="shared" si="5"/>
        <v>-3.4638958368304884E-14</v>
      </c>
    </row>
    <row r="43" spans="1:36" s="5" customFormat="1" ht="12.95" customHeight="1" x14ac:dyDescent="0.2">
      <c r="A43" s="19"/>
      <c r="B43" s="20">
        <v>11721</v>
      </c>
      <c r="C43" s="20">
        <v>2148</v>
      </c>
      <c r="D43" s="21" t="s">
        <v>72</v>
      </c>
      <c r="E43" s="20" t="s">
        <v>73</v>
      </c>
      <c r="F43" s="20">
        <v>76523</v>
      </c>
      <c r="G43" s="21" t="s">
        <v>74</v>
      </c>
      <c r="H43" s="22"/>
      <c r="I43" s="22"/>
      <c r="J43" s="23">
        <v>0</v>
      </c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4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11721</v>
      </c>
      <c r="C44" s="20">
        <v>2148</v>
      </c>
      <c r="D44" s="21" t="s">
        <v>72</v>
      </c>
      <c r="E44" s="20" t="s">
        <v>73</v>
      </c>
      <c r="F44" s="20">
        <v>76523</v>
      </c>
      <c r="G44" s="21" t="s">
        <v>24</v>
      </c>
      <c r="H44" s="22"/>
      <c r="I44" s="22"/>
      <c r="J44" s="23">
        <v>0</v>
      </c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4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11722</v>
      </c>
      <c r="C45" s="20">
        <v>2146</v>
      </c>
      <c r="D45" s="21" t="s">
        <v>92</v>
      </c>
      <c r="E45" s="20" t="s">
        <v>93</v>
      </c>
      <c r="F45" s="20">
        <v>85035</v>
      </c>
      <c r="G45" s="21" t="s">
        <v>40</v>
      </c>
      <c r="H45" s="22"/>
      <c r="I45" s="22"/>
      <c r="J45" s="30">
        <v>0</v>
      </c>
      <c r="K45" s="24">
        <v>1300</v>
      </c>
      <c r="L45" s="25">
        <v>0.01</v>
      </c>
      <c r="M45" s="26">
        <f t="shared" si="0"/>
        <v>1160.7142857142856</v>
      </c>
      <c r="N45" s="26">
        <f t="shared" si="1"/>
        <v>139.28571428571425</v>
      </c>
      <c r="O45" s="27">
        <f t="shared" si="2"/>
        <v>-11.607142857142856</v>
      </c>
      <c r="P45" s="27">
        <f t="shared" ref="P45:P48" si="15">M45</f>
        <v>1160.7142857142856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-1288.3928571428569</v>
      </c>
      <c r="AJ45" s="28">
        <f t="shared" si="5"/>
        <v>2.6112445539183682E-13</v>
      </c>
    </row>
    <row r="46" spans="1:36" s="5" customFormat="1" ht="12.95" customHeight="1" x14ac:dyDescent="0.2">
      <c r="A46" s="19"/>
      <c r="B46" s="20">
        <v>11723</v>
      </c>
      <c r="C46" s="20">
        <v>2147</v>
      </c>
      <c r="D46" s="21" t="s">
        <v>94</v>
      </c>
      <c r="E46" s="20" t="s">
        <v>95</v>
      </c>
      <c r="F46" s="20">
        <v>116759</v>
      </c>
      <c r="G46" s="21" t="s">
        <v>40</v>
      </c>
      <c r="H46" s="22"/>
      <c r="I46" s="22"/>
      <c r="J46" s="30">
        <v>0</v>
      </c>
      <c r="K46" s="24">
        <v>7438.26</v>
      </c>
      <c r="L46" s="25">
        <v>0.01</v>
      </c>
      <c r="M46" s="26">
        <f t="shared" si="0"/>
        <v>6641.3035714285706</v>
      </c>
      <c r="N46" s="26">
        <f t="shared" si="1"/>
        <v>796.95642857142843</v>
      </c>
      <c r="O46" s="27">
        <f t="shared" si="2"/>
        <v>-66.413035714285712</v>
      </c>
      <c r="P46" s="27">
        <f t="shared" si="15"/>
        <v>6641.3035714285706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-7371.8469642857135</v>
      </c>
      <c r="AJ46" s="28">
        <f t="shared" si="5"/>
        <v>9.9475983006414026E-13</v>
      </c>
    </row>
    <row r="47" spans="1:36" s="5" customFormat="1" ht="12.95" customHeight="1" x14ac:dyDescent="0.2">
      <c r="A47" s="19"/>
      <c r="B47" s="20">
        <v>11724</v>
      </c>
      <c r="C47" s="20">
        <v>2173</v>
      </c>
      <c r="D47" s="21" t="s">
        <v>62</v>
      </c>
      <c r="E47" s="20" t="s">
        <v>63</v>
      </c>
      <c r="F47" s="20">
        <v>22187</v>
      </c>
      <c r="G47" s="21" t="s">
        <v>40</v>
      </c>
      <c r="H47" s="22"/>
      <c r="I47" s="22"/>
      <c r="J47" s="30">
        <v>0</v>
      </c>
      <c r="K47" s="24">
        <v>8474</v>
      </c>
      <c r="L47" s="25">
        <v>0.01</v>
      </c>
      <c r="M47" s="26">
        <f t="shared" si="0"/>
        <v>7566.0714285714275</v>
      </c>
      <c r="N47" s="26">
        <f t="shared" si="1"/>
        <v>907.92857142857122</v>
      </c>
      <c r="O47" s="27">
        <f t="shared" si="2"/>
        <v>-75.660714285714278</v>
      </c>
      <c r="P47" s="27">
        <f t="shared" si="15"/>
        <v>7566.0714285714275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-8398.3392857142844</v>
      </c>
      <c r="AJ47" s="28">
        <f t="shared" si="5"/>
        <v>1.3073986337985843E-12</v>
      </c>
    </row>
    <row r="48" spans="1:36" s="5" customFormat="1" ht="12.95" customHeight="1" x14ac:dyDescent="0.2">
      <c r="A48" s="19"/>
      <c r="B48" s="20">
        <v>11725</v>
      </c>
      <c r="C48" s="20">
        <v>2172</v>
      </c>
      <c r="D48" s="21" t="s">
        <v>62</v>
      </c>
      <c r="E48" s="20" t="s">
        <v>63</v>
      </c>
      <c r="F48" s="20">
        <v>22189</v>
      </c>
      <c r="G48" s="21" t="s">
        <v>40</v>
      </c>
      <c r="H48" s="22"/>
      <c r="I48" s="22"/>
      <c r="J48" s="30">
        <v>0</v>
      </c>
      <c r="K48" s="24">
        <v>1315</v>
      </c>
      <c r="L48" s="25">
        <v>0.01</v>
      </c>
      <c r="M48" s="26">
        <f t="shared" si="0"/>
        <v>1174.1071428571427</v>
      </c>
      <c r="N48" s="26">
        <f t="shared" si="1"/>
        <v>140.89285714285711</v>
      </c>
      <c r="O48" s="27">
        <f t="shared" si="2"/>
        <v>-11.741071428571427</v>
      </c>
      <c r="P48" s="27">
        <f t="shared" si="15"/>
        <v>1174.1071428571427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-1303.2589285714284</v>
      </c>
      <c r="AJ48" s="28">
        <f t="shared" si="5"/>
        <v>1.3145040611561853E-13</v>
      </c>
    </row>
    <row r="49" spans="1:36" s="5" customFormat="1" ht="12.95" customHeight="1" x14ac:dyDescent="0.2">
      <c r="A49" s="19">
        <v>43518</v>
      </c>
      <c r="B49" s="20">
        <v>11726</v>
      </c>
      <c r="C49" s="20">
        <v>2168</v>
      </c>
      <c r="D49" s="21" t="s">
        <v>75</v>
      </c>
      <c r="E49" s="20" t="s">
        <v>76</v>
      </c>
      <c r="F49" s="20">
        <v>29694</v>
      </c>
      <c r="G49" s="21" t="s">
        <v>77</v>
      </c>
      <c r="H49" s="22"/>
      <c r="I49" s="22"/>
      <c r="J49" s="23">
        <v>0</v>
      </c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>
        <f>M49</f>
        <v>1607.1428571428569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11726</v>
      </c>
      <c r="C50" s="20">
        <v>2168</v>
      </c>
      <c r="D50" s="21" t="s">
        <v>75</v>
      </c>
      <c r="E50" s="20" t="s">
        <v>76</v>
      </c>
      <c r="F50" s="20">
        <v>29694</v>
      </c>
      <c r="G50" s="21" t="s">
        <v>23</v>
      </c>
      <c r="H50" s="22"/>
      <c r="I50" s="22"/>
      <c r="J50" s="30">
        <v>0</v>
      </c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>M50</f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/>
      <c r="B51" s="20">
        <v>11727</v>
      </c>
      <c r="C51" s="20">
        <v>1949</v>
      </c>
      <c r="D51" s="21" t="s">
        <v>53</v>
      </c>
      <c r="E51" s="20" t="s">
        <v>54</v>
      </c>
      <c r="F51" s="20">
        <v>31248</v>
      </c>
      <c r="G51" s="21" t="s">
        <v>55</v>
      </c>
      <c r="H51" s="22"/>
      <c r="I51" s="22"/>
      <c r="J51" s="30">
        <v>0</v>
      </c>
      <c r="K51" s="24">
        <v>4523.75</v>
      </c>
      <c r="L51" s="25">
        <v>0.01</v>
      </c>
      <c r="M51" s="26">
        <f t="shared" si="0"/>
        <v>4039.0624999999995</v>
      </c>
      <c r="N51" s="26">
        <f t="shared" si="1"/>
        <v>484.68749999999994</v>
      </c>
      <c r="O51" s="27">
        <f t="shared" si="2"/>
        <v>-40.390624999999993</v>
      </c>
      <c r="P51" s="27"/>
      <c r="Q51" s="27"/>
      <c r="R51" s="27"/>
      <c r="S51" s="27"/>
      <c r="T51" s="27"/>
      <c r="U51" s="27"/>
      <c r="V51" s="27"/>
      <c r="W51" s="27">
        <f t="shared" ref="W51:W52" si="16">M51</f>
        <v>4039.0624999999995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-4483.3593749999991</v>
      </c>
      <c r="AJ51" s="28">
        <f t="shared" si="5"/>
        <v>9.1660012913052924E-13</v>
      </c>
    </row>
    <row r="52" spans="1:36" s="5" customFormat="1" ht="12.95" customHeight="1" x14ac:dyDescent="0.2">
      <c r="A52" s="19">
        <v>43519</v>
      </c>
      <c r="B52" s="20">
        <v>11728</v>
      </c>
      <c r="C52" s="20">
        <v>2174</v>
      </c>
      <c r="D52" s="21" t="s">
        <v>53</v>
      </c>
      <c r="E52" s="20" t="s">
        <v>54</v>
      </c>
      <c r="F52" s="20">
        <v>11602</v>
      </c>
      <c r="G52" s="21" t="s">
        <v>55</v>
      </c>
      <c r="H52" s="22"/>
      <c r="I52" s="22"/>
      <c r="J52" s="30">
        <v>0</v>
      </c>
      <c r="K52" s="24">
        <v>7620</v>
      </c>
      <c r="L52" s="25">
        <v>0.01</v>
      </c>
      <c r="M52" s="26">
        <f t="shared" si="0"/>
        <v>6803.5714285714275</v>
      </c>
      <c r="N52" s="26">
        <f t="shared" si="1"/>
        <v>816.42857142857122</v>
      </c>
      <c r="O52" s="27">
        <f t="shared" si="2"/>
        <v>-68.035714285714278</v>
      </c>
      <c r="P52" s="27"/>
      <c r="Q52" s="27"/>
      <c r="R52" s="27"/>
      <c r="S52" s="27"/>
      <c r="T52" s="27"/>
      <c r="U52" s="27"/>
      <c r="V52" s="27"/>
      <c r="W52" s="27">
        <f t="shared" si="16"/>
        <v>6803.5714285714275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-7551.9642857142844</v>
      </c>
      <c r="AJ52" s="28">
        <f t="shared" si="5"/>
        <v>1.3073986337985843E-12</v>
      </c>
    </row>
    <row r="53" spans="1:36" s="5" customFormat="1" ht="12.95" customHeight="1" x14ac:dyDescent="0.2">
      <c r="A53" s="19">
        <v>43522</v>
      </c>
      <c r="B53" s="20">
        <v>11729</v>
      </c>
      <c r="C53" s="20">
        <v>2146</v>
      </c>
      <c r="D53" s="21" t="s">
        <v>41</v>
      </c>
      <c r="E53" s="20" t="s">
        <v>42</v>
      </c>
      <c r="F53" s="20">
        <v>157939</v>
      </c>
      <c r="G53" s="21" t="s">
        <v>40</v>
      </c>
      <c r="H53" s="22"/>
      <c r="I53" s="22"/>
      <c r="J53" s="30">
        <v>2540</v>
      </c>
      <c r="K53" s="24">
        <v>0</v>
      </c>
      <c r="L53" s="25">
        <v>0.01</v>
      </c>
      <c r="M53" s="26">
        <f t="shared" si="0"/>
        <v>2540</v>
      </c>
      <c r="N53" s="26">
        <f t="shared" si="1"/>
        <v>0</v>
      </c>
      <c r="O53" s="27">
        <f t="shared" si="2"/>
        <v>-25.400000000000002</v>
      </c>
      <c r="P53" s="27">
        <f t="shared" ref="P53:P54" si="17">M53</f>
        <v>2540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-2514.6</v>
      </c>
      <c r="AJ53" s="28">
        <f t="shared" si="5"/>
        <v>8.8817841970012523E-14</v>
      </c>
    </row>
    <row r="54" spans="1:36" s="5" customFormat="1" ht="12.95" customHeight="1" x14ac:dyDescent="0.2">
      <c r="A54" s="19"/>
      <c r="B54" s="20">
        <v>11730</v>
      </c>
      <c r="C54" s="20">
        <v>2178</v>
      </c>
      <c r="D54" s="21" t="s">
        <v>43</v>
      </c>
      <c r="E54" s="20" t="s">
        <v>44</v>
      </c>
      <c r="F54" s="20">
        <v>71518</v>
      </c>
      <c r="G54" s="21" t="s">
        <v>40</v>
      </c>
      <c r="H54" s="22"/>
      <c r="I54" s="22"/>
      <c r="J54" s="30">
        <v>7291</v>
      </c>
      <c r="K54" s="24">
        <v>0</v>
      </c>
      <c r="L54" s="25">
        <v>0.01</v>
      </c>
      <c r="M54" s="26">
        <f t="shared" si="0"/>
        <v>7291</v>
      </c>
      <c r="N54" s="26">
        <f t="shared" si="1"/>
        <v>0</v>
      </c>
      <c r="O54" s="27">
        <f t="shared" si="2"/>
        <v>-72.91</v>
      </c>
      <c r="P54" s="27">
        <f t="shared" si="17"/>
        <v>7291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-7218.09</v>
      </c>
      <c r="AJ54" s="28">
        <f t="shared" si="5"/>
        <v>-1.4210854715202004E-13</v>
      </c>
    </row>
    <row r="55" spans="1:36" s="5" customFormat="1" ht="12.95" customHeight="1" x14ac:dyDescent="0.2">
      <c r="A55" s="19"/>
      <c r="B55" s="20">
        <v>11731</v>
      </c>
      <c r="C55" s="20">
        <v>2177</v>
      </c>
      <c r="D55" s="21" t="s">
        <v>43</v>
      </c>
      <c r="E55" s="20" t="s">
        <v>44</v>
      </c>
      <c r="F55" s="20">
        <v>71519</v>
      </c>
      <c r="G55" s="21" t="s">
        <v>45</v>
      </c>
      <c r="H55" s="22"/>
      <c r="I55" s="22"/>
      <c r="J55" s="30">
        <v>2043</v>
      </c>
      <c r="K55" s="24">
        <v>0</v>
      </c>
      <c r="L55" s="25">
        <v>0.01</v>
      </c>
      <c r="M55" s="26">
        <f t="shared" si="0"/>
        <v>2043</v>
      </c>
      <c r="N55" s="26">
        <f t="shared" si="1"/>
        <v>0</v>
      </c>
      <c r="O55" s="27">
        <f t="shared" si="2"/>
        <v>-20.43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>
        <f t="shared" ref="Z55:Z56" si="18">M55</f>
        <v>2043</v>
      </c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-2022.57</v>
      </c>
      <c r="AJ55" s="28">
        <f t="shared" si="5"/>
        <v>6.3948846218409017E-14</v>
      </c>
    </row>
    <row r="56" spans="1:36" s="5" customFormat="1" ht="12.95" customHeight="1" x14ac:dyDescent="0.2">
      <c r="A56" s="19"/>
      <c r="B56" s="20">
        <v>11732</v>
      </c>
      <c r="C56" s="20">
        <v>2179</v>
      </c>
      <c r="D56" s="21" t="s">
        <v>46</v>
      </c>
      <c r="E56" s="20" t="s">
        <v>47</v>
      </c>
      <c r="F56" s="20">
        <v>18397</v>
      </c>
      <c r="G56" s="21" t="s">
        <v>45</v>
      </c>
      <c r="H56" s="22"/>
      <c r="I56" s="22"/>
      <c r="J56" s="30">
        <v>305.93</v>
      </c>
      <c r="K56" s="24">
        <v>0</v>
      </c>
      <c r="L56" s="25">
        <v>0.01</v>
      </c>
      <c r="M56" s="26">
        <f t="shared" si="0"/>
        <v>305.93</v>
      </c>
      <c r="N56" s="26">
        <f t="shared" si="1"/>
        <v>0</v>
      </c>
      <c r="O56" s="27">
        <f t="shared" si="2"/>
        <v>-3.0593000000000004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 t="shared" si="18"/>
        <v>305.93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-302.8707</v>
      </c>
      <c r="AJ56" s="28">
        <f t="shared" si="5"/>
        <v>7.1054273576010019E-15</v>
      </c>
    </row>
    <row r="57" spans="1:36" s="5" customFormat="1" ht="12.95" customHeight="1" x14ac:dyDescent="0.2">
      <c r="A57" s="19"/>
      <c r="B57" s="20">
        <v>11732</v>
      </c>
      <c r="C57" s="20">
        <v>2179</v>
      </c>
      <c r="D57" s="21" t="s">
        <v>46</v>
      </c>
      <c r="E57" s="20" t="s">
        <v>47</v>
      </c>
      <c r="F57" s="20">
        <v>18397</v>
      </c>
      <c r="G57" s="21" t="s">
        <v>40</v>
      </c>
      <c r="H57" s="22"/>
      <c r="I57" s="22"/>
      <c r="J57" s="23">
        <v>2584.65</v>
      </c>
      <c r="K57" s="24">
        <v>0</v>
      </c>
      <c r="L57" s="25">
        <v>0.01</v>
      </c>
      <c r="M57" s="26">
        <f t="shared" si="0"/>
        <v>2584.65</v>
      </c>
      <c r="N57" s="26">
        <f t="shared" si="1"/>
        <v>0</v>
      </c>
      <c r="O57" s="27">
        <f t="shared" si="2"/>
        <v>-25.846500000000002</v>
      </c>
      <c r="P57" s="27">
        <f t="shared" ref="P57:P58" si="19">M57</f>
        <v>2584.65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-2558.8035</v>
      </c>
      <c r="AJ57" s="28">
        <f t="shared" si="5"/>
        <v>1.0302869668521453E-13</v>
      </c>
    </row>
    <row r="58" spans="1:36" s="5" customFormat="1" ht="12.95" customHeight="1" x14ac:dyDescent="0.2">
      <c r="A58" s="19">
        <v>43524</v>
      </c>
      <c r="B58" s="20">
        <v>11734</v>
      </c>
      <c r="C58" s="20">
        <v>2175</v>
      </c>
      <c r="D58" s="21" t="s">
        <v>38</v>
      </c>
      <c r="E58" s="20" t="s">
        <v>39</v>
      </c>
      <c r="F58" s="20">
        <v>20237</v>
      </c>
      <c r="G58" s="21" t="s">
        <v>40</v>
      </c>
      <c r="H58" s="22"/>
      <c r="I58" s="22"/>
      <c r="J58" s="23">
        <v>0</v>
      </c>
      <c r="K58" s="24">
        <v>2540</v>
      </c>
      <c r="L58" s="25">
        <v>0.01</v>
      </c>
      <c r="M58" s="26">
        <f t="shared" si="0"/>
        <v>2267.8571428571427</v>
      </c>
      <c r="N58" s="26">
        <f t="shared" si="1"/>
        <v>272.14285714285711</v>
      </c>
      <c r="O58" s="27">
        <f t="shared" si="2"/>
        <v>-22.678571428571427</v>
      </c>
      <c r="P58" s="27">
        <f t="shared" si="19"/>
        <v>2267.8571428571427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-2517.3214285714284</v>
      </c>
      <c r="AJ58" s="28">
        <f t="shared" si="5"/>
        <v>1.3145040611561853E-13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1"/>
      <c r="G59" s="21"/>
      <c r="H59" s="22"/>
      <c r="I59" s="22"/>
      <c r="J59" s="23">
        <v>0</v>
      </c>
      <c r="K59" s="24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1"/>
      <c r="G60" s="21"/>
      <c r="H60" s="22"/>
      <c r="I60" s="22"/>
      <c r="J60" s="23">
        <v>0</v>
      </c>
      <c r="K60" s="24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1"/>
      <c r="G61" s="21"/>
      <c r="H61" s="22"/>
      <c r="I61" s="22"/>
      <c r="J61" s="23">
        <v>0</v>
      </c>
      <c r="K61" s="24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1"/>
      <c r="G62" s="21"/>
      <c r="H62" s="22"/>
      <c r="I62" s="22"/>
      <c r="J62" s="23">
        <v>0</v>
      </c>
      <c r="K62" s="24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1"/>
      <c r="G63" s="21"/>
      <c r="H63" s="22"/>
      <c r="I63" s="22"/>
      <c r="J63" s="23">
        <v>0</v>
      </c>
      <c r="K63" s="24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1"/>
      <c r="G64" s="21"/>
      <c r="H64" s="22"/>
      <c r="I64" s="22"/>
      <c r="J64" s="30">
        <v>0</v>
      </c>
      <c r="K64" s="24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1"/>
      <c r="G65" s="21"/>
      <c r="H65" s="22"/>
      <c r="I65" s="22"/>
      <c r="J65" s="30">
        <v>0</v>
      </c>
      <c r="K65" s="24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1"/>
      <c r="G66" s="21"/>
      <c r="H66" s="22"/>
      <c r="I66" s="22"/>
      <c r="J66" s="30">
        <v>0</v>
      </c>
      <c r="K66" s="24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1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1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69600.039999999979</v>
      </c>
      <c r="K98" s="61">
        <f>SUM(K5:K96)</f>
        <v>129999.15000000001</v>
      </c>
      <c r="L98" s="62"/>
      <c r="M98" s="61">
        <f t="shared" ref="M98:AI98" si="20">SUM(M5:M96)</f>
        <v>185670.70964285714</v>
      </c>
      <c r="N98" s="61">
        <f t="shared" si="20"/>
        <v>13928.480357142851</v>
      </c>
      <c r="O98" s="61">
        <f t="shared" si="20"/>
        <v>-1856.7070964285715</v>
      </c>
      <c r="P98" s="61">
        <f t="shared" si="20"/>
        <v>143271.7482142857</v>
      </c>
      <c r="Q98" s="61">
        <f t="shared" si="20"/>
        <v>10098.214285714284</v>
      </c>
      <c r="R98" s="61">
        <f t="shared" si="20"/>
        <v>0</v>
      </c>
      <c r="S98" s="61">
        <f t="shared" si="20"/>
        <v>756.69642857142856</v>
      </c>
      <c r="T98" s="61">
        <f t="shared" si="20"/>
        <v>1964.285714285714</v>
      </c>
      <c r="U98" s="61">
        <f t="shared" si="20"/>
        <v>941.96428571428567</v>
      </c>
      <c r="V98" s="61">
        <f t="shared" si="20"/>
        <v>1768.5446428571427</v>
      </c>
      <c r="W98" s="61">
        <f t="shared" si="20"/>
        <v>14731.026785714284</v>
      </c>
      <c r="X98" s="61">
        <f t="shared" si="20"/>
        <v>0</v>
      </c>
      <c r="Y98" s="61">
        <f t="shared" si="20"/>
        <v>0</v>
      </c>
      <c r="Z98" s="61">
        <f t="shared" si="20"/>
        <v>6393.89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5253.2678571428569</v>
      </c>
      <c r="AI98" s="61">
        <f t="shared" si="20"/>
        <v>-197251.41147500003</v>
      </c>
    </row>
    <row r="99" spans="1:35" x14ac:dyDescent="0.2">
      <c r="AH99" s="5" t="s">
        <v>69</v>
      </c>
      <c r="AI99" s="5">
        <f>+N100+AI98</f>
        <v>2347.7785249999724</v>
      </c>
    </row>
    <row r="100" spans="1:35" x14ac:dyDescent="0.2">
      <c r="K100" s="5">
        <f>+K98+J98</f>
        <v>199599.19</v>
      </c>
      <c r="N100" s="5">
        <f>+N98+M98</f>
        <v>199599.19</v>
      </c>
      <c r="P100" s="5">
        <f>P98+Q98</f>
        <v>153369.96249999999</v>
      </c>
      <c r="AI100" s="5">
        <f>+AI98-AI99</f>
        <v>-199599.19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2"/>
  <sheetViews>
    <sheetView topLeftCell="F1" workbookViewId="0">
      <pane ySplit="4" topLeftCell="A53" activePane="bottomLeft" state="frozen"/>
      <selection activeCell="F1" sqref="F1"/>
      <selection pane="bottomLeft" activeCell="I68" sqref="I6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96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43525</v>
      </c>
      <c r="B5" s="20">
        <v>11735</v>
      </c>
      <c r="C5" s="20">
        <v>2182</v>
      </c>
      <c r="D5" s="21" t="s">
        <v>46</v>
      </c>
      <c r="E5" s="20" t="s">
        <v>47</v>
      </c>
      <c r="F5" s="20">
        <v>18481</v>
      </c>
      <c r="G5" s="21" t="s">
        <v>40</v>
      </c>
      <c r="H5" s="22"/>
      <c r="I5" s="22"/>
      <c r="J5" s="23">
        <v>742</v>
      </c>
      <c r="K5" s="24">
        <v>0</v>
      </c>
      <c r="L5" s="25">
        <v>0.01</v>
      </c>
      <c r="M5" s="26">
        <f t="shared" ref="M5:M96" si="0">SUM(H5:J5,K5/1.12)</f>
        <v>742</v>
      </c>
      <c r="N5" s="26">
        <f t="shared" ref="N5:N96" si="1">K5/1.12*0.12</f>
        <v>0</v>
      </c>
      <c r="O5" s="27">
        <f t="shared" ref="O5:O96" si="2">-SUM(I5:J5,K5/1.12)*L5</f>
        <v>-7.42</v>
      </c>
      <c r="P5" s="27">
        <f>M5</f>
        <v>742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3">-SUM(N5:AH5)</f>
        <v>-734.58</v>
      </c>
      <c r="AJ5" s="28">
        <f t="shared" ref="AJ5:AJ96" si="4">SUM(H5:K5)+AI5+O5</f>
        <v>-4.0856207306205761E-14</v>
      </c>
    </row>
    <row r="6" spans="1:36" ht="12.95" customHeight="1" x14ac:dyDescent="0.2">
      <c r="A6" s="19">
        <v>43526</v>
      </c>
      <c r="B6" s="20">
        <v>11736</v>
      </c>
      <c r="C6" s="20">
        <v>2183</v>
      </c>
      <c r="D6" s="21" t="s">
        <v>60</v>
      </c>
      <c r="E6" s="20" t="s">
        <v>61</v>
      </c>
      <c r="F6" s="20">
        <v>511089600</v>
      </c>
      <c r="G6" s="21" t="s">
        <v>52</v>
      </c>
      <c r="H6" s="22"/>
      <c r="I6" s="22"/>
      <c r="J6" s="23"/>
      <c r="K6" s="24">
        <v>6854</v>
      </c>
      <c r="L6" s="25">
        <v>0.01</v>
      </c>
      <c r="M6" s="26">
        <f t="shared" si="0"/>
        <v>6119.6428571428569</v>
      </c>
      <c r="N6" s="26">
        <f t="shared" si="1"/>
        <v>734.35714285714278</v>
      </c>
      <c r="O6" s="27">
        <f t="shared" si="2"/>
        <v>-61.196428571428569</v>
      </c>
      <c r="P6" s="27"/>
      <c r="Q6" s="27">
        <f>M6</f>
        <v>6119.6428571428569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3"/>
        <v>-6792.8035714285706</v>
      </c>
      <c r="AJ6" s="28">
        <f t="shared" si="4"/>
        <v>7.815970093361102E-13</v>
      </c>
    </row>
    <row r="7" spans="1:36" ht="12.95" customHeight="1" x14ac:dyDescent="0.2">
      <c r="A7" s="19">
        <v>43528</v>
      </c>
      <c r="B7" s="20">
        <v>11737</v>
      </c>
      <c r="C7" s="20">
        <v>2184</v>
      </c>
      <c r="D7" s="21" t="s">
        <v>46</v>
      </c>
      <c r="E7" s="20" t="s">
        <v>47</v>
      </c>
      <c r="F7" s="20">
        <v>18558</v>
      </c>
      <c r="G7" s="21" t="s">
        <v>45</v>
      </c>
      <c r="H7" s="22"/>
      <c r="I7" s="22"/>
      <c r="J7" s="23">
        <v>176.4</v>
      </c>
      <c r="K7" s="24">
        <v>0</v>
      </c>
      <c r="L7" s="25">
        <v>0.01</v>
      </c>
      <c r="M7" s="26">
        <f t="shared" si="0"/>
        <v>176.4</v>
      </c>
      <c r="N7" s="26">
        <f t="shared" si="1"/>
        <v>0</v>
      </c>
      <c r="O7" s="27">
        <f t="shared" si="2"/>
        <v>-1.764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176.4</v>
      </c>
      <c r="AA7" s="27"/>
      <c r="AB7" s="27"/>
      <c r="AC7" s="27"/>
      <c r="AD7" s="27"/>
      <c r="AE7" s="27"/>
      <c r="AF7" s="27"/>
      <c r="AG7" s="27"/>
      <c r="AH7" s="27"/>
      <c r="AI7" s="27">
        <f t="shared" si="3"/>
        <v>-174.636</v>
      </c>
      <c r="AJ7" s="28">
        <f t="shared" si="4"/>
        <v>9.9920072216264089E-15</v>
      </c>
    </row>
    <row r="8" spans="1:36" ht="12.95" customHeight="1" x14ac:dyDescent="0.2">
      <c r="A8" s="19"/>
      <c r="B8" s="20">
        <v>11737</v>
      </c>
      <c r="C8" s="20">
        <v>2184</v>
      </c>
      <c r="D8" s="21" t="s">
        <v>46</v>
      </c>
      <c r="E8" s="20" t="s">
        <v>47</v>
      </c>
      <c r="F8" s="20">
        <v>18558</v>
      </c>
      <c r="G8" s="21" t="s">
        <v>40</v>
      </c>
      <c r="H8" s="22"/>
      <c r="I8" s="22"/>
      <c r="J8" s="23">
        <v>2363</v>
      </c>
      <c r="K8" s="24">
        <v>0</v>
      </c>
      <c r="L8" s="25">
        <v>0.01</v>
      </c>
      <c r="M8" s="26">
        <f t="shared" si="0"/>
        <v>2363</v>
      </c>
      <c r="N8" s="26">
        <f t="shared" si="1"/>
        <v>0</v>
      </c>
      <c r="O8" s="27">
        <f t="shared" si="2"/>
        <v>-23.63</v>
      </c>
      <c r="P8" s="27">
        <f t="shared" ref="P8:P9" si="5">M8</f>
        <v>2363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-2339.37</v>
      </c>
      <c r="AJ8" s="28">
        <f t="shared" si="4"/>
        <v>1.1013412404281553E-13</v>
      </c>
    </row>
    <row r="9" spans="1:36" ht="12.95" customHeight="1" x14ac:dyDescent="0.2">
      <c r="A9" s="19"/>
      <c r="B9" s="20">
        <v>11739</v>
      </c>
      <c r="C9" s="20">
        <v>2186</v>
      </c>
      <c r="D9" s="21" t="s">
        <v>43</v>
      </c>
      <c r="E9" s="20" t="s">
        <v>44</v>
      </c>
      <c r="F9" s="20">
        <v>71524</v>
      </c>
      <c r="G9" s="21" t="s">
        <v>40</v>
      </c>
      <c r="H9" s="22"/>
      <c r="I9" s="22"/>
      <c r="J9" s="30">
        <v>7790</v>
      </c>
      <c r="K9" s="24">
        <v>0</v>
      </c>
      <c r="L9" s="25">
        <v>0.01</v>
      </c>
      <c r="M9" s="26">
        <f t="shared" si="0"/>
        <v>7790</v>
      </c>
      <c r="N9" s="26">
        <f t="shared" si="1"/>
        <v>0</v>
      </c>
      <c r="O9" s="27">
        <f t="shared" si="2"/>
        <v>-77.900000000000006</v>
      </c>
      <c r="P9" s="27">
        <f t="shared" si="5"/>
        <v>7790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-7712.1</v>
      </c>
      <c r="AJ9" s="28">
        <f t="shared" si="4"/>
        <v>-3.694822225952521E-13</v>
      </c>
    </row>
    <row r="10" spans="1:36" ht="12.95" customHeight="1" x14ac:dyDescent="0.2">
      <c r="A10" s="19"/>
      <c r="B10" s="20">
        <v>11740</v>
      </c>
      <c r="C10" s="20">
        <v>2187</v>
      </c>
      <c r="D10" s="21" t="s">
        <v>43</v>
      </c>
      <c r="E10" s="20" t="s">
        <v>44</v>
      </c>
      <c r="F10" s="20">
        <v>71525</v>
      </c>
      <c r="G10" s="21" t="s">
        <v>45</v>
      </c>
      <c r="H10" s="22"/>
      <c r="I10" s="22"/>
      <c r="J10" s="30">
        <v>2185</v>
      </c>
      <c r="K10" s="24">
        <v>0</v>
      </c>
      <c r="L10" s="25">
        <v>0.01</v>
      </c>
      <c r="M10" s="26">
        <f t="shared" si="0"/>
        <v>2185</v>
      </c>
      <c r="N10" s="26">
        <f t="shared" si="1"/>
        <v>0</v>
      </c>
      <c r="O10" s="27">
        <f t="shared" si="2"/>
        <v>-21.85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>
        <f>M10</f>
        <v>2185</v>
      </c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-2163.15</v>
      </c>
      <c r="AJ10" s="28">
        <f t="shared" si="4"/>
        <v>-9.2370555648813024E-14</v>
      </c>
    </row>
    <row r="11" spans="1:36" ht="12.95" customHeight="1" x14ac:dyDescent="0.2">
      <c r="A11" s="19"/>
      <c r="B11" s="20">
        <v>11741</v>
      </c>
      <c r="C11" s="20">
        <v>2188</v>
      </c>
      <c r="D11" s="21" t="s">
        <v>41</v>
      </c>
      <c r="E11" s="20" t="s">
        <v>42</v>
      </c>
      <c r="F11" s="20">
        <v>158380</v>
      </c>
      <c r="G11" s="21" t="s">
        <v>40</v>
      </c>
      <c r="H11" s="22"/>
      <c r="I11" s="22"/>
      <c r="J11" s="30">
        <v>3200</v>
      </c>
      <c r="K11" s="24">
        <v>0</v>
      </c>
      <c r="L11" s="25">
        <v>0.01</v>
      </c>
      <c r="M11" s="26">
        <f t="shared" si="0"/>
        <v>3200</v>
      </c>
      <c r="N11" s="26">
        <f t="shared" si="1"/>
        <v>0</v>
      </c>
      <c r="O11" s="27">
        <f t="shared" si="2"/>
        <v>-32</v>
      </c>
      <c r="P11" s="27">
        <f>M11</f>
        <v>3200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-3168</v>
      </c>
      <c r="AJ11" s="28">
        <f t="shared" si="4"/>
        <v>0</v>
      </c>
    </row>
    <row r="12" spans="1:36" ht="12.95" customHeight="1" x14ac:dyDescent="0.2">
      <c r="A12" s="19">
        <v>43529</v>
      </c>
      <c r="B12" s="20">
        <v>11742</v>
      </c>
      <c r="C12" s="20">
        <v>2189</v>
      </c>
      <c r="D12" s="21" t="s">
        <v>56</v>
      </c>
      <c r="E12" s="20">
        <v>139564</v>
      </c>
      <c r="F12" s="20">
        <v>243190</v>
      </c>
      <c r="G12" s="21" t="s">
        <v>57</v>
      </c>
      <c r="H12" s="22"/>
      <c r="I12" s="22"/>
      <c r="J12" s="23"/>
      <c r="K12" s="24">
        <v>3187.98</v>
      </c>
      <c r="L12" s="25">
        <v>0.01</v>
      </c>
      <c r="M12" s="26">
        <f t="shared" si="0"/>
        <v>2846.4107142857142</v>
      </c>
      <c r="N12" s="26">
        <f t="shared" si="1"/>
        <v>341.56928571428568</v>
      </c>
      <c r="O12" s="27">
        <f t="shared" si="2"/>
        <v>-28.464107142857141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>
        <f>M12</f>
        <v>2846.4107142857142</v>
      </c>
      <c r="AI12" s="27">
        <f t="shared" si="3"/>
        <v>-3159.5158928571427</v>
      </c>
      <c r="AJ12" s="28">
        <f t="shared" si="4"/>
        <v>1.5987211554602254E-13</v>
      </c>
    </row>
    <row r="13" spans="1:36" ht="12.95" customHeight="1" x14ac:dyDescent="0.2">
      <c r="A13" s="19"/>
      <c r="B13" s="20">
        <v>11743</v>
      </c>
      <c r="C13" s="20">
        <v>2181</v>
      </c>
      <c r="D13" s="21" t="s">
        <v>94</v>
      </c>
      <c r="E13" s="20" t="s">
        <v>95</v>
      </c>
      <c r="F13" s="20">
        <v>86026</v>
      </c>
      <c r="G13" s="21" t="s">
        <v>40</v>
      </c>
      <c r="H13" s="22"/>
      <c r="I13" s="22"/>
      <c r="J13" s="23"/>
      <c r="K13" s="24">
        <v>7186.39</v>
      </c>
      <c r="L13" s="25">
        <v>0.01</v>
      </c>
      <c r="M13" s="26">
        <f t="shared" si="0"/>
        <v>6416.4196428571422</v>
      </c>
      <c r="N13" s="26">
        <f t="shared" si="1"/>
        <v>769.97035714285698</v>
      </c>
      <c r="O13" s="27">
        <f t="shared" si="2"/>
        <v>-64.164196428571429</v>
      </c>
      <c r="P13" s="27">
        <f>M13</f>
        <v>6416.4196428571422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-7122.2258035714276</v>
      </c>
      <c r="AJ13" s="28">
        <f t="shared" si="4"/>
        <v>1.2931877790833823E-12</v>
      </c>
    </row>
    <row r="14" spans="1:36" ht="12.95" customHeight="1" x14ac:dyDescent="0.2">
      <c r="A14" s="19"/>
      <c r="B14" s="20">
        <v>11744</v>
      </c>
      <c r="C14" s="20">
        <v>2194</v>
      </c>
      <c r="D14" s="21" t="s">
        <v>97</v>
      </c>
      <c r="E14" s="20" t="s">
        <v>98</v>
      </c>
      <c r="F14" s="20">
        <v>23761</v>
      </c>
      <c r="G14" s="21" t="s">
        <v>99</v>
      </c>
      <c r="H14" s="22"/>
      <c r="I14" s="22"/>
      <c r="J14" s="23"/>
      <c r="K14" s="24">
        <v>2016</v>
      </c>
      <c r="L14" s="25">
        <v>0.01</v>
      </c>
      <c r="M14" s="26">
        <f t="shared" si="0"/>
        <v>1799.9999999999998</v>
      </c>
      <c r="N14" s="26">
        <f t="shared" si="1"/>
        <v>215.99999999999997</v>
      </c>
      <c r="O14" s="27">
        <f t="shared" si="2"/>
        <v>-17.999999999999996</v>
      </c>
      <c r="P14" s="27"/>
      <c r="Q14" s="27"/>
      <c r="R14" s="27">
        <f>M14</f>
        <v>1799.9999999999998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-1997.9999999999998</v>
      </c>
      <c r="AJ14" s="28">
        <f t="shared" si="4"/>
        <v>2.3092638912203256E-13</v>
      </c>
    </row>
    <row r="15" spans="1:36" ht="12.95" customHeight="1" x14ac:dyDescent="0.2">
      <c r="A15" s="19"/>
      <c r="B15" s="20">
        <v>11744</v>
      </c>
      <c r="C15" s="20">
        <v>2194</v>
      </c>
      <c r="D15" s="21" t="s">
        <v>97</v>
      </c>
      <c r="E15" s="20" t="s">
        <v>98</v>
      </c>
      <c r="F15" s="20">
        <v>23761</v>
      </c>
      <c r="G15" s="21" t="s">
        <v>55</v>
      </c>
      <c r="H15" s="22"/>
      <c r="I15" s="22"/>
      <c r="J15" s="23"/>
      <c r="K15" s="24">
        <v>1800</v>
      </c>
      <c r="L15" s="25">
        <v>0.01</v>
      </c>
      <c r="M15" s="26">
        <f t="shared" si="0"/>
        <v>1607.1428571428569</v>
      </c>
      <c r="N15" s="26">
        <f t="shared" si="1"/>
        <v>192.85714285714283</v>
      </c>
      <c r="O15" s="27">
        <f t="shared" si="2"/>
        <v>-16.071428571428569</v>
      </c>
      <c r="P15" s="27"/>
      <c r="Q15" s="27"/>
      <c r="R15" s="27"/>
      <c r="S15" s="27"/>
      <c r="T15" s="27"/>
      <c r="U15" s="27"/>
      <c r="V15" s="27"/>
      <c r="W15" s="27">
        <f>M15</f>
        <v>1607.1428571428569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-1783.9285714285711</v>
      </c>
      <c r="AJ15" s="28">
        <f t="shared" si="4"/>
        <v>3.2684965844964609E-13</v>
      </c>
    </row>
    <row r="16" spans="1:36" ht="12.95" customHeight="1" x14ac:dyDescent="0.2">
      <c r="A16" s="19">
        <v>43530</v>
      </c>
      <c r="B16" s="20">
        <v>11745</v>
      </c>
      <c r="C16" s="20">
        <v>2195</v>
      </c>
      <c r="D16" s="21" t="s">
        <v>46</v>
      </c>
      <c r="E16" s="20" t="s">
        <v>47</v>
      </c>
      <c r="F16" s="20">
        <v>18624</v>
      </c>
      <c r="G16" s="21" t="s">
        <v>40</v>
      </c>
      <c r="H16" s="22"/>
      <c r="I16" s="22"/>
      <c r="J16" s="23">
        <v>1394.4</v>
      </c>
      <c r="K16" s="24">
        <v>0</v>
      </c>
      <c r="L16" s="25">
        <v>0.01</v>
      </c>
      <c r="M16" s="26">
        <f t="shared" si="0"/>
        <v>1394.4</v>
      </c>
      <c r="N16" s="26">
        <f t="shared" si="1"/>
        <v>0</v>
      </c>
      <c r="O16" s="27">
        <f t="shared" si="2"/>
        <v>-13.944000000000001</v>
      </c>
      <c r="P16" s="27">
        <f t="shared" ref="P16:P19" si="6">M16</f>
        <v>1394.4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-1380.4560000000001</v>
      </c>
      <c r="AJ16" s="28">
        <f t="shared" si="4"/>
        <v>-4.0856207306205761E-14</v>
      </c>
    </row>
    <row r="17" spans="1:36" ht="12.95" customHeight="1" x14ac:dyDescent="0.2">
      <c r="A17" s="19"/>
      <c r="B17" s="20">
        <v>11746</v>
      </c>
      <c r="C17" s="20">
        <v>2196</v>
      </c>
      <c r="D17" s="21" t="s">
        <v>41</v>
      </c>
      <c r="E17" s="20" t="s">
        <v>42</v>
      </c>
      <c r="F17" s="20">
        <v>158731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si="6"/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-3168</v>
      </c>
      <c r="AJ17" s="28">
        <f t="shared" si="4"/>
        <v>0</v>
      </c>
    </row>
    <row r="18" spans="1:36" ht="12.95" customHeight="1" x14ac:dyDescent="0.2">
      <c r="A18" s="19">
        <v>43531</v>
      </c>
      <c r="B18" s="20">
        <v>11747</v>
      </c>
      <c r="C18" s="20">
        <v>2191</v>
      </c>
      <c r="D18" s="21" t="s">
        <v>100</v>
      </c>
      <c r="E18" s="20" t="s">
        <v>101</v>
      </c>
      <c r="F18" s="20">
        <v>222532</v>
      </c>
      <c r="G18" s="21" t="s">
        <v>40</v>
      </c>
      <c r="H18" s="22"/>
      <c r="I18" s="22"/>
      <c r="J18" s="30"/>
      <c r="K18" s="24">
        <v>14679.96</v>
      </c>
      <c r="L18" s="25">
        <v>0.01</v>
      </c>
      <c r="M18" s="26">
        <f t="shared" si="0"/>
        <v>13107.107142857141</v>
      </c>
      <c r="N18" s="26">
        <f t="shared" si="1"/>
        <v>1572.8528571428569</v>
      </c>
      <c r="O18" s="27">
        <f t="shared" si="2"/>
        <v>-131.07107142857143</v>
      </c>
      <c r="P18" s="27">
        <f t="shared" si="6"/>
        <v>13107.107142857141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-14548.888928571427</v>
      </c>
      <c r="AJ18" s="28">
        <f t="shared" si="4"/>
        <v>9.6633812063373625E-13</v>
      </c>
    </row>
    <row r="19" spans="1:36" ht="12.95" customHeight="1" x14ac:dyDescent="0.2">
      <c r="A19" s="19"/>
      <c r="B19" s="20">
        <v>11748</v>
      </c>
      <c r="C19" s="20">
        <v>2192</v>
      </c>
      <c r="D19" s="21" t="s">
        <v>48</v>
      </c>
      <c r="E19" s="20" t="s">
        <v>49</v>
      </c>
      <c r="F19" s="20">
        <v>80920</v>
      </c>
      <c r="G19" s="21" t="s">
        <v>40</v>
      </c>
      <c r="H19" s="22"/>
      <c r="I19" s="22"/>
      <c r="J19" s="30"/>
      <c r="K19" s="24">
        <v>7704</v>
      </c>
      <c r="L19" s="25">
        <v>0.01</v>
      </c>
      <c r="M19" s="26">
        <f t="shared" si="0"/>
        <v>6878.5714285714275</v>
      </c>
      <c r="N19" s="26">
        <f t="shared" si="1"/>
        <v>825.42857142857122</v>
      </c>
      <c r="O19" s="27">
        <f t="shared" si="2"/>
        <v>-68.785714285714278</v>
      </c>
      <c r="P19" s="27">
        <f t="shared" si="6"/>
        <v>6878.5714285714275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-7635.2142857142844</v>
      </c>
      <c r="AJ19" s="28">
        <f t="shared" si="4"/>
        <v>1.3073986337985843E-12</v>
      </c>
    </row>
    <row r="20" spans="1:36" ht="12.95" customHeight="1" x14ac:dyDescent="0.2">
      <c r="A20" s="19">
        <v>43532</v>
      </c>
      <c r="B20" s="20">
        <v>11749</v>
      </c>
      <c r="C20" s="20">
        <v>2193</v>
      </c>
      <c r="D20" s="21" t="s">
        <v>53</v>
      </c>
      <c r="E20" s="20" t="s">
        <v>54</v>
      </c>
      <c r="F20" s="20">
        <v>31326</v>
      </c>
      <c r="G20" s="21" t="s">
        <v>55</v>
      </c>
      <c r="H20" s="22"/>
      <c r="I20" s="22"/>
      <c r="J20" s="30"/>
      <c r="K20" s="24">
        <v>2406</v>
      </c>
      <c r="L20" s="25">
        <v>0.01</v>
      </c>
      <c r="M20" s="26">
        <f t="shared" si="0"/>
        <v>2148.2142857142853</v>
      </c>
      <c r="N20" s="26">
        <f t="shared" si="1"/>
        <v>257.78571428571422</v>
      </c>
      <c r="O20" s="27">
        <f t="shared" si="2"/>
        <v>-21.482142857142854</v>
      </c>
      <c r="P20" s="27"/>
      <c r="Q20" s="27"/>
      <c r="R20" s="27"/>
      <c r="S20" s="27"/>
      <c r="T20" s="27"/>
      <c r="U20" s="27"/>
      <c r="V20" s="27"/>
      <c r="W20" s="27">
        <f>M20</f>
        <v>2148.2142857142853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-2384.5178571428569</v>
      </c>
      <c r="AJ20" s="28">
        <f t="shared" si="4"/>
        <v>2.6290081223123707E-13</v>
      </c>
    </row>
    <row r="21" spans="1:36" s="5" customFormat="1" ht="12.95" customHeight="1" x14ac:dyDescent="0.2">
      <c r="A21" s="19"/>
      <c r="B21" s="20">
        <v>11750</v>
      </c>
      <c r="C21" s="20">
        <v>2190</v>
      </c>
      <c r="D21" s="21" t="s">
        <v>85</v>
      </c>
      <c r="E21" s="20" t="s">
        <v>86</v>
      </c>
      <c r="F21" s="20">
        <v>96974</v>
      </c>
      <c r="G21" s="21" t="s">
        <v>52</v>
      </c>
      <c r="H21" s="22"/>
      <c r="I21" s="22"/>
      <c r="J21" s="23"/>
      <c r="K21" s="24">
        <v>3017.4</v>
      </c>
      <c r="L21" s="25">
        <v>0.01</v>
      </c>
      <c r="M21" s="26">
        <f t="shared" si="0"/>
        <v>2694.1071428571427</v>
      </c>
      <c r="N21" s="26">
        <f t="shared" si="1"/>
        <v>323.29285714285709</v>
      </c>
      <c r="O21" s="27">
        <f t="shared" si="2"/>
        <v>-26.941071428571426</v>
      </c>
      <c r="P21" s="27"/>
      <c r="Q21" s="27">
        <f t="shared" ref="Q21:Q22" si="7">M21</f>
        <v>2694.1071428571427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-2990.4589285714283</v>
      </c>
      <c r="AJ21" s="28">
        <f t="shared" si="4"/>
        <v>4.0500935938325711E-13</v>
      </c>
    </row>
    <row r="22" spans="1:36" s="5" customFormat="1" ht="12.95" customHeight="1" x14ac:dyDescent="0.2">
      <c r="A22" s="19"/>
      <c r="B22" s="20">
        <v>11751</v>
      </c>
      <c r="C22" s="20">
        <v>2200</v>
      </c>
      <c r="D22" s="21" t="s">
        <v>102</v>
      </c>
      <c r="E22" s="20" t="s">
        <v>103</v>
      </c>
      <c r="F22" s="20">
        <v>190613</v>
      </c>
      <c r="G22" s="21" t="s">
        <v>52</v>
      </c>
      <c r="H22" s="22"/>
      <c r="I22" s="22"/>
      <c r="J22" s="23"/>
      <c r="K22" s="24">
        <v>2989.2</v>
      </c>
      <c r="L22" s="25">
        <v>0.01</v>
      </c>
      <c r="M22" s="26">
        <f t="shared" si="0"/>
        <v>2668.9285714285711</v>
      </c>
      <c r="N22" s="26">
        <f t="shared" si="1"/>
        <v>320.27142857142854</v>
      </c>
      <c r="O22" s="27">
        <f t="shared" si="2"/>
        <v>-26.689285714285713</v>
      </c>
      <c r="P22" s="27"/>
      <c r="Q22" s="27">
        <f t="shared" si="7"/>
        <v>2668.9285714285711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-2962.5107142857141</v>
      </c>
      <c r="AJ22" s="28">
        <f t="shared" si="4"/>
        <v>0</v>
      </c>
    </row>
    <row r="23" spans="1:36" s="5" customFormat="1" ht="12.95" customHeight="1" x14ac:dyDescent="0.2">
      <c r="A23" s="19">
        <v>43534</v>
      </c>
      <c r="B23" s="20">
        <v>11753</v>
      </c>
      <c r="C23" s="20">
        <v>2208</v>
      </c>
      <c r="D23" s="21" t="s">
        <v>43</v>
      </c>
      <c r="E23" s="20" t="s">
        <v>44</v>
      </c>
      <c r="F23" s="20">
        <v>71530</v>
      </c>
      <c r="G23" s="21" t="s">
        <v>45</v>
      </c>
      <c r="H23" s="22"/>
      <c r="I23" s="22"/>
      <c r="J23" s="23">
        <v>2335</v>
      </c>
      <c r="K23" s="24">
        <v>0</v>
      </c>
      <c r="L23" s="25">
        <v>0.01</v>
      </c>
      <c r="M23" s="26">
        <f t="shared" si="0"/>
        <v>2335</v>
      </c>
      <c r="N23" s="26">
        <f t="shared" si="1"/>
        <v>0</v>
      </c>
      <c r="O23" s="27">
        <f t="shared" si="2"/>
        <v>-23.35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2335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-2311.65</v>
      </c>
      <c r="AJ23" s="28">
        <f t="shared" si="4"/>
        <v>-9.2370555648813024E-14</v>
      </c>
    </row>
    <row r="24" spans="1:36" ht="12.95" customHeight="1" x14ac:dyDescent="0.2">
      <c r="A24" s="19">
        <v>43535</v>
      </c>
      <c r="B24" s="20">
        <v>11754</v>
      </c>
      <c r="C24" s="20">
        <v>2209</v>
      </c>
      <c r="D24" s="21" t="s">
        <v>43</v>
      </c>
      <c r="E24" s="20" t="s">
        <v>44</v>
      </c>
      <c r="F24" s="20">
        <v>71529</v>
      </c>
      <c r="G24" s="21" t="s">
        <v>40</v>
      </c>
      <c r="H24" s="22"/>
      <c r="I24" s="22"/>
      <c r="J24" s="23">
        <v>6445</v>
      </c>
      <c r="K24" s="24">
        <v>0</v>
      </c>
      <c r="L24" s="25">
        <v>0.01</v>
      </c>
      <c r="M24" s="26">
        <f t="shared" si="0"/>
        <v>6445</v>
      </c>
      <c r="N24" s="26">
        <f t="shared" si="1"/>
        <v>0</v>
      </c>
      <c r="O24" s="27">
        <f t="shared" si="2"/>
        <v>-64.45</v>
      </c>
      <c r="P24" s="27">
        <f t="shared" ref="P24:P25" si="8">M24</f>
        <v>6445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-6380.55</v>
      </c>
      <c r="AJ24" s="28">
        <f t="shared" si="4"/>
        <v>-1.8474111129762605E-13</v>
      </c>
    </row>
    <row r="25" spans="1:36" s="5" customFormat="1" ht="12.95" customHeight="1" x14ac:dyDescent="0.2">
      <c r="A25" s="19"/>
      <c r="B25" s="20">
        <v>11755</v>
      </c>
      <c r="C25" s="20">
        <v>2210</v>
      </c>
      <c r="D25" s="21" t="s">
        <v>41</v>
      </c>
      <c r="E25" s="20" t="s">
        <v>42</v>
      </c>
      <c r="F25" s="20">
        <v>156860</v>
      </c>
      <c r="G25" s="21" t="s">
        <v>40</v>
      </c>
      <c r="H25" s="22"/>
      <c r="I25" s="22"/>
      <c r="J25" s="23">
        <v>2100</v>
      </c>
      <c r="K25" s="24">
        <v>0</v>
      </c>
      <c r="L25" s="25">
        <v>0.01</v>
      </c>
      <c r="M25" s="26">
        <f t="shared" si="0"/>
        <v>2100</v>
      </c>
      <c r="N25" s="26">
        <f t="shared" si="1"/>
        <v>0</v>
      </c>
      <c r="O25" s="27">
        <f t="shared" si="2"/>
        <v>-21</v>
      </c>
      <c r="P25" s="27">
        <f t="shared" si="8"/>
        <v>2100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-2079</v>
      </c>
      <c r="AJ25" s="28">
        <f t="shared" si="4"/>
        <v>0</v>
      </c>
    </row>
    <row r="26" spans="1:36" s="5" customFormat="1" ht="12.95" customHeight="1" x14ac:dyDescent="0.2">
      <c r="A26" s="19"/>
      <c r="B26" s="20">
        <v>11756</v>
      </c>
      <c r="C26" s="20">
        <v>2211</v>
      </c>
      <c r="D26" s="21" t="s">
        <v>46</v>
      </c>
      <c r="E26" s="20" t="s">
        <v>47</v>
      </c>
      <c r="F26" s="20">
        <v>18704</v>
      </c>
      <c r="G26" s="21" t="s">
        <v>45</v>
      </c>
      <c r="H26" s="22"/>
      <c r="I26" s="22"/>
      <c r="J26" s="30">
        <v>297.55</v>
      </c>
      <c r="K26" s="24">
        <v>0</v>
      </c>
      <c r="L26" s="25">
        <v>0.01</v>
      </c>
      <c r="M26" s="26">
        <f t="shared" si="0"/>
        <v>297.55</v>
      </c>
      <c r="N26" s="26">
        <f t="shared" si="1"/>
        <v>0</v>
      </c>
      <c r="O26" s="27">
        <f t="shared" si="2"/>
        <v>-2.9755000000000003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>
        <f>M26</f>
        <v>297.55</v>
      </c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-294.5745</v>
      </c>
      <c r="AJ26" s="28">
        <f t="shared" si="4"/>
        <v>1.0658141036401503E-14</v>
      </c>
    </row>
    <row r="27" spans="1:36" s="5" customFormat="1" ht="12.95" customHeight="1" x14ac:dyDescent="0.2">
      <c r="A27" s="19"/>
      <c r="B27" s="20">
        <v>11756</v>
      </c>
      <c r="C27" s="20">
        <v>2211</v>
      </c>
      <c r="D27" s="21" t="s">
        <v>46</v>
      </c>
      <c r="E27" s="20" t="s">
        <v>47</v>
      </c>
      <c r="F27" s="20">
        <v>18704</v>
      </c>
      <c r="G27" s="21" t="s">
        <v>40</v>
      </c>
      <c r="H27" s="22"/>
      <c r="I27" s="22"/>
      <c r="J27" s="30">
        <v>3133.55</v>
      </c>
      <c r="K27" s="24">
        <v>0</v>
      </c>
      <c r="L27" s="25">
        <v>0.01</v>
      </c>
      <c r="M27" s="26">
        <f t="shared" si="0"/>
        <v>3133.55</v>
      </c>
      <c r="N27" s="26">
        <f t="shared" si="1"/>
        <v>0</v>
      </c>
      <c r="O27" s="27">
        <f t="shared" si="2"/>
        <v>-31.335500000000003</v>
      </c>
      <c r="P27" s="27">
        <f t="shared" ref="P27:P30" si="9">M27</f>
        <v>3133.55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-3102.2145</v>
      </c>
      <c r="AJ27" s="28">
        <f t="shared" si="4"/>
        <v>1.3500311979441904E-13</v>
      </c>
    </row>
    <row r="28" spans="1:36" s="5" customFormat="1" ht="12.95" customHeight="1" x14ac:dyDescent="0.2">
      <c r="A28" s="19"/>
      <c r="B28" s="20">
        <v>11758</v>
      </c>
      <c r="C28" s="20">
        <v>2213</v>
      </c>
      <c r="D28" s="21" t="s">
        <v>58</v>
      </c>
      <c r="E28" s="20" t="s">
        <v>59</v>
      </c>
      <c r="F28" s="20">
        <v>6090</v>
      </c>
      <c r="G28" s="21" t="s">
        <v>40</v>
      </c>
      <c r="H28" s="22"/>
      <c r="I28" s="22"/>
      <c r="J28" s="30"/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9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-5153.5714285714275</v>
      </c>
      <c r="AJ28" s="28">
        <f t="shared" si="4"/>
        <v>1.0444978215673473E-12</v>
      </c>
    </row>
    <row r="29" spans="1:36" s="5" customFormat="1" ht="12.95" customHeight="1" x14ac:dyDescent="0.2">
      <c r="A29" s="19">
        <v>43536</v>
      </c>
      <c r="B29" s="20">
        <v>11752</v>
      </c>
      <c r="C29" s="20">
        <v>2197</v>
      </c>
      <c r="D29" s="21" t="s">
        <v>38</v>
      </c>
      <c r="E29" s="20" t="s">
        <v>39</v>
      </c>
      <c r="F29" s="20">
        <v>20794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-2517.3214285714284</v>
      </c>
      <c r="AJ29" s="28">
        <f t="shared" si="4"/>
        <v>1.3145040611561853E-13</v>
      </c>
    </row>
    <row r="30" spans="1:36" s="5" customFormat="1" ht="12.95" customHeight="1" x14ac:dyDescent="0.2">
      <c r="A30" s="19"/>
      <c r="B30" s="20">
        <v>11759</v>
      </c>
      <c r="C30" s="20">
        <v>2198</v>
      </c>
      <c r="D30" s="21" t="s">
        <v>67</v>
      </c>
      <c r="E30" s="20" t="s">
        <v>68</v>
      </c>
      <c r="F30" s="20">
        <v>38966</v>
      </c>
      <c r="G30" s="21" t="s">
        <v>40</v>
      </c>
      <c r="H30" s="22"/>
      <c r="I30" s="22"/>
      <c r="J30" s="30"/>
      <c r="K30" s="24">
        <v>22714</v>
      </c>
      <c r="L30" s="25">
        <v>0.01</v>
      </c>
      <c r="M30" s="26">
        <f t="shared" si="0"/>
        <v>20280.357142857141</v>
      </c>
      <c r="N30" s="26">
        <f t="shared" si="1"/>
        <v>2433.6428571428569</v>
      </c>
      <c r="O30" s="27">
        <f t="shared" si="2"/>
        <v>-202.80357142857142</v>
      </c>
      <c r="P30" s="27">
        <f t="shared" si="9"/>
        <v>20280.357142857141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-22511.196428571428</v>
      </c>
      <c r="AJ30" s="28">
        <f t="shared" si="4"/>
        <v>1.0516032489249483E-12</v>
      </c>
    </row>
    <row r="31" spans="1:36" s="5" customFormat="1" ht="12.95" customHeight="1" x14ac:dyDescent="0.2">
      <c r="A31" s="19">
        <v>43537</v>
      </c>
      <c r="B31" s="20">
        <v>11761</v>
      </c>
      <c r="C31" s="20">
        <v>2203</v>
      </c>
      <c r="D31" s="21" t="s">
        <v>72</v>
      </c>
      <c r="E31" s="20" t="s">
        <v>73</v>
      </c>
      <c r="F31" s="20">
        <v>76812</v>
      </c>
      <c r="G31" s="21" t="s">
        <v>24</v>
      </c>
      <c r="H31" s="22"/>
      <c r="I31" s="22"/>
      <c r="J31" s="23"/>
      <c r="K31" s="24">
        <v>981.31</v>
      </c>
      <c r="L31" s="25">
        <v>0.01</v>
      </c>
      <c r="M31" s="26">
        <f t="shared" si="0"/>
        <v>876.16964285714278</v>
      </c>
      <c r="N31" s="26">
        <f t="shared" si="1"/>
        <v>105.14035714285713</v>
      </c>
      <c r="O31" s="27">
        <f t="shared" si="2"/>
        <v>-8.7616964285714278</v>
      </c>
      <c r="P31" s="27"/>
      <c r="Q31" s="27"/>
      <c r="R31" s="27"/>
      <c r="S31" s="27"/>
      <c r="T31" s="27"/>
      <c r="U31" s="27"/>
      <c r="V31" s="27">
        <f>M31</f>
        <v>876.16964285714278</v>
      </c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-972.54830357142851</v>
      </c>
      <c r="AJ31" s="28">
        <f t="shared" si="4"/>
        <v>0</v>
      </c>
    </row>
    <row r="32" spans="1:36" s="5" customFormat="1" ht="12.95" customHeight="1" x14ac:dyDescent="0.2">
      <c r="A32" s="19"/>
      <c r="B32" s="20">
        <v>11762</v>
      </c>
      <c r="C32" s="20">
        <v>2214</v>
      </c>
      <c r="D32" s="21" t="s">
        <v>46</v>
      </c>
      <c r="E32" s="20" t="s">
        <v>47</v>
      </c>
      <c r="F32" s="20">
        <v>18872</v>
      </c>
      <c r="G32" s="21" t="s">
        <v>40</v>
      </c>
      <c r="H32" s="22"/>
      <c r="I32" s="22"/>
      <c r="J32" s="23">
        <v>407.4</v>
      </c>
      <c r="K32" s="24">
        <v>0</v>
      </c>
      <c r="L32" s="25">
        <v>0.01</v>
      </c>
      <c r="M32" s="26">
        <f t="shared" si="0"/>
        <v>407.4</v>
      </c>
      <c r="N32" s="26">
        <f t="shared" si="1"/>
        <v>0</v>
      </c>
      <c r="O32" s="27">
        <f t="shared" si="2"/>
        <v>-4.0739999999999998</v>
      </c>
      <c r="P32" s="27">
        <f t="shared" ref="P32:P33" si="10">M32</f>
        <v>407.4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-403.32599999999996</v>
      </c>
      <c r="AJ32" s="28">
        <f t="shared" si="4"/>
        <v>1.2434497875801753E-14</v>
      </c>
    </row>
    <row r="33" spans="1:36" s="5" customFormat="1" ht="12.95" customHeight="1" x14ac:dyDescent="0.2">
      <c r="A33" s="19"/>
      <c r="B33" s="20">
        <v>11763</v>
      </c>
      <c r="C33" s="20">
        <v>2201</v>
      </c>
      <c r="D33" s="21" t="s">
        <v>48</v>
      </c>
      <c r="E33" s="20" t="s">
        <v>49</v>
      </c>
      <c r="F33" s="20">
        <v>80751</v>
      </c>
      <c r="G33" s="21" t="s">
        <v>40</v>
      </c>
      <c r="H33" s="22"/>
      <c r="I33" s="22"/>
      <c r="J33" s="23"/>
      <c r="K33" s="24">
        <v>10671.5</v>
      </c>
      <c r="L33" s="25">
        <v>0.01</v>
      </c>
      <c r="M33" s="26">
        <f t="shared" si="0"/>
        <v>9528.125</v>
      </c>
      <c r="N33" s="26">
        <f t="shared" si="1"/>
        <v>1143.375</v>
      </c>
      <c r="O33" s="27">
        <f t="shared" si="2"/>
        <v>-95.28125</v>
      </c>
      <c r="P33" s="27">
        <f t="shared" si="10"/>
        <v>9528.125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-10576.21875</v>
      </c>
      <c r="AJ33" s="28">
        <f t="shared" si="4"/>
        <v>0</v>
      </c>
    </row>
    <row r="34" spans="1:36" s="5" customFormat="1" ht="12.95" customHeight="1" x14ac:dyDescent="0.2">
      <c r="A34" s="19"/>
      <c r="B34" s="20">
        <v>11764</v>
      </c>
      <c r="C34" s="20">
        <v>2315</v>
      </c>
      <c r="D34" s="21" t="s">
        <v>50</v>
      </c>
      <c r="E34" s="20" t="s">
        <v>51</v>
      </c>
      <c r="F34" s="20">
        <v>120001296833</v>
      </c>
      <c r="G34" s="21" t="s">
        <v>52</v>
      </c>
      <c r="H34" s="22"/>
      <c r="I34" s="22"/>
      <c r="J34" s="23"/>
      <c r="K34" s="24">
        <v>9166</v>
      </c>
      <c r="L34" s="25">
        <v>0.01</v>
      </c>
      <c r="M34" s="26">
        <f t="shared" si="0"/>
        <v>8183.9285714285706</v>
      </c>
      <c r="N34" s="26">
        <f t="shared" si="1"/>
        <v>982.07142857142844</v>
      </c>
      <c r="O34" s="27">
        <f t="shared" si="2"/>
        <v>-81.839285714285708</v>
      </c>
      <c r="P34" s="27"/>
      <c r="Q34" s="27">
        <f>M34</f>
        <v>8183.9285714285706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-9084.1607142857138</v>
      </c>
      <c r="AJ34" s="28">
        <f t="shared" si="4"/>
        <v>5.2580162446247414E-13</v>
      </c>
    </row>
    <row r="35" spans="1:36" s="5" customFormat="1" ht="12.95" customHeight="1" x14ac:dyDescent="0.2">
      <c r="A35" s="19">
        <v>43539</v>
      </c>
      <c r="B35" s="20">
        <v>11765</v>
      </c>
      <c r="C35" s="20">
        <v>2216</v>
      </c>
      <c r="D35" s="21" t="s">
        <v>43</v>
      </c>
      <c r="E35" s="20" t="s">
        <v>44</v>
      </c>
      <c r="F35" s="20">
        <v>71533</v>
      </c>
      <c r="G35" s="21" t="s">
        <v>40</v>
      </c>
      <c r="H35" s="22"/>
      <c r="I35" s="22"/>
      <c r="J35" s="23">
        <v>2479.1999999999998</v>
      </c>
      <c r="K35" s="24">
        <v>0</v>
      </c>
      <c r="L35" s="25">
        <v>0.01</v>
      </c>
      <c r="M35" s="26">
        <f t="shared" si="0"/>
        <v>2479.1999999999998</v>
      </c>
      <c r="N35" s="26">
        <f t="shared" si="1"/>
        <v>0</v>
      </c>
      <c r="O35" s="27">
        <f t="shared" si="2"/>
        <v>-24.791999999999998</v>
      </c>
      <c r="P35" s="27">
        <f t="shared" ref="P35:P37" si="11">M35</f>
        <v>2479.1999999999998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-2454.4079999999999</v>
      </c>
      <c r="AJ35" s="28">
        <f t="shared" si="4"/>
        <v>-8.1712414612411521E-14</v>
      </c>
    </row>
    <row r="36" spans="1:36" s="5" customFormat="1" ht="12.95" customHeight="1" x14ac:dyDescent="0.2">
      <c r="A36" s="19"/>
      <c r="B36" s="20">
        <v>11766</v>
      </c>
      <c r="C36" s="20">
        <v>2217</v>
      </c>
      <c r="D36" s="21" t="s">
        <v>41</v>
      </c>
      <c r="E36" s="20" t="s">
        <v>42</v>
      </c>
      <c r="F36" s="20">
        <v>155753</v>
      </c>
      <c r="G36" s="21" t="s">
        <v>40</v>
      </c>
      <c r="H36" s="22"/>
      <c r="I36" s="22"/>
      <c r="J36" s="23">
        <v>2950</v>
      </c>
      <c r="K36" s="24">
        <v>0</v>
      </c>
      <c r="L36" s="25">
        <v>0.01</v>
      </c>
      <c r="M36" s="26">
        <f t="shared" si="0"/>
        <v>2950</v>
      </c>
      <c r="N36" s="26">
        <f t="shared" si="1"/>
        <v>0</v>
      </c>
      <c r="O36" s="27">
        <f t="shared" si="2"/>
        <v>-29.5</v>
      </c>
      <c r="P36" s="27">
        <f t="shared" si="11"/>
        <v>2950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-2920.5</v>
      </c>
      <c r="AJ36" s="28">
        <f t="shared" si="4"/>
        <v>0</v>
      </c>
    </row>
    <row r="37" spans="1:36" s="5" customFormat="1" ht="12.95" customHeight="1" x14ac:dyDescent="0.2">
      <c r="A37" s="19">
        <v>43540</v>
      </c>
      <c r="B37" s="20">
        <v>11767</v>
      </c>
      <c r="C37" s="20">
        <v>2204</v>
      </c>
      <c r="D37" s="21" t="s">
        <v>80</v>
      </c>
      <c r="E37" s="20" t="s">
        <v>81</v>
      </c>
      <c r="F37" s="20">
        <v>157594</v>
      </c>
      <c r="G37" s="21" t="s">
        <v>40</v>
      </c>
      <c r="H37" s="22"/>
      <c r="I37" s="22"/>
      <c r="J37" s="23"/>
      <c r="K37" s="24">
        <v>7130</v>
      </c>
      <c r="L37" s="25">
        <v>0.01</v>
      </c>
      <c r="M37" s="26">
        <f t="shared" si="0"/>
        <v>6366.0714285714275</v>
      </c>
      <c r="N37" s="26">
        <f t="shared" si="1"/>
        <v>763.92857142857133</v>
      </c>
      <c r="O37" s="27">
        <f t="shared" si="2"/>
        <v>-63.660714285714278</v>
      </c>
      <c r="P37" s="27">
        <f t="shared" si="11"/>
        <v>6366.0714285714275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-7066.3392857142844</v>
      </c>
      <c r="AJ37" s="28">
        <f t="shared" si="4"/>
        <v>1.3073986337985843E-12</v>
      </c>
    </row>
    <row r="38" spans="1:36" s="5" customFormat="1" ht="12.95" customHeight="1" x14ac:dyDescent="0.2">
      <c r="A38" s="19"/>
      <c r="B38" s="20">
        <v>11768</v>
      </c>
      <c r="C38" s="20">
        <v>2205</v>
      </c>
      <c r="D38" s="21" t="s">
        <v>53</v>
      </c>
      <c r="E38" s="20" t="s">
        <v>54</v>
      </c>
      <c r="F38" s="20">
        <v>31353</v>
      </c>
      <c r="G38" s="21" t="s">
        <v>82</v>
      </c>
      <c r="H38" s="22"/>
      <c r="I38" s="22"/>
      <c r="J38" s="23"/>
      <c r="K38" s="24">
        <v>111</v>
      </c>
      <c r="L38" s="25">
        <v>0.01</v>
      </c>
      <c r="M38" s="26">
        <f t="shared" si="0"/>
        <v>99.107142857142847</v>
      </c>
      <c r="N38" s="26">
        <f t="shared" si="1"/>
        <v>11.892857142857141</v>
      </c>
      <c r="O38" s="27">
        <f t="shared" si="2"/>
        <v>-0.99107142857142849</v>
      </c>
      <c r="P38" s="27"/>
      <c r="Q38" s="27"/>
      <c r="R38" s="27"/>
      <c r="S38" s="27"/>
      <c r="T38" s="27"/>
      <c r="U38" s="27"/>
      <c r="V38" s="27"/>
      <c r="W38" s="27"/>
      <c r="X38" s="27"/>
      <c r="Y38" s="27">
        <f>M38</f>
        <v>99.107142857142847</v>
      </c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-110.00892857142856</v>
      </c>
      <c r="AJ38" s="28">
        <f t="shared" si="4"/>
        <v>1.6320278461989801E-14</v>
      </c>
    </row>
    <row r="39" spans="1:36" s="5" customFormat="1" ht="12.95" customHeight="1" x14ac:dyDescent="0.2">
      <c r="A39" s="19"/>
      <c r="B39" s="20">
        <v>11768</v>
      </c>
      <c r="C39" s="20">
        <v>2205</v>
      </c>
      <c r="D39" s="21" t="s">
        <v>53</v>
      </c>
      <c r="E39" s="20" t="s">
        <v>54</v>
      </c>
      <c r="F39" s="20">
        <v>31353</v>
      </c>
      <c r="G39" s="21" t="s">
        <v>55</v>
      </c>
      <c r="H39" s="22"/>
      <c r="I39" s="22"/>
      <c r="J39" s="23"/>
      <c r="K39" s="24">
        <v>1036</v>
      </c>
      <c r="L39" s="25">
        <v>0.01</v>
      </c>
      <c r="M39" s="26">
        <f t="shared" si="0"/>
        <v>924.99999999999989</v>
      </c>
      <c r="N39" s="26">
        <f t="shared" si="1"/>
        <v>110.99999999999999</v>
      </c>
      <c r="O39" s="27">
        <f t="shared" si="2"/>
        <v>-9.2499999999999982</v>
      </c>
      <c r="P39" s="27"/>
      <c r="Q39" s="27"/>
      <c r="R39" s="27"/>
      <c r="S39" s="27"/>
      <c r="T39" s="27"/>
      <c r="U39" s="27"/>
      <c r="V39" s="27"/>
      <c r="W39" s="27">
        <f t="shared" ref="W39:W40" si="12">M39</f>
        <v>924.99999999999989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-1026.7499999999998</v>
      </c>
      <c r="AJ39" s="28">
        <f t="shared" si="4"/>
        <v>2.2915003228263231E-13</v>
      </c>
    </row>
    <row r="40" spans="1:36" s="5" customFormat="1" ht="12.95" customHeight="1" x14ac:dyDescent="0.2">
      <c r="A40" s="19"/>
      <c r="B40" s="20">
        <v>11768</v>
      </c>
      <c r="C40" s="20">
        <v>2205</v>
      </c>
      <c r="D40" s="21" t="s">
        <v>53</v>
      </c>
      <c r="E40" s="20" t="s">
        <v>54</v>
      </c>
      <c r="F40" s="20">
        <v>31353</v>
      </c>
      <c r="G40" s="21" t="s">
        <v>55</v>
      </c>
      <c r="H40" s="22"/>
      <c r="I40" s="22"/>
      <c r="J40" s="23"/>
      <c r="K40" s="24">
        <v>248.75</v>
      </c>
      <c r="L40" s="25">
        <v>0.01</v>
      </c>
      <c r="M40" s="26">
        <f t="shared" si="0"/>
        <v>222.09821428571428</v>
      </c>
      <c r="N40" s="26">
        <f t="shared" si="1"/>
        <v>26.651785714285712</v>
      </c>
      <c r="O40" s="27">
        <f t="shared" si="2"/>
        <v>-2.2209821428571428</v>
      </c>
      <c r="P40" s="27"/>
      <c r="Q40" s="27"/>
      <c r="R40" s="27"/>
      <c r="S40" s="27"/>
      <c r="T40" s="27"/>
      <c r="U40" s="27"/>
      <c r="V40" s="27"/>
      <c r="W40" s="27">
        <f t="shared" si="12"/>
        <v>222.09821428571428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-246.52901785714283</v>
      </c>
      <c r="AJ40" s="28">
        <f t="shared" si="4"/>
        <v>2.4424906541753444E-14</v>
      </c>
    </row>
    <row r="41" spans="1:36" s="5" customFormat="1" ht="12.95" customHeight="1" x14ac:dyDescent="0.2">
      <c r="A41" s="19"/>
      <c r="B41" s="20">
        <v>11769</v>
      </c>
      <c r="C41" s="20">
        <v>2268</v>
      </c>
      <c r="D41" s="21" t="s">
        <v>41</v>
      </c>
      <c r="E41" s="20" t="s">
        <v>42</v>
      </c>
      <c r="F41" s="20">
        <v>155744</v>
      </c>
      <c r="G41" s="21" t="s">
        <v>40</v>
      </c>
      <c r="H41" s="22"/>
      <c r="I41" s="22"/>
      <c r="J41" s="30">
        <v>3350</v>
      </c>
      <c r="K41" s="24">
        <v>0</v>
      </c>
      <c r="L41" s="25">
        <v>0.01</v>
      </c>
      <c r="M41" s="26">
        <f t="shared" si="0"/>
        <v>3350</v>
      </c>
      <c r="N41" s="26">
        <f t="shared" si="1"/>
        <v>0</v>
      </c>
      <c r="O41" s="27">
        <f t="shared" si="2"/>
        <v>-33.5</v>
      </c>
      <c r="P41" s="27">
        <f>M41</f>
        <v>3350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-3316.5</v>
      </c>
      <c r="AJ41" s="28">
        <f t="shared" si="4"/>
        <v>0</v>
      </c>
    </row>
    <row r="42" spans="1:36" s="5" customFormat="1" ht="12.95" customHeight="1" x14ac:dyDescent="0.2">
      <c r="A42" s="19"/>
      <c r="B42" s="20">
        <v>11770</v>
      </c>
      <c r="C42" s="20">
        <v>2219</v>
      </c>
      <c r="D42" s="21" t="s">
        <v>56</v>
      </c>
      <c r="E42" s="20">
        <v>139564</v>
      </c>
      <c r="F42" s="20">
        <v>243514</v>
      </c>
      <c r="G42" s="21" t="s">
        <v>57</v>
      </c>
      <c r="H42" s="22"/>
      <c r="I42" s="22"/>
      <c r="J42" s="30"/>
      <c r="K42" s="24">
        <v>3954.32</v>
      </c>
      <c r="L42" s="25">
        <v>0.01</v>
      </c>
      <c r="M42" s="26">
        <f t="shared" si="0"/>
        <v>3530.6428571428569</v>
      </c>
      <c r="N42" s="26">
        <f t="shared" si="1"/>
        <v>423.67714285714283</v>
      </c>
      <c r="O42" s="27">
        <f t="shared" si="2"/>
        <v>-35.306428571428569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3530.6428571428569</v>
      </c>
      <c r="AI42" s="27">
        <f t="shared" si="3"/>
        <v>-3919.0135714285711</v>
      </c>
      <c r="AJ42" s="28">
        <f t="shared" si="4"/>
        <v>4.5474735088646412E-13</v>
      </c>
    </row>
    <row r="43" spans="1:36" s="5" customFormat="1" ht="12.95" customHeight="1" x14ac:dyDescent="0.2">
      <c r="A43" s="19">
        <v>43542</v>
      </c>
      <c r="B43" s="20">
        <v>11771</v>
      </c>
      <c r="C43" s="20">
        <v>2220</v>
      </c>
      <c r="D43" s="21" t="s">
        <v>43</v>
      </c>
      <c r="E43" s="20" t="s">
        <v>44</v>
      </c>
      <c r="F43" s="20">
        <v>71535</v>
      </c>
      <c r="G43" s="21" t="s">
        <v>40</v>
      </c>
      <c r="H43" s="22"/>
      <c r="I43" s="22"/>
      <c r="J43" s="23">
        <v>4540</v>
      </c>
      <c r="K43" s="24">
        <v>0</v>
      </c>
      <c r="L43" s="25">
        <v>0.01</v>
      </c>
      <c r="M43" s="26">
        <f t="shared" si="0"/>
        <v>4540</v>
      </c>
      <c r="N43" s="26">
        <f t="shared" si="1"/>
        <v>0</v>
      </c>
      <c r="O43" s="27">
        <f t="shared" si="2"/>
        <v>-45.4</v>
      </c>
      <c r="P43" s="27">
        <f>M43</f>
        <v>4540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-4494.6000000000004</v>
      </c>
      <c r="AJ43" s="28">
        <f t="shared" si="4"/>
        <v>-3.6237679523765109E-13</v>
      </c>
    </row>
    <row r="44" spans="1:36" s="5" customFormat="1" ht="12.95" customHeight="1" x14ac:dyDescent="0.2">
      <c r="A44" s="19"/>
      <c r="B44" s="20">
        <v>11772</v>
      </c>
      <c r="C44" s="20">
        <v>2221</v>
      </c>
      <c r="D44" s="21" t="s">
        <v>43</v>
      </c>
      <c r="E44" s="20" t="s">
        <v>44</v>
      </c>
      <c r="F44" s="20">
        <v>71536</v>
      </c>
      <c r="G44" s="21" t="s">
        <v>45</v>
      </c>
      <c r="H44" s="22"/>
      <c r="I44" s="22"/>
      <c r="J44" s="23">
        <v>2108.75</v>
      </c>
      <c r="K44" s="24">
        <v>0</v>
      </c>
      <c r="L44" s="25">
        <v>0.01</v>
      </c>
      <c r="M44" s="26">
        <f t="shared" si="0"/>
        <v>2108.75</v>
      </c>
      <c r="N44" s="26">
        <f t="shared" si="1"/>
        <v>0</v>
      </c>
      <c r="O44" s="27">
        <f t="shared" si="2"/>
        <v>-21.087500000000002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>
        <f>M44</f>
        <v>2108.75</v>
      </c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-2087.6624999999999</v>
      </c>
      <c r="AJ44" s="28">
        <f t="shared" si="4"/>
        <v>8.8817841970012523E-14</v>
      </c>
    </row>
    <row r="45" spans="1:36" s="5" customFormat="1" ht="12.95" customHeight="1" x14ac:dyDescent="0.2">
      <c r="A45" s="19"/>
      <c r="B45" s="20">
        <v>11773</v>
      </c>
      <c r="C45" s="20">
        <v>2222</v>
      </c>
      <c r="D45" s="21" t="s">
        <v>46</v>
      </c>
      <c r="E45" s="20" t="s">
        <v>47</v>
      </c>
      <c r="F45" s="20">
        <v>19041</v>
      </c>
      <c r="G45" s="21" t="s">
        <v>40</v>
      </c>
      <c r="H45" s="22"/>
      <c r="I45" s="22"/>
      <c r="J45" s="30">
        <v>3075.6</v>
      </c>
      <c r="K45" s="24">
        <v>0</v>
      </c>
      <c r="L45" s="25">
        <v>0.01</v>
      </c>
      <c r="M45" s="26">
        <f t="shared" si="0"/>
        <v>3075.6</v>
      </c>
      <c r="N45" s="26">
        <f t="shared" si="1"/>
        <v>0</v>
      </c>
      <c r="O45" s="27">
        <f t="shared" si="2"/>
        <v>-30.756</v>
      </c>
      <c r="P45" s="27">
        <f>M45</f>
        <v>3075.6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-3044.8440000000001</v>
      </c>
      <c r="AJ45" s="28">
        <f t="shared" si="4"/>
        <v>-1.4210854715202004E-13</v>
      </c>
    </row>
    <row r="46" spans="1:36" s="5" customFormat="1" ht="12.95" customHeight="1" x14ac:dyDescent="0.2">
      <c r="A46" s="19"/>
      <c r="B46" s="20">
        <v>11775</v>
      </c>
      <c r="C46" s="20">
        <v>2224</v>
      </c>
      <c r="D46" s="21" t="s">
        <v>46</v>
      </c>
      <c r="E46" s="20" t="s">
        <v>47</v>
      </c>
      <c r="F46" s="20">
        <v>19142</v>
      </c>
      <c r="G46" s="21" t="s">
        <v>45</v>
      </c>
      <c r="H46" s="22"/>
      <c r="I46" s="22"/>
      <c r="J46" s="30">
        <v>626.09</v>
      </c>
      <c r="K46" s="24">
        <v>0</v>
      </c>
      <c r="L46" s="25">
        <v>0.01</v>
      </c>
      <c r="M46" s="26">
        <f t="shared" si="0"/>
        <v>626.09</v>
      </c>
      <c r="N46" s="26">
        <f t="shared" si="1"/>
        <v>0</v>
      </c>
      <c r="O46" s="27">
        <f t="shared" si="2"/>
        <v>-6.2609000000000004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>M46</f>
        <v>626.09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-619.82910000000004</v>
      </c>
      <c r="AJ46" s="28">
        <f t="shared" si="4"/>
        <v>-7.9936057773011271E-15</v>
      </c>
    </row>
    <row r="47" spans="1:36" s="5" customFormat="1" ht="12.95" customHeight="1" x14ac:dyDescent="0.2">
      <c r="A47" s="19">
        <v>43543</v>
      </c>
      <c r="B47" s="20">
        <v>11776</v>
      </c>
      <c r="C47" s="20">
        <v>2257</v>
      </c>
      <c r="D47" s="21" t="s">
        <v>104</v>
      </c>
      <c r="E47" s="20" t="s">
        <v>54</v>
      </c>
      <c r="F47" s="20">
        <v>31370</v>
      </c>
      <c r="G47" s="21" t="s">
        <v>55</v>
      </c>
      <c r="H47" s="22"/>
      <c r="I47" s="22"/>
      <c r="J47" s="30"/>
      <c r="K47" s="24">
        <v>111</v>
      </c>
      <c r="L47" s="25">
        <v>0.01</v>
      </c>
      <c r="M47" s="26">
        <f t="shared" si="0"/>
        <v>99.107142857142847</v>
      </c>
      <c r="N47" s="26">
        <f t="shared" si="1"/>
        <v>11.892857142857141</v>
      </c>
      <c r="O47" s="27">
        <f t="shared" si="2"/>
        <v>-0.99107142857142849</v>
      </c>
      <c r="P47" s="27"/>
      <c r="Q47" s="27"/>
      <c r="R47" s="27"/>
      <c r="S47" s="27"/>
      <c r="T47" s="27"/>
      <c r="U47" s="27"/>
      <c r="V47" s="27"/>
      <c r="W47" s="27">
        <f t="shared" ref="W47:W48" si="13">M47</f>
        <v>99.107142857142847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-110.00892857142856</v>
      </c>
      <c r="AJ47" s="28">
        <f t="shared" si="4"/>
        <v>1.6320278461989801E-14</v>
      </c>
    </row>
    <row r="48" spans="1:36" s="5" customFormat="1" ht="12.95" customHeight="1" x14ac:dyDescent="0.2">
      <c r="A48" s="19"/>
      <c r="B48" s="20">
        <v>11776</v>
      </c>
      <c r="C48" s="20">
        <v>2257</v>
      </c>
      <c r="D48" s="21" t="s">
        <v>53</v>
      </c>
      <c r="E48" s="20" t="s">
        <v>54</v>
      </c>
      <c r="F48" s="20">
        <v>31370</v>
      </c>
      <c r="G48" s="21" t="s">
        <v>55</v>
      </c>
      <c r="H48" s="22"/>
      <c r="I48" s="22"/>
      <c r="J48" s="30"/>
      <c r="K48" s="24">
        <v>4539.75</v>
      </c>
      <c r="L48" s="25">
        <v>0.01</v>
      </c>
      <c r="M48" s="26">
        <f t="shared" si="0"/>
        <v>4053.3482142857138</v>
      </c>
      <c r="N48" s="26">
        <f t="shared" si="1"/>
        <v>486.40178571428561</v>
      </c>
      <c r="O48" s="27">
        <f t="shared" si="2"/>
        <v>-40.533482142857139</v>
      </c>
      <c r="P48" s="27"/>
      <c r="Q48" s="27"/>
      <c r="R48" s="27"/>
      <c r="S48" s="27"/>
      <c r="T48" s="27"/>
      <c r="U48" s="27"/>
      <c r="V48" s="27"/>
      <c r="W48" s="27">
        <f t="shared" si="13"/>
        <v>4053.3482142857138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-4499.2165178571422</v>
      </c>
      <c r="AJ48" s="28">
        <f t="shared" si="4"/>
        <v>6.5369931689929217E-13</v>
      </c>
    </row>
    <row r="49" spans="1:36" s="5" customFormat="1" ht="12.95" customHeight="1" x14ac:dyDescent="0.2">
      <c r="A49" s="19">
        <v>43544</v>
      </c>
      <c r="B49" s="20">
        <v>11777</v>
      </c>
      <c r="C49" s="20">
        <v>2226</v>
      </c>
      <c r="D49" s="21" t="s">
        <v>46</v>
      </c>
      <c r="E49" s="20" t="s">
        <v>47</v>
      </c>
      <c r="F49" s="20">
        <v>19078</v>
      </c>
      <c r="G49" s="21" t="s">
        <v>40</v>
      </c>
      <c r="H49" s="22"/>
      <c r="I49" s="22"/>
      <c r="J49" s="23">
        <v>270</v>
      </c>
      <c r="K49" s="24">
        <v>0</v>
      </c>
      <c r="L49" s="25">
        <v>0.01</v>
      </c>
      <c r="M49" s="26">
        <f t="shared" si="0"/>
        <v>270</v>
      </c>
      <c r="N49" s="26">
        <f t="shared" si="1"/>
        <v>0</v>
      </c>
      <c r="O49" s="27">
        <f t="shared" si="2"/>
        <v>-2.7</v>
      </c>
      <c r="P49" s="27">
        <f t="shared" ref="P49:P51" si="14">M49</f>
        <v>270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-267.3</v>
      </c>
      <c r="AJ49" s="28">
        <f t="shared" si="4"/>
        <v>-1.1546319456101628E-14</v>
      </c>
    </row>
    <row r="50" spans="1:36" s="5" customFormat="1" ht="12.95" customHeight="1" x14ac:dyDescent="0.2">
      <c r="A50" s="19"/>
      <c r="B50" s="20">
        <v>11778</v>
      </c>
      <c r="C50" s="20">
        <v>2227</v>
      </c>
      <c r="D50" s="21" t="s">
        <v>41</v>
      </c>
      <c r="E50" s="20" t="s">
        <v>42</v>
      </c>
      <c r="F50" s="20">
        <v>155401</v>
      </c>
      <c r="G50" s="21" t="s">
        <v>40</v>
      </c>
      <c r="H50" s="22"/>
      <c r="I50" s="22"/>
      <c r="J50" s="30">
        <v>3560</v>
      </c>
      <c r="K50" s="24">
        <v>0</v>
      </c>
      <c r="L50" s="25">
        <v>0.01</v>
      </c>
      <c r="M50" s="26">
        <f t="shared" si="0"/>
        <v>3560</v>
      </c>
      <c r="N50" s="26">
        <f t="shared" si="1"/>
        <v>0</v>
      </c>
      <c r="O50" s="27">
        <f t="shared" si="2"/>
        <v>-35.6</v>
      </c>
      <c r="P50" s="27">
        <f t="shared" si="14"/>
        <v>3560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-3524.4</v>
      </c>
      <c r="AJ50" s="28">
        <f t="shared" si="4"/>
        <v>-9.2370555648813024E-14</v>
      </c>
    </row>
    <row r="51" spans="1:36" s="5" customFormat="1" ht="12.95" customHeight="1" x14ac:dyDescent="0.2">
      <c r="A51" s="19"/>
      <c r="B51" s="20">
        <v>11779</v>
      </c>
      <c r="C51" s="20">
        <v>2228</v>
      </c>
      <c r="D51" s="21" t="s">
        <v>43</v>
      </c>
      <c r="E51" s="20" t="s">
        <v>44</v>
      </c>
      <c r="F51" s="20">
        <v>71539</v>
      </c>
      <c r="G51" s="21" t="s">
        <v>40</v>
      </c>
      <c r="H51" s="22"/>
      <c r="I51" s="22"/>
      <c r="J51" s="30">
        <v>6638</v>
      </c>
      <c r="K51" s="24">
        <v>0</v>
      </c>
      <c r="L51" s="25">
        <v>0.01</v>
      </c>
      <c r="M51" s="26">
        <f t="shared" si="0"/>
        <v>6638</v>
      </c>
      <c r="N51" s="26">
        <f t="shared" si="1"/>
        <v>0</v>
      </c>
      <c r="O51" s="27">
        <f t="shared" si="2"/>
        <v>-66.38</v>
      </c>
      <c r="P51" s="27">
        <f t="shared" si="14"/>
        <v>6638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-6571.62</v>
      </c>
      <c r="AJ51" s="28">
        <f t="shared" si="4"/>
        <v>1.1368683772161603E-13</v>
      </c>
    </row>
    <row r="52" spans="1:36" s="5" customFormat="1" ht="12.95" customHeight="1" x14ac:dyDescent="0.2">
      <c r="A52" s="19"/>
      <c r="B52" s="20">
        <v>11780</v>
      </c>
      <c r="C52" s="20">
        <v>2229</v>
      </c>
      <c r="D52" s="21" t="s">
        <v>60</v>
      </c>
      <c r="E52" s="20" t="s">
        <v>61</v>
      </c>
      <c r="F52" s="20">
        <v>511147183</v>
      </c>
      <c r="G52" s="21" t="s">
        <v>52</v>
      </c>
      <c r="H52" s="22"/>
      <c r="I52" s="22"/>
      <c r="J52" s="30"/>
      <c r="K52" s="24">
        <v>6169</v>
      </c>
      <c r="L52" s="25">
        <v>0.01</v>
      </c>
      <c r="M52" s="26">
        <f t="shared" si="0"/>
        <v>5508.0357142857138</v>
      </c>
      <c r="N52" s="26">
        <f t="shared" si="1"/>
        <v>660.96428571428567</v>
      </c>
      <c r="O52" s="27">
        <f t="shared" si="2"/>
        <v>-55.080357142857139</v>
      </c>
      <c r="P52" s="27"/>
      <c r="Q52" s="27">
        <f>M52</f>
        <v>5508.0357142857138</v>
      </c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-6113.9196428571422</v>
      </c>
      <c r="AJ52" s="28">
        <f t="shared" si="4"/>
        <v>6.5369931689929217E-13</v>
      </c>
    </row>
    <row r="53" spans="1:36" s="5" customFormat="1" ht="12.95" customHeight="1" x14ac:dyDescent="0.2">
      <c r="A53" s="19">
        <v>43546</v>
      </c>
      <c r="B53" s="20">
        <v>11781</v>
      </c>
      <c r="C53" s="20">
        <v>2231</v>
      </c>
      <c r="D53" s="21" t="s">
        <v>46</v>
      </c>
      <c r="E53" s="20" t="s">
        <v>47</v>
      </c>
      <c r="F53" s="20">
        <v>19111</v>
      </c>
      <c r="G53" s="21" t="s">
        <v>40</v>
      </c>
      <c r="H53" s="22"/>
      <c r="I53" s="22"/>
      <c r="J53" s="30">
        <v>320</v>
      </c>
      <c r="K53" s="24">
        <v>0</v>
      </c>
      <c r="L53" s="25">
        <v>0.01</v>
      </c>
      <c r="M53" s="26">
        <f t="shared" si="0"/>
        <v>320</v>
      </c>
      <c r="N53" s="26">
        <f t="shared" si="1"/>
        <v>0</v>
      </c>
      <c r="O53" s="27">
        <f t="shared" si="2"/>
        <v>-3.2</v>
      </c>
      <c r="P53" s="27">
        <f t="shared" ref="P53:P56" si="15">M53</f>
        <v>320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-316.8</v>
      </c>
      <c r="AJ53" s="28">
        <f t="shared" si="4"/>
        <v>-1.1546319456101628E-14</v>
      </c>
    </row>
    <row r="54" spans="1:36" s="5" customFormat="1" ht="12.95" customHeight="1" x14ac:dyDescent="0.2">
      <c r="A54" s="19">
        <v>43547</v>
      </c>
      <c r="B54" s="20">
        <v>11782</v>
      </c>
      <c r="C54" s="20">
        <v>2225</v>
      </c>
      <c r="D54" s="21" t="s">
        <v>94</v>
      </c>
      <c r="E54" s="20" t="s">
        <v>95</v>
      </c>
      <c r="F54" s="20">
        <v>89038</v>
      </c>
      <c r="G54" s="21" t="s">
        <v>40</v>
      </c>
      <c r="H54" s="22"/>
      <c r="I54" s="22"/>
      <c r="J54" s="30"/>
      <c r="K54" s="24">
        <v>6857.15</v>
      </c>
      <c r="L54" s="25">
        <v>0.01</v>
      </c>
      <c r="M54" s="26">
        <f t="shared" si="0"/>
        <v>6122.455357142856</v>
      </c>
      <c r="N54" s="26">
        <f t="shared" si="1"/>
        <v>734.69464285714264</v>
      </c>
      <c r="O54" s="27">
        <f t="shared" si="2"/>
        <v>-61.224553571428558</v>
      </c>
      <c r="P54" s="27">
        <f t="shared" si="15"/>
        <v>6122.455357142856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-6795.9254464285696</v>
      </c>
      <c r="AJ54" s="28">
        <f t="shared" si="4"/>
        <v>1.5205614545266144E-12</v>
      </c>
    </row>
    <row r="55" spans="1:36" s="5" customFormat="1" ht="12.95" customHeight="1" x14ac:dyDescent="0.2">
      <c r="A55" s="19"/>
      <c r="B55" s="20">
        <v>11783</v>
      </c>
      <c r="C55" s="20">
        <v>2230</v>
      </c>
      <c r="D55" s="21" t="s">
        <v>38</v>
      </c>
      <c r="E55" s="20" t="s">
        <v>39</v>
      </c>
      <c r="F55" s="20">
        <v>21244</v>
      </c>
      <c r="G55" s="21" t="s">
        <v>40</v>
      </c>
      <c r="H55" s="22"/>
      <c r="I55" s="22"/>
      <c r="J55" s="30"/>
      <c r="K55" s="24">
        <v>2540</v>
      </c>
      <c r="L55" s="25">
        <v>0.01</v>
      </c>
      <c r="M55" s="26">
        <f t="shared" si="0"/>
        <v>2267.8571428571427</v>
      </c>
      <c r="N55" s="26">
        <f t="shared" si="1"/>
        <v>272.14285714285711</v>
      </c>
      <c r="O55" s="27">
        <f t="shared" si="2"/>
        <v>-22.678571428571427</v>
      </c>
      <c r="P55" s="27">
        <f t="shared" si="15"/>
        <v>2267.8571428571427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-2517.3214285714284</v>
      </c>
      <c r="AJ55" s="28">
        <f t="shared" si="4"/>
        <v>1.3145040611561853E-13</v>
      </c>
    </row>
    <row r="56" spans="1:36" s="5" customFormat="1" ht="12.95" customHeight="1" x14ac:dyDescent="0.2">
      <c r="A56" s="19"/>
      <c r="B56" s="20">
        <v>11784</v>
      </c>
      <c r="C56" s="20">
        <v>2237</v>
      </c>
      <c r="D56" s="21" t="s">
        <v>41</v>
      </c>
      <c r="E56" s="20" t="s">
        <v>42</v>
      </c>
      <c r="F56" s="20">
        <v>155272</v>
      </c>
      <c r="G56" s="21" t="s">
        <v>40</v>
      </c>
      <c r="H56" s="22"/>
      <c r="I56" s="22"/>
      <c r="J56" s="30">
        <v>2100</v>
      </c>
      <c r="K56" s="24">
        <v>0</v>
      </c>
      <c r="L56" s="25">
        <v>0.01</v>
      </c>
      <c r="M56" s="26">
        <f t="shared" si="0"/>
        <v>2100</v>
      </c>
      <c r="N56" s="26">
        <f t="shared" si="1"/>
        <v>0</v>
      </c>
      <c r="O56" s="27">
        <f t="shared" si="2"/>
        <v>-21</v>
      </c>
      <c r="P56" s="27">
        <f t="shared" si="15"/>
        <v>2100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-2079</v>
      </c>
      <c r="AJ56" s="28">
        <f t="shared" si="4"/>
        <v>0</v>
      </c>
    </row>
    <row r="57" spans="1:36" s="5" customFormat="1" ht="12.95" customHeight="1" x14ac:dyDescent="0.2">
      <c r="A57" s="19">
        <v>43549</v>
      </c>
      <c r="B57" s="20">
        <v>11785</v>
      </c>
      <c r="C57" s="20">
        <v>2232</v>
      </c>
      <c r="D57" s="21" t="s">
        <v>53</v>
      </c>
      <c r="E57" s="20" t="s">
        <v>54</v>
      </c>
      <c r="F57" s="20">
        <v>31393</v>
      </c>
      <c r="G57" s="21" t="s">
        <v>21</v>
      </c>
      <c r="H57" s="22"/>
      <c r="I57" s="22"/>
      <c r="J57" s="23"/>
      <c r="K57" s="24">
        <v>847.5</v>
      </c>
      <c r="L57" s="25">
        <v>0.01</v>
      </c>
      <c r="M57" s="26">
        <f t="shared" si="0"/>
        <v>756.69642857142856</v>
      </c>
      <c r="N57" s="26">
        <f t="shared" si="1"/>
        <v>90.803571428571416</v>
      </c>
      <c r="O57" s="27">
        <f t="shared" si="2"/>
        <v>-7.5669642857142856</v>
      </c>
      <c r="P57" s="27"/>
      <c r="Q57" s="27"/>
      <c r="R57" s="27"/>
      <c r="S57" s="27">
        <f>M57</f>
        <v>756.69642857142856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-839.93303571428567</v>
      </c>
      <c r="AJ57" s="28">
        <f t="shared" si="4"/>
        <v>4.8849813083506888E-14</v>
      </c>
    </row>
    <row r="58" spans="1:36" s="5" customFormat="1" ht="12.95" customHeight="1" x14ac:dyDescent="0.2">
      <c r="A58" s="19"/>
      <c r="B58" s="20">
        <v>11785</v>
      </c>
      <c r="C58" s="20">
        <v>2232</v>
      </c>
      <c r="D58" s="21" t="s">
        <v>53</v>
      </c>
      <c r="E58" s="20" t="s">
        <v>54</v>
      </c>
      <c r="F58" s="20">
        <v>31393</v>
      </c>
      <c r="G58" s="21" t="s">
        <v>55</v>
      </c>
      <c r="H58" s="22"/>
      <c r="I58" s="22"/>
      <c r="J58" s="23"/>
      <c r="K58" s="24">
        <v>966</v>
      </c>
      <c r="L58" s="25">
        <v>0.01</v>
      </c>
      <c r="M58" s="26">
        <f t="shared" si="0"/>
        <v>862.49999999999989</v>
      </c>
      <c r="N58" s="26">
        <f t="shared" si="1"/>
        <v>103.49999999999999</v>
      </c>
      <c r="O58" s="27">
        <f t="shared" si="2"/>
        <v>-8.6249999999999982</v>
      </c>
      <c r="P58" s="27"/>
      <c r="Q58" s="27"/>
      <c r="R58" s="27"/>
      <c r="S58" s="27"/>
      <c r="T58" s="27"/>
      <c r="U58" s="27"/>
      <c r="V58" s="27"/>
      <c r="W58" s="27">
        <f>M58</f>
        <v>862.49999999999989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-957.37499999999989</v>
      </c>
      <c r="AJ58" s="28">
        <f t="shared" si="4"/>
        <v>1.1546319456101628E-13</v>
      </c>
    </row>
    <row r="59" spans="1:36" s="5" customFormat="1" ht="12.95" customHeight="1" x14ac:dyDescent="0.2">
      <c r="A59" s="19"/>
      <c r="B59" s="20">
        <v>11786</v>
      </c>
      <c r="C59" s="20">
        <v>2238</v>
      </c>
      <c r="D59" s="21" t="s">
        <v>43</v>
      </c>
      <c r="E59" s="20" t="s">
        <v>44</v>
      </c>
      <c r="F59" s="20">
        <v>71544</v>
      </c>
      <c r="G59" s="21" t="s">
        <v>45</v>
      </c>
      <c r="H59" s="22"/>
      <c r="I59" s="22"/>
      <c r="J59" s="23">
        <v>1673</v>
      </c>
      <c r="K59" s="24">
        <v>0</v>
      </c>
      <c r="L59" s="25">
        <v>0.01</v>
      </c>
      <c r="M59" s="26">
        <f t="shared" si="0"/>
        <v>1673</v>
      </c>
      <c r="N59" s="26">
        <f t="shared" si="1"/>
        <v>0</v>
      </c>
      <c r="O59" s="27">
        <f t="shared" si="2"/>
        <v>-16.73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>
        <f>M59</f>
        <v>1673</v>
      </c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-1656.27</v>
      </c>
      <c r="AJ59" s="28">
        <f t="shared" si="4"/>
        <v>0</v>
      </c>
    </row>
    <row r="60" spans="1:36" s="5" customFormat="1" ht="12.95" customHeight="1" x14ac:dyDescent="0.2">
      <c r="A60" s="19"/>
      <c r="B60" s="20">
        <v>11787</v>
      </c>
      <c r="C60" s="20">
        <v>2239</v>
      </c>
      <c r="D60" s="21" t="s">
        <v>43</v>
      </c>
      <c r="E60" s="20" t="s">
        <v>44</v>
      </c>
      <c r="F60" s="20">
        <v>71543</v>
      </c>
      <c r="G60" s="21" t="s">
        <v>40</v>
      </c>
      <c r="H60" s="22"/>
      <c r="I60" s="22"/>
      <c r="J60" s="23">
        <v>7575</v>
      </c>
      <c r="K60" s="24">
        <v>0</v>
      </c>
      <c r="L60" s="25">
        <v>0.01</v>
      </c>
      <c r="M60" s="26">
        <f t="shared" si="0"/>
        <v>7575</v>
      </c>
      <c r="N60" s="26">
        <f t="shared" si="1"/>
        <v>0</v>
      </c>
      <c r="O60" s="27">
        <f t="shared" si="2"/>
        <v>-75.75</v>
      </c>
      <c r="P60" s="27">
        <f>M60</f>
        <v>7575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-7499.25</v>
      </c>
      <c r="AJ60" s="28">
        <f t="shared" si="4"/>
        <v>0</v>
      </c>
    </row>
    <row r="61" spans="1:36" s="5" customFormat="1" ht="12.95" customHeight="1" x14ac:dyDescent="0.2">
      <c r="A61" s="19"/>
      <c r="B61" s="20">
        <v>11788</v>
      </c>
      <c r="C61" s="20">
        <v>2240</v>
      </c>
      <c r="D61" s="21" t="s">
        <v>46</v>
      </c>
      <c r="E61" s="20" t="s">
        <v>47</v>
      </c>
      <c r="F61" s="20">
        <v>19206</v>
      </c>
      <c r="G61" s="21" t="s">
        <v>45</v>
      </c>
      <c r="H61" s="22"/>
      <c r="I61" s="22"/>
      <c r="J61" s="23">
        <v>369.85</v>
      </c>
      <c r="K61" s="24">
        <v>0</v>
      </c>
      <c r="L61" s="25">
        <v>0.01</v>
      </c>
      <c r="M61" s="26">
        <f t="shared" si="0"/>
        <v>369.85</v>
      </c>
      <c r="N61" s="26">
        <f t="shared" si="1"/>
        <v>0</v>
      </c>
      <c r="O61" s="27">
        <f t="shared" si="2"/>
        <v>-3.6985000000000001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>
        <f>M61</f>
        <v>369.85</v>
      </c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-366.1515</v>
      </c>
      <c r="AJ61" s="28">
        <f t="shared" si="4"/>
        <v>2.3980817331903381E-14</v>
      </c>
    </row>
    <row r="62" spans="1:36" s="5" customFormat="1" ht="12.95" customHeight="1" x14ac:dyDescent="0.2">
      <c r="A62" s="19"/>
      <c r="B62" s="20">
        <v>11788</v>
      </c>
      <c r="C62" s="20">
        <v>2240</v>
      </c>
      <c r="D62" s="21" t="s">
        <v>46</v>
      </c>
      <c r="E62" s="20" t="s">
        <v>47</v>
      </c>
      <c r="F62" s="20">
        <v>19206</v>
      </c>
      <c r="G62" s="21" t="s">
        <v>40</v>
      </c>
      <c r="H62" s="22"/>
      <c r="I62" s="22"/>
      <c r="J62" s="23">
        <v>2627.15</v>
      </c>
      <c r="K62" s="24">
        <v>0</v>
      </c>
      <c r="L62" s="25">
        <v>0.01</v>
      </c>
      <c r="M62" s="26">
        <f t="shared" si="0"/>
        <v>2627.15</v>
      </c>
      <c r="N62" s="26">
        <f t="shared" si="1"/>
        <v>0</v>
      </c>
      <c r="O62" s="27">
        <f t="shared" si="2"/>
        <v>-26.271500000000003</v>
      </c>
      <c r="P62" s="27">
        <f t="shared" ref="P62:P65" si="16">M62</f>
        <v>2627.15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-2600.8785000000003</v>
      </c>
      <c r="AJ62" s="28">
        <f t="shared" si="4"/>
        <v>-1.7053025658242404E-13</v>
      </c>
    </row>
    <row r="63" spans="1:36" s="5" customFormat="1" ht="12.95" customHeight="1" x14ac:dyDescent="0.2">
      <c r="A63" s="19">
        <v>43550</v>
      </c>
      <c r="B63" s="20">
        <v>11790</v>
      </c>
      <c r="C63" s="20">
        <v>2242</v>
      </c>
      <c r="D63" s="21" t="s">
        <v>46</v>
      </c>
      <c r="E63" s="20" t="s">
        <v>47</v>
      </c>
      <c r="F63" s="20">
        <v>19243</v>
      </c>
      <c r="G63" s="21" t="s">
        <v>40</v>
      </c>
      <c r="H63" s="22"/>
      <c r="I63" s="22"/>
      <c r="J63" s="23">
        <v>370</v>
      </c>
      <c r="K63" s="24">
        <v>0</v>
      </c>
      <c r="L63" s="25">
        <v>0.01</v>
      </c>
      <c r="M63" s="26">
        <f t="shared" si="0"/>
        <v>370</v>
      </c>
      <c r="N63" s="26">
        <f t="shared" si="1"/>
        <v>0</v>
      </c>
      <c r="O63" s="27">
        <f t="shared" si="2"/>
        <v>-3.7</v>
      </c>
      <c r="P63" s="27">
        <f t="shared" si="16"/>
        <v>370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-366.3</v>
      </c>
      <c r="AJ63" s="28">
        <f t="shared" si="4"/>
        <v>-1.1546319456101628E-14</v>
      </c>
    </row>
    <row r="64" spans="1:36" s="5" customFormat="1" ht="12.95" customHeight="1" x14ac:dyDescent="0.2">
      <c r="A64" s="19">
        <v>43551</v>
      </c>
      <c r="B64" s="20">
        <v>11791</v>
      </c>
      <c r="C64" s="20">
        <v>2243</v>
      </c>
      <c r="D64" s="21" t="s">
        <v>43</v>
      </c>
      <c r="E64" s="20" t="s">
        <v>44</v>
      </c>
      <c r="F64" s="20">
        <v>71546</v>
      </c>
      <c r="G64" s="21" t="s">
        <v>40</v>
      </c>
      <c r="H64" s="22"/>
      <c r="I64" s="22"/>
      <c r="J64" s="30">
        <v>2280</v>
      </c>
      <c r="K64" s="24">
        <v>0</v>
      </c>
      <c r="L64" s="25">
        <v>0.01</v>
      </c>
      <c r="M64" s="26">
        <f t="shared" si="0"/>
        <v>2280</v>
      </c>
      <c r="N64" s="26">
        <f t="shared" si="1"/>
        <v>0</v>
      </c>
      <c r="O64" s="27">
        <f t="shared" si="2"/>
        <v>-22.8</v>
      </c>
      <c r="P64" s="27">
        <f t="shared" si="16"/>
        <v>2280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-2257.1999999999998</v>
      </c>
      <c r="AJ64" s="28">
        <f t="shared" si="4"/>
        <v>1.8118839761882555E-13</v>
      </c>
    </row>
    <row r="65" spans="1:36" s="5" customFormat="1" ht="12.95" customHeight="1" x14ac:dyDescent="0.2">
      <c r="A65" s="19">
        <v>43552</v>
      </c>
      <c r="B65" s="20">
        <v>11792</v>
      </c>
      <c r="C65" s="20">
        <v>2244</v>
      </c>
      <c r="D65" s="21" t="s">
        <v>41</v>
      </c>
      <c r="E65" s="20" t="s">
        <v>42</v>
      </c>
      <c r="F65" s="20">
        <v>158901</v>
      </c>
      <c r="G65" s="21" t="s">
        <v>40</v>
      </c>
      <c r="H65" s="22"/>
      <c r="I65" s="22"/>
      <c r="J65" s="30">
        <v>3150</v>
      </c>
      <c r="K65" s="24">
        <v>0</v>
      </c>
      <c r="L65" s="25">
        <v>0.01</v>
      </c>
      <c r="M65" s="26">
        <f t="shared" si="0"/>
        <v>3150</v>
      </c>
      <c r="N65" s="26">
        <f t="shared" si="1"/>
        <v>0</v>
      </c>
      <c r="O65" s="27">
        <f t="shared" si="2"/>
        <v>-31.5</v>
      </c>
      <c r="P65" s="27">
        <f t="shared" si="16"/>
        <v>3150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-3118.5</v>
      </c>
      <c r="AJ65" s="28">
        <f t="shared" si="4"/>
        <v>0</v>
      </c>
    </row>
    <row r="66" spans="1:36" s="5" customFormat="1" ht="12.95" customHeight="1" x14ac:dyDescent="0.2">
      <c r="A66" s="19"/>
      <c r="B66" s="20">
        <v>11794</v>
      </c>
      <c r="C66" s="20">
        <v>2245</v>
      </c>
      <c r="D66" s="21" t="s">
        <v>56</v>
      </c>
      <c r="E66" s="20">
        <v>139564</v>
      </c>
      <c r="F66" s="20">
        <v>245187</v>
      </c>
      <c r="G66" s="21" t="s">
        <v>57</v>
      </c>
      <c r="H66" s="22"/>
      <c r="I66" s="22"/>
      <c r="J66" s="30">
        <v>0</v>
      </c>
      <c r="K66" s="24">
        <v>3534.37</v>
      </c>
      <c r="L66" s="25">
        <v>0.01</v>
      </c>
      <c r="M66" s="26">
        <f t="shared" si="0"/>
        <v>3155.6874999999995</v>
      </c>
      <c r="N66" s="26">
        <f t="shared" si="1"/>
        <v>378.68249999999995</v>
      </c>
      <c r="O66" s="27">
        <f t="shared" si="2"/>
        <v>-31.556874999999994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>
        <f>M66</f>
        <v>3155.6874999999995</v>
      </c>
      <c r="AI66" s="27">
        <f t="shared" si="3"/>
        <v>-3502.8131249999997</v>
      </c>
      <c r="AJ66" s="28">
        <f t="shared" si="4"/>
        <v>2.2382096176443156E-13</v>
      </c>
    </row>
    <row r="67" spans="1:36" s="5" customFormat="1" ht="12.95" customHeight="1" x14ac:dyDescent="0.2">
      <c r="A67" s="19">
        <v>43553</v>
      </c>
      <c r="B67" s="20">
        <v>11793</v>
      </c>
      <c r="C67" s="20">
        <v>2233</v>
      </c>
      <c r="D67" s="21" t="s">
        <v>53</v>
      </c>
      <c r="E67" s="20" t="s">
        <v>54</v>
      </c>
      <c r="F67" s="20">
        <v>31415</v>
      </c>
      <c r="G67" s="21" t="s">
        <v>55</v>
      </c>
      <c r="H67" s="22"/>
      <c r="I67" s="22"/>
      <c r="J67" s="23">
        <v>0</v>
      </c>
      <c r="K67" s="24">
        <v>2446</v>
      </c>
      <c r="L67" s="25">
        <v>0.01</v>
      </c>
      <c r="M67" s="26">
        <f t="shared" si="0"/>
        <v>2183.9285714285711</v>
      </c>
      <c r="N67" s="26">
        <f t="shared" si="1"/>
        <v>262.0714285714285</v>
      </c>
      <c r="O67" s="27">
        <f t="shared" si="2"/>
        <v>-21.839285714285712</v>
      </c>
      <c r="P67" s="27"/>
      <c r="Q67" s="27"/>
      <c r="R67" s="27"/>
      <c r="S67" s="27"/>
      <c r="T67" s="27"/>
      <c r="U67" s="27"/>
      <c r="V67" s="27"/>
      <c r="W67" s="27">
        <f>M67</f>
        <v>2183.9285714285711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-2424.1607142857138</v>
      </c>
      <c r="AJ67" s="28">
        <f t="shared" si="4"/>
        <v>5.2224891078367364E-13</v>
      </c>
    </row>
    <row r="68" spans="1:36" s="5" customFormat="1" ht="12.95" customHeight="1" x14ac:dyDescent="0.2">
      <c r="A68" s="19"/>
      <c r="B68" s="20">
        <v>11795</v>
      </c>
      <c r="C68" s="20">
        <v>2246</v>
      </c>
      <c r="D68" s="21" t="s">
        <v>46</v>
      </c>
      <c r="E68" s="20" t="s">
        <v>47</v>
      </c>
      <c r="F68" s="20">
        <v>19324</v>
      </c>
      <c r="G68" s="21" t="s">
        <v>40</v>
      </c>
      <c r="H68" s="22"/>
      <c r="I68" s="22"/>
      <c r="J68" s="23">
        <v>713</v>
      </c>
      <c r="K68" s="24">
        <v>0</v>
      </c>
      <c r="L68" s="25">
        <v>0.01</v>
      </c>
      <c r="M68" s="26">
        <f t="shared" si="0"/>
        <v>713</v>
      </c>
      <c r="N68" s="26">
        <f t="shared" si="1"/>
        <v>0</v>
      </c>
      <c r="O68" s="27">
        <f t="shared" si="2"/>
        <v>-7.13</v>
      </c>
      <c r="P68" s="27">
        <f>M68</f>
        <v>713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-705.87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86544.94</v>
      </c>
      <c r="K98" s="61">
        <f>SUM(K5:K96)</f>
        <v>143604.57999999999</v>
      </c>
      <c r="L98" s="62"/>
      <c r="M98" s="61">
        <f t="shared" ref="M98:AI98" si="17">SUM(M5:M96)</f>
        <v>214763.31499999994</v>
      </c>
      <c r="N98" s="61">
        <f t="shared" si="17"/>
        <v>15386.204999999998</v>
      </c>
      <c r="O98" s="61">
        <f t="shared" si="17"/>
        <v>-2147.6331500000001</v>
      </c>
      <c r="P98" s="61">
        <f t="shared" si="17"/>
        <v>154650.97857142857</v>
      </c>
      <c r="Q98" s="61">
        <f t="shared" si="17"/>
        <v>25174.642857142855</v>
      </c>
      <c r="R98" s="61">
        <f t="shared" si="17"/>
        <v>1799.9999999999998</v>
      </c>
      <c r="S98" s="61">
        <f t="shared" si="17"/>
        <v>756.69642857142856</v>
      </c>
      <c r="T98" s="61">
        <f t="shared" si="17"/>
        <v>0</v>
      </c>
      <c r="U98" s="61">
        <f t="shared" si="17"/>
        <v>0</v>
      </c>
      <c r="V98" s="61">
        <f t="shared" si="17"/>
        <v>876.16964285714278</v>
      </c>
      <c r="W98" s="61">
        <f t="shared" si="17"/>
        <v>12101.339285714284</v>
      </c>
      <c r="X98" s="61">
        <f t="shared" si="17"/>
        <v>0</v>
      </c>
      <c r="Y98" s="61">
        <f t="shared" si="17"/>
        <v>99.107142857142847</v>
      </c>
      <c r="Z98" s="61">
        <f t="shared" si="17"/>
        <v>9771.6400000000012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9532.7410714285706</v>
      </c>
      <c r="AI98" s="61">
        <f t="shared" si="17"/>
        <v>-228001.88684999992</v>
      </c>
    </row>
    <row r="99" spans="1:35" x14ac:dyDescent="0.2">
      <c r="AH99" s="5" t="s">
        <v>69</v>
      </c>
      <c r="AI99" s="5">
        <f>+N100+AI98</f>
        <v>2147.6331500000088</v>
      </c>
    </row>
    <row r="100" spans="1:35" x14ac:dyDescent="0.2">
      <c r="K100" s="5">
        <f>+K98+J98</f>
        <v>230149.52</v>
      </c>
      <c r="N100" s="5">
        <f>+N98+M98</f>
        <v>230149.51999999993</v>
      </c>
      <c r="P100" s="5">
        <f>P98+Q98</f>
        <v>179825.62142857141</v>
      </c>
      <c r="AI100" s="5">
        <f>+AI98-AI99</f>
        <v>-230149.51999999993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2"/>
  <sheetViews>
    <sheetView workbookViewId="0">
      <pane ySplit="4" topLeftCell="A26" activePane="bottomLeft" state="frozen"/>
      <selection pane="bottomLeft" activeCell="D48" sqref="D4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105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43556</v>
      </c>
      <c r="B5" s="20">
        <v>11796</v>
      </c>
      <c r="C5" s="21">
        <v>2248</v>
      </c>
      <c r="D5" s="21" t="s">
        <v>46</v>
      </c>
      <c r="E5" s="20" t="s">
        <v>47</v>
      </c>
      <c r="F5" s="21">
        <v>22552</v>
      </c>
      <c r="G5" s="21" t="s">
        <v>40</v>
      </c>
      <c r="H5" s="22"/>
      <c r="I5" s="22"/>
      <c r="J5" s="23">
        <v>3294.9</v>
      </c>
      <c r="K5" s="24">
        <v>0</v>
      </c>
      <c r="L5" s="25">
        <v>0.01</v>
      </c>
      <c r="M5" s="26">
        <f t="shared" ref="M5:M96" si="0">SUM(H5:J5,K5/1.12)</f>
        <v>3294.9</v>
      </c>
      <c r="N5" s="26">
        <f t="shared" ref="N5:N96" si="1">K5/1.12*0.12</f>
        <v>0</v>
      </c>
      <c r="O5" s="27">
        <f t="shared" ref="O5:O96" si="2">-SUM(I5:J5,K5/1.12)*L5</f>
        <v>-32.948999999999998</v>
      </c>
      <c r="P5" s="27">
        <f>M5</f>
        <v>3294.9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3">-SUM(N5:AH5)</f>
        <v>-3261.951</v>
      </c>
      <c r="AJ5" s="28">
        <f t="shared" ref="AJ5:AJ96" si="4">SUM(H5:K5)+AI5+O5</f>
        <v>7.1054273576010019E-14</v>
      </c>
    </row>
    <row r="6" spans="1:36" ht="12.95" customHeight="1" x14ac:dyDescent="0.2">
      <c r="A6" s="19"/>
      <c r="B6" s="20">
        <v>11798</v>
      </c>
      <c r="C6" s="21">
        <v>2250</v>
      </c>
      <c r="D6" s="21" t="s">
        <v>46</v>
      </c>
      <c r="E6" s="20" t="s">
        <v>47</v>
      </c>
      <c r="F6" s="21">
        <v>22553</v>
      </c>
      <c r="G6" s="21" t="s">
        <v>45</v>
      </c>
      <c r="H6" s="22"/>
      <c r="I6" s="22"/>
      <c r="J6" s="23">
        <v>271.55</v>
      </c>
      <c r="K6" s="24">
        <v>0</v>
      </c>
      <c r="L6" s="25">
        <v>0.01</v>
      </c>
      <c r="M6" s="26">
        <f t="shared" si="0"/>
        <v>271.55</v>
      </c>
      <c r="N6" s="26">
        <f t="shared" si="1"/>
        <v>0</v>
      </c>
      <c r="O6" s="27">
        <f t="shared" si="2"/>
        <v>-2.7155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>
        <f>M6</f>
        <v>271.55</v>
      </c>
      <c r="AA6" s="27"/>
      <c r="AB6" s="27"/>
      <c r="AC6" s="27"/>
      <c r="AD6" s="27"/>
      <c r="AE6" s="27"/>
      <c r="AF6" s="27"/>
      <c r="AG6" s="27"/>
      <c r="AH6" s="27"/>
      <c r="AI6" s="27">
        <f t="shared" si="3"/>
        <v>-268.83449999999999</v>
      </c>
      <c r="AJ6" s="28">
        <f t="shared" si="4"/>
        <v>1.9984014443252818E-14</v>
      </c>
    </row>
    <row r="7" spans="1:36" ht="12.95" customHeight="1" x14ac:dyDescent="0.2">
      <c r="A7" s="19"/>
      <c r="B7" s="20">
        <v>11799</v>
      </c>
      <c r="C7" s="21">
        <v>2251</v>
      </c>
      <c r="D7" s="21" t="s">
        <v>43</v>
      </c>
      <c r="E7" s="20" t="s">
        <v>44</v>
      </c>
      <c r="F7" s="21">
        <v>72451</v>
      </c>
      <c r="G7" s="21" t="s">
        <v>40</v>
      </c>
      <c r="H7" s="22"/>
      <c r="I7" s="22"/>
      <c r="J7" s="23">
        <v>9870</v>
      </c>
      <c r="K7" s="24">
        <v>0</v>
      </c>
      <c r="L7" s="25">
        <v>0.01</v>
      </c>
      <c r="M7" s="26">
        <f t="shared" si="0"/>
        <v>9870</v>
      </c>
      <c r="N7" s="26">
        <f t="shared" si="1"/>
        <v>0</v>
      </c>
      <c r="O7" s="27">
        <f t="shared" si="2"/>
        <v>-98.7</v>
      </c>
      <c r="P7" s="27">
        <f>M7</f>
        <v>9870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-9771.2999999999993</v>
      </c>
      <c r="AJ7" s="28">
        <f t="shared" si="4"/>
        <v>7.2475359047530219E-13</v>
      </c>
    </row>
    <row r="8" spans="1:36" ht="12.95" customHeight="1" x14ac:dyDescent="0.2">
      <c r="A8" s="19"/>
      <c r="B8" s="20">
        <v>11800</v>
      </c>
      <c r="C8" s="21">
        <v>2252</v>
      </c>
      <c r="D8" s="21" t="s">
        <v>43</v>
      </c>
      <c r="E8" s="20" t="s">
        <v>44</v>
      </c>
      <c r="F8" s="21">
        <v>72452</v>
      </c>
      <c r="G8" s="21" t="s">
        <v>45</v>
      </c>
      <c r="H8" s="22"/>
      <c r="I8" s="22"/>
      <c r="J8" s="23">
        <v>1690</v>
      </c>
      <c r="K8" s="24">
        <v>0</v>
      </c>
      <c r="L8" s="25">
        <v>0.01</v>
      </c>
      <c r="M8" s="26">
        <f t="shared" si="0"/>
        <v>1690</v>
      </c>
      <c r="N8" s="26">
        <f t="shared" si="1"/>
        <v>0</v>
      </c>
      <c r="O8" s="27">
        <f t="shared" si="2"/>
        <v>-16.899999999999999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M8</f>
        <v>1690</v>
      </c>
      <c r="AA8" s="27"/>
      <c r="AB8" s="27"/>
      <c r="AC8" s="27"/>
      <c r="AD8" s="27"/>
      <c r="AE8" s="27"/>
      <c r="AF8" s="27"/>
      <c r="AG8" s="27"/>
      <c r="AH8" s="27"/>
      <c r="AI8" s="27">
        <f t="shared" si="3"/>
        <v>-1673.1</v>
      </c>
      <c r="AJ8" s="28">
        <f t="shared" si="4"/>
        <v>9.2370555648813024E-14</v>
      </c>
    </row>
    <row r="9" spans="1:36" ht="12.95" customHeight="1" x14ac:dyDescent="0.2">
      <c r="A9" s="19"/>
      <c r="B9" s="20">
        <v>11801</v>
      </c>
      <c r="C9" s="21">
        <v>2253</v>
      </c>
      <c r="D9" s="21" t="s">
        <v>41</v>
      </c>
      <c r="E9" s="20" t="s">
        <v>42</v>
      </c>
      <c r="F9" s="21">
        <v>158614</v>
      </c>
      <c r="G9" s="21" t="s">
        <v>40</v>
      </c>
      <c r="H9" s="22"/>
      <c r="I9" s="22"/>
      <c r="J9" s="30">
        <v>3800</v>
      </c>
      <c r="K9" s="24">
        <v>0</v>
      </c>
      <c r="L9" s="25">
        <v>0.01</v>
      </c>
      <c r="M9" s="26">
        <f t="shared" si="0"/>
        <v>3800</v>
      </c>
      <c r="N9" s="26">
        <f t="shared" si="1"/>
        <v>0</v>
      </c>
      <c r="O9" s="27">
        <f t="shared" si="2"/>
        <v>-38</v>
      </c>
      <c r="P9" s="27">
        <f t="shared" ref="P9:P15" si="5">M9</f>
        <v>3800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-3762</v>
      </c>
      <c r="AJ9" s="28">
        <f t="shared" si="4"/>
        <v>0</v>
      </c>
    </row>
    <row r="10" spans="1:36" ht="12.95" customHeight="1" x14ac:dyDescent="0.2">
      <c r="A10" s="19">
        <v>43557</v>
      </c>
      <c r="B10" s="20">
        <v>11802</v>
      </c>
      <c r="C10" s="21">
        <v>2234</v>
      </c>
      <c r="D10" s="21" t="s">
        <v>48</v>
      </c>
      <c r="E10" s="20" t="s">
        <v>49</v>
      </c>
      <c r="F10" s="21">
        <v>3353</v>
      </c>
      <c r="G10" s="21" t="s">
        <v>40</v>
      </c>
      <c r="H10" s="22"/>
      <c r="I10" s="22"/>
      <c r="J10" s="30"/>
      <c r="K10" s="24">
        <v>17465.599999999999</v>
      </c>
      <c r="L10" s="25">
        <v>0.01</v>
      </c>
      <c r="M10" s="26">
        <f t="shared" si="0"/>
        <v>15594.285714285712</v>
      </c>
      <c r="N10" s="26">
        <f t="shared" si="1"/>
        <v>1871.3142857142855</v>
      </c>
      <c r="O10" s="27">
        <f t="shared" si="2"/>
        <v>-155.94285714285712</v>
      </c>
      <c r="P10" s="27">
        <f t="shared" si="5"/>
        <v>15594.285714285712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-17309.657142857141</v>
      </c>
      <c r="AJ10" s="28">
        <f t="shared" si="4"/>
        <v>8.5265128291212022E-13</v>
      </c>
    </row>
    <row r="11" spans="1:36" ht="12.95" customHeight="1" x14ac:dyDescent="0.2">
      <c r="A11" s="19">
        <v>43558</v>
      </c>
      <c r="B11" s="20">
        <v>11803</v>
      </c>
      <c r="C11" s="21">
        <v>2254</v>
      </c>
      <c r="D11" s="21" t="s">
        <v>90</v>
      </c>
      <c r="E11" s="20" t="s">
        <v>91</v>
      </c>
      <c r="F11" s="21">
        <v>30153185318</v>
      </c>
      <c r="G11" s="21" t="s">
        <v>40</v>
      </c>
      <c r="H11" s="22"/>
      <c r="I11" s="22"/>
      <c r="J11" s="30"/>
      <c r="K11" s="24">
        <v>1995</v>
      </c>
      <c r="L11" s="25">
        <v>0.01</v>
      </c>
      <c r="M11" s="26">
        <f t="shared" si="0"/>
        <v>1781.2499999999998</v>
      </c>
      <c r="N11" s="26">
        <f t="shared" si="1"/>
        <v>213.74999999999997</v>
      </c>
      <c r="O11" s="27">
        <f t="shared" si="2"/>
        <v>-17.812499999999996</v>
      </c>
      <c r="P11" s="27">
        <f t="shared" si="5"/>
        <v>1781.2499999999998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-1977.1874999999998</v>
      </c>
      <c r="AJ11" s="28">
        <f t="shared" si="4"/>
        <v>2.3092638912203256E-13</v>
      </c>
    </row>
    <row r="12" spans="1:36" ht="12.95" customHeight="1" x14ac:dyDescent="0.2">
      <c r="A12" s="19"/>
      <c r="B12" s="20">
        <v>11804</v>
      </c>
      <c r="C12" s="21">
        <v>2256</v>
      </c>
      <c r="D12" s="21" t="s">
        <v>46</v>
      </c>
      <c r="E12" s="20" t="s">
        <v>47</v>
      </c>
      <c r="F12" s="21">
        <v>22611</v>
      </c>
      <c r="G12" s="21" t="s">
        <v>40</v>
      </c>
      <c r="H12" s="22"/>
      <c r="I12" s="22"/>
      <c r="J12" s="23">
        <v>540</v>
      </c>
      <c r="K12" s="24">
        <v>0</v>
      </c>
      <c r="L12" s="25">
        <v>0.01</v>
      </c>
      <c r="M12" s="26">
        <f t="shared" si="0"/>
        <v>540</v>
      </c>
      <c r="N12" s="26">
        <f t="shared" si="1"/>
        <v>0</v>
      </c>
      <c r="O12" s="27">
        <f t="shared" si="2"/>
        <v>-5.4</v>
      </c>
      <c r="P12" s="27">
        <f t="shared" si="5"/>
        <v>540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-534.6</v>
      </c>
      <c r="AJ12" s="28">
        <f t="shared" si="4"/>
        <v>-2.3092638912203256E-14</v>
      </c>
    </row>
    <row r="13" spans="1:36" ht="12.95" customHeight="1" x14ac:dyDescent="0.2">
      <c r="A13" s="19"/>
      <c r="B13" s="20">
        <v>11806</v>
      </c>
      <c r="C13" s="21">
        <v>2258</v>
      </c>
      <c r="D13" s="21" t="s">
        <v>58</v>
      </c>
      <c r="E13" s="20" t="s">
        <v>59</v>
      </c>
      <c r="F13" s="21">
        <v>6142</v>
      </c>
      <c r="G13" s="21" t="s">
        <v>40</v>
      </c>
      <c r="H13" s="22"/>
      <c r="I13" s="22"/>
      <c r="J13" s="23"/>
      <c r="K13" s="24">
        <v>5200</v>
      </c>
      <c r="L13" s="25">
        <v>0.01</v>
      </c>
      <c r="M13" s="26">
        <f t="shared" si="0"/>
        <v>4642.8571428571422</v>
      </c>
      <c r="N13" s="26">
        <f t="shared" si="1"/>
        <v>557.142857142857</v>
      </c>
      <c r="O13" s="27">
        <f t="shared" si="2"/>
        <v>-46.428571428571423</v>
      </c>
      <c r="P13" s="27">
        <f t="shared" si="5"/>
        <v>4642.8571428571422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-5153.5714285714275</v>
      </c>
      <c r="AJ13" s="28">
        <f t="shared" si="4"/>
        <v>1.0444978215673473E-12</v>
      </c>
    </row>
    <row r="14" spans="1:36" ht="12.95" customHeight="1" x14ac:dyDescent="0.2">
      <c r="A14" s="19">
        <v>43560</v>
      </c>
      <c r="B14" s="20">
        <v>11805</v>
      </c>
      <c r="C14" s="21">
        <v>2257</v>
      </c>
      <c r="D14" s="21" t="s">
        <v>46</v>
      </c>
      <c r="E14" s="20" t="s">
        <v>47</v>
      </c>
      <c r="F14" s="21">
        <v>22688</v>
      </c>
      <c r="G14" s="21" t="s">
        <v>40</v>
      </c>
      <c r="H14" s="22"/>
      <c r="I14" s="22"/>
      <c r="J14" s="23">
        <v>793</v>
      </c>
      <c r="K14" s="24">
        <v>0</v>
      </c>
      <c r="L14" s="25">
        <v>0.01</v>
      </c>
      <c r="M14" s="26">
        <f t="shared" si="0"/>
        <v>793</v>
      </c>
      <c r="N14" s="26">
        <f t="shared" si="1"/>
        <v>0</v>
      </c>
      <c r="O14" s="27">
        <f t="shared" si="2"/>
        <v>-7.9300000000000006</v>
      </c>
      <c r="P14" s="27">
        <f t="shared" si="5"/>
        <v>793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-785.07</v>
      </c>
      <c r="AJ14" s="28">
        <f t="shared" si="4"/>
        <v>-5.0626169922907138E-14</v>
      </c>
    </row>
    <row r="15" spans="1:36" ht="12.95" customHeight="1" x14ac:dyDescent="0.2">
      <c r="A15" s="19"/>
      <c r="B15" s="20">
        <v>11807</v>
      </c>
      <c r="C15" s="21">
        <v>2235</v>
      </c>
      <c r="D15" s="21" t="s">
        <v>67</v>
      </c>
      <c r="E15" s="20" t="s">
        <v>68</v>
      </c>
      <c r="F15" s="21">
        <v>39295</v>
      </c>
      <c r="G15" s="21" t="s">
        <v>40</v>
      </c>
      <c r="H15" s="22"/>
      <c r="I15" s="22"/>
      <c r="J15" s="23"/>
      <c r="K15" s="24">
        <v>23698</v>
      </c>
      <c r="L15" s="25">
        <v>0.01</v>
      </c>
      <c r="M15" s="26">
        <f t="shared" si="0"/>
        <v>21158.928571428569</v>
      </c>
      <c r="N15" s="26">
        <f t="shared" si="1"/>
        <v>2539.071428571428</v>
      </c>
      <c r="O15" s="27">
        <f t="shared" si="2"/>
        <v>-211.58928571428569</v>
      </c>
      <c r="P15" s="27">
        <f t="shared" si="5"/>
        <v>21158.928571428569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-23486.41071428571</v>
      </c>
      <c r="AJ15" s="28">
        <f t="shared" si="4"/>
        <v>4.1779912862693891E-12</v>
      </c>
    </row>
    <row r="16" spans="1:36" ht="12.95" customHeight="1" x14ac:dyDescent="0.2">
      <c r="A16" s="19"/>
      <c r="B16" s="20">
        <v>11809</v>
      </c>
      <c r="C16" s="21">
        <v>2255</v>
      </c>
      <c r="D16" s="21" t="s">
        <v>72</v>
      </c>
      <c r="E16" s="20" t="s">
        <v>73</v>
      </c>
      <c r="F16" s="21">
        <v>77095</v>
      </c>
      <c r="G16" s="21" t="s">
        <v>74</v>
      </c>
      <c r="H16" s="22"/>
      <c r="I16" s="22"/>
      <c r="J16" s="23"/>
      <c r="K16" s="24">
        <v>430.76</v>
      </c>
      <c r="L16" s="25">
        <v>0.01</v>
      </c>
      <c r="M16" s="26">
        <f t="shared" si="0"/>
        <v>384.60714285714283</v>
      </c>
      <c r="N16" s="26">
        <f t="shared" si="1"/>
        <v>46.152857142857137</v>
      </c>
      <c r="O16" s="27">
        <f t="shared" si="2"/>
        <v>-3.8460714285714284</v>
      </c>
      <c r="P16" s="27"/>
      <c r="Q16" s="27"/>
      <c r="R16" s="27"/>
      <c r="S16" s="27"/>
      <c r="T16" s="27"/>
      <c r="U16" s="27"/>
      <c r="V16" s="27">
        <f t="shared" ref="V16:V17" si="6">M16</f>
        <v>384.60714285714283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-426.91392857142853</v>
      </c>
      <c r="AJ16" s="28">
        <f t="shared" si="4"/>
        <v>3.4638958368304884E-14</v>
      </c>
    </row>
    <row r="17" spans="1:36" ht="12.95" customHeight="1" x14ac:dyDescent="0.2">
      <c r="A17" s="19"/>
      <c r="B17" s="20">
        <v>11809</v>
      </c>
      <c r="C17" s="21">
        <v>2255</v>
      </c>
      <c r="D17" s="21" t="s">
        <v>72</v>
      </c>
      <c r="E17" s="20" t="s">
        <v>73</v>
      </c>
      <c r="F17" s="21">
        <v>77095</v>
      </c>
      <c r="G17" s="21" t="s">
        <v>74</v>
      </c>
      <c r="H17" s="22"/>
      <c r="I17" s="22"/>
      <c r="J17" s="23"/>
      <c r="K17" s="24">
        <v>981.31</v>
      </c>
      <c r="L17" s="25">
        <v>0.01</v>
      </c>
      <c r="M17" s="26">
        <f t="shared" si="0"/>
        <v>876.16964285714278</v>
      </c>
      <c r="N17" s="26">
        <f t="shared" si="1"/>
        <v>105.14035714285713</v>
      </c>
      <c r="O17" s="27">
        <f t="shared" si="2"/>
        <v>-8.7616964285714278</v>
      </c>
      <c r="P17" s="27"/>
      <c r="Q17" s="27"/>
      <c r="R17" s="27"/>
      <c r="S17" s="27"/>
      <c r="T17" s="27"/>
      <c r="U17" s="27"/>
      <c r="V17" s="27">
        <f t="shared" si="6"/>
        <v>876.16964285714278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-972.54830357142851</v>
      </c>
      <c r="AJ17" s="28">
        <f t="shared" si="4"/>
        <v>0</v>
      </c>
    </row>
    <row r="18" spans="1:36" ht="12.95" customHeight="1" x14ac:dyDescent="0.2">
      <c r="A18" s="19"/>
      <c r="B18" s="20">
        <v>11809</v>
      </c>
      <c r="C18" s="21">
        <v>2255</v>
      </c>
      <c r="D18" s="21" t="s">
        <v>72</v>
      </c>
      <c r="E18" s="20" t="s">
        <v>73</v>
      </c>
      <c r="F18" s="21">
        <v>77095</v>
      </c>
      <c r="G18" s="21" t="s">
        <v>77</v>
      </c>
      <c r="H18" s="22"/>
      <c r="I18" s="22"/>
      <c r="J18" s="30"/>
      <c r="K18" s="24">
        <v>782.1</v>
      </c>
      <c r="L18" s="25">
        <v>0.01</v>
      </c>
      <c r="M18" s="26">
        <f t="shared" si="0"/>
        <v>698.30357142857133</v>
      </c>
      <c r="N18" s="26">
        <f t="shared" si="1"/>
        <v>83.796428571428564</v>
      </c>
      <c r="O18" s="27">
        <f t="shared" si="2"/>
        <v>-6.9830357142857133</v>
      </c>
      <c r="P18" s="27"/>
      <c r="Q18" s="27"/>
      <c r="R18" s="27"/>
      <c r="S18" s="27"/>
      <c r="T18" s="27">
        <f>M18</f>
        <v>698.30357142857133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-775.11696428571418</v>
      </c>
      <c r="AJ18" s="28">
        <f t="shared" si="4"/>
        <v>1.3411494137471891E-13</v>
      </c>
    </row>
    <row r="19" spans="1:36" ht="12.95" customHeight="1" x14ac:dyDescent="0.2">
      <c r="A19" s="19">
        <v>43561</v>
      </c>
      <c r="B19" s="20">
        <v>11810</v>
      </c>
      <c r="C19" s="21">
        <v>2261</v>
      </c>
      <c r="D19" s="21" t="s">
        <v>78</v>
      </c>
      <c r="E19" s="20" t="s">
        <v>79</v>
      </c>
      <c r="F19" s="21">
        <v>11712</v>
      </c>
      <c r="G19" s="21" t="s">
        <v>40</v>
      </c>
      <c r="H19" s="22"/>
      <c r="I19" s="22"/>
      <c r="J19" s="30"/>
      <c r="K19" s="24">
        <v>7380</v>
      </c>
      <c r="L19" s="25">
        <v>0.01</v>
      </c>
      <c r="M19" s="26">
        <f t="shared" si="0"/>
        <v>6589.2857142857138</v>
      </c>
      <c r="N19" s="26">
        <f t="shared" si="1"/>
        <v>790.71428571428567</v>
      </c>
      <c r="O19" s="27">
        <f t="shared" si="2"/>
        <v>-65.892857142857139</v>
      </c>
      <c r="P19" s="27">
        <f>M19</f>
        <v>6589.2857142857138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-7314.1071428571422</v>
      </c>
      <c r="AJ19" s="28">
        <f t="shared" si="4"/>
        <v>6.5369931689929217E-13</v>
      </c>
    </row>
    <row r="20" spans="1:36" ht="12.95" customHeight="1" x14ac:dyDescent="0.2">
      <c r="A20" s="19">
        <v>43563</v>
      </c>
      <c r="B20" s="20">
        <v>11811</v>
      </c>
      <c r="C20" s="21">
        <v>2259</v>
      </c>
      <c r="D20" s="21" t="s">
        <v>75</v>
      </c>
      <c r="E20" s="20" t="s">
        <v>76</v>
      </c>
      <c r="F20" s="21">
        <v>30360</v>
      </c>
      <c r="G20" s="21" t="s">
        <v>77</v>
      </c>
      <c r="H20" s="22"/>
      <c r="I20" s="22"/>
      <c r="J20" s="30"/>
      <c r="K20" s="24">
        <v>1800</v>
      </c>
      <c r="L20" s="25">
        <v>0.01</v>
      </c>
      <c r="M20" s="26">
        <f t="shared" si="0"/>
        <v>1607.1428571428569</v>
      </c>
      <c r="N20" s="26">
        <f t="shared" si="1"/>
        <v>192.85714285714283</v>
      </c>
      <c r="O20" s="27">
        <f t="shared" si="2"/>
        <v>-16.071428571428569</v>
      </c>
      <c r="P20" s="27"/>
      <c r="Q20" s="27"/>
      <c r="R20" s="27"/>
      <c r="S20" s="27"/>
      <c r="T20" s="27">
        <f>M20</f>
        <v>1607.1428571428569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-1783.9285714285711</v>
      </c>
      <c r="AJ20" s="28">
        <f t="shared" si="4"/>
        <v>3.2684965844964609E-13</v>
      </c>
    </row>
    <row r="21" spans="1:36" s="5" customFormat="1" ht="12.95" customHeight="1" x14ac:dyDescent="0.2">
      <c r="A21" s="19"/>
      <c r="B21" s="20">
        <v>11812</v>
      </c>
      <c r="C21" s="21">
        <v>2266</v>
      </c>
      <c r="D21" s="21" t="s">
        <v>50</v>
      </c>
      <c r="E21" s="20" t="s">
        <v>51</v>
      </c>
      <c r="F21" s="21">
        <v>120001307074</v>
      </c>
      <c r="G21" s="21" t="s">
        <v>52</v>
      </c>
      <c r="H21" s="22"/>
      <c r="I21" s="22"/>
      <c r="J21" s="23"/>
      <c r="K21" s="24">
        <v>6018</v>
      </c>
      <c r="L21" s="25">
        <v>0.01</v>
      </c>
      <c r="M21" s="26">
        <f t="shared" si="0"/>
        <v>5373.2142857142853</v>
      </c>
      <c r="N21" s="26">
        <f t="shared" si="1"/>
        <v>644.78571428571422</v>
      </c>
      <c r="O21" s="27">
        <f t="shared" si="2"/>
        <v>-53.732142857142854</v>
      </c>
      <c r="P21" s="27"/>
      <c r="Q21" s="27">
        <f>M21</f>
        <v>5373.2142857142853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-5964.2678571428569</v>
      </c>
      <c r="AJ21" s="28">
        <f t="shared" si="4"/>
        <v>2.6290081223123707E-13</v>
      </c>
    </row>
    <row r="22" spans="1:36" s="5" customFormat="1" ht="12.95" customHeight="1" x14ac:dyDescent="0.2">
      <c r="A22" s="19"/>
      <c r="B22" s="20">
        <v>11813</v>
      </c>
      <c r="C22" s="21">
        <v>2267</v>
      </c>
      <c r="D22" s="21" t="s">
        <v>41</v>
      </c>
      <c r="E22" s="20" t="s">
        <v>42</v>
      </c>
      <c r="F22" s="21">
        <v>159456</v>
      </c>
      <c r="G22" s="21" t="s">
        <v>40</v>
      </c>
      <c r="H22" s="22"/>
      <c r="I22" s="22"/>
      <c r="J22" s="23">
        <v>2100</v>
      </c>
      <c r="K22" s="24">
        <v>0</v>
      </c>
      <c r="L22" s="25">
        <v>0.01</v>
      </c>
      <c r="M22" s="26">
        <f t="shared" si="0"/>
        <v>2100</v>
      </c>
      <c r="N22" s="26">
        <f t="shared" si="1"/>
        <v>0</v>
      </c>
      <c r="O22" s="27">
        <f t="shared" si="2"/>
        <v>-21</v>
      </c>
      <c r="P22" s="27">
        <f>M22</f>
        <v>2100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-2079</v>
      </c>
      <c r="AJ22" s="28">
        <f t="shared" si="4"/>
        <v>0</v>
      </c>
    </row>
    <row r="23" spans="1:36" s="5" customFormat="1" ht="12.95" customHeight="1" x14ac:dyDescent="0.2">
      <c r="A23" s="19"/>
      <c r="B23" s="20">
        <v>11814</v>
      </c>
      <c r="C23" s="21">
        <v>2262</v>
      </c>
      <c r="D23" s="21" t="s">
        <v>53</v>
      </c>
      <c r="E23" s="20" t="s">
        <v>54</v>
      </c>
      <c r="F23" s="21">
        <v>31501</v>
      </c>
      <c r="G23" s="21" t="s">
        <v>55</v>
      </c>
      <c r="H23" s="22"/>
      <c r="I23" s="22"/>
      <c r="J23" s="23"/>
      <c r="K23" s="24">
        <v>4481</v>
      </c>
      <c r="L23" s="25">
        <v>0.01</v>
      </c>
      <c r="M23" s="26">
        <f t="shared" si="0"/>
        <v>4000.8928571428569</v>
      </c>
      <c r="N23" s="26">
        <f t="shared" si="1"/>
        <v>480.10714285714283</v>
      </c>
      <c r="O23" s="27">
        <f t="shared" si="2"/>
        <v>-40.008928571428569</v>
      </c>
      <c r="P23" s="27"/>
      <c r="Q23" s="27"/>
      <c r="R23" s="27"/>
      <c r="S23" s="27"/>
      <c r="T23" s="27"/>
      <c r="U23" s="27"/>
      <c r="V23" s="27"/>
      <c r="W23" s="27">
        <f>M23</f>
        <v>4000.8928571428569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-4440.9910714285716</v>
      </c>
      <c r="AJ23" s="28">
        <f t="shared" si="4"/>
        <v>-1.2789769243681803E-13</v>
      </c>
    </row>
    <row r="24" spans="1:36" ht="12.95" customHeight="1" x14ac:dyDescent="0.2">
      <c r="A24" s="19"/>
      <c r="B24" s="20">
        <v>11815</v>
      </c>
      <c r="C24" s="21">
        <v>2268</v>
      </c>
      <c r="D24" s="21" t="s">
        <v>43</v>
      </c>
      <c r="E24" s="20" t="s">
        <v>44</v>
      </c>
      <c r="F24" s="21">
        <v>72462</v>
      </c>
      <c r="G24" s="21" t="s">
        <v>40</v>
      </c>
      <c r="H24" s="22"/>
      <c r="I24" s="22"/>
      <c r="J24" s="23">
        <v>9362</v>
      </c>
      <c r="K24" s="24">
        <v>0</v>
      </c>
      <c r="L24" s="25">
        <v>0.01</v>
      </c>
      <c r="M24" s="26">
        <f t="shared" si="0"/>
        <v>9362</v>
      </c>
      <c r="N24" s="26">
        <f t="shared" si="1"/>
        <v>0</v>
      </c>
      <c r="O24" s="27">
        <f t="shared" si="2"/>
        <v>-93.62</v>
      </c>
      <c r="P24" s="27">
        <f>M24</f>
        <v>9362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-9268.3799999999992</v>
      </c>
      <c r="AJ24" s="28">
        <f t="shared" si="4"/>
        <v>7.9580786405131221E-13</v>
      </c>
    </row>
    <row r="25" spans="1:36" s="5" customFormat="1" ht="12.95" customHeight="1" x14ac:dyDescent="0.2">
      <c r="A25" s="19"/>
      <c r="B25" s="20">
        <v>11816</v>
      </c>
      <c r="C25" s="21">
        <v>2269</v>
      </c>
      <c r="D25" s="21" t="s">
        <v>43</v>
      </c>
      <c r="E25" s="20" t="s">
        <v>44</v>
      </c>
      <c r="F25" s="21">
        <v>72463</v>
      </c>
      <c r="G25" s="21" t="s">
        <v>45</v>
      </c>
      <c r="H25" s="22"/>
      <c r="I25" s="22"/>
      <c r="J25" s="23">
        <v>2211</v>
      </c>
      <c r="K25" s="24">
        <v>0</v>
      </c>
      <c r="L25" s="25">
        <v>0.01</v>
      </c>
      <c r="M25" s="26">
        <f t="shared" si="0"/>
        <v>2211</v>
      </c>
      <c r="N25" s="26">
        <f t="shared" si="1"/>
        <v>0</v>
      </c>
      <c r="O25" s="27">
        <f t="shared" si="2"/>
        <v>-22.11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 t="shared" ref="Z25:Z26" si="7">M25</f>
        <v>2211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-2188.89</v>
      </c>
      <c r="AJ25" s="28">
        <f t="shared" si="4"/>
        <v>1.2789769243681803E-13</v>
      </c>
    </row>
    <row r="26" spans="1:36" s="5" customFormat="1" ht="12.95" customHeight="1" x14ac:dyDescent="0.2">
      <c r="A26" s="19"/>
      <c r="B26" s="20">
        <v>11817</v>
      </c>
      <c r="C26" s="21">
        <v>2270</v>
      </c>
      <c r="D26" s="21" t="s">
        <v>46</v>
      </c>
      <c r="E26" s="20" t="s">
        <v>47</v>
      </c>
      <c r="F26" s="21">
        <v>22725</v>
      </c>
      <c r="G26" s="21" t="s">
        <v>45</v>
      </c>
      <c r="H26" s="22"/>
      <c r="I26" s="22"/>
      <c r="J26" s="30">
        <v>232.5</v>
      </c>
      <c r="K26" s="24">
        <v>0</v>
      </c>
      <c r="L26" s="25">
        <v>0.01</v>
      </c>
      <c r="M26" s="26">
        <f t="shared" si="0"/>
        <v>232.5</v>
      </c>
      <c r="N26" s="26">
        <f t="shared" si="1"/>
        <v>0</v>
      </c>
      <c r="O26" s="27">
        <f t="shared" si="2"/>
        <v>-2.3250000000000002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>
        <f t="shared" si="7"/>
        <v>232.5</v>
      </c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-230.17500000000001</v>
      </c>
      <c r="AJ26" s="28">
        <f t="shared" si="4"/>
        <v>-1.1546319456101628E-14</v>
      </c>
    </row>
    <row r="27" spans="1:36" s="5" customFormat="1" ht="12.95" customHeight="1" x14ac:dyDescent="0.2">
      <c r="A27" s="19"/>
      <c r="B27" s="20">
        <v>11817</v>
      </c>
      <c r="C27" s="21">
        <v>2270</v>
      </c>
      <c r="D27" s="21" t="s">
        <v>46</v>
      </c>
      <c r="E27" s="20" t="s">
        <v>47</v>
      </c>
      <c r="F27" s="21">
        <v>22725</v>
      </c>
      <c r="G27" s="21" t="s">
        <v>40</v>
      </c>
      <c r="H27" s="22"/>
      <c r="I27" s="22"/>
      <c r="J27" s="30">
        <v>2389.1999999999998</v>
      </c>
      <c r="K27" s="24">
        <v>0</v>
      </c>
      <c r="L27" s="25">
        <v>0.01</v>
      </c>
      <c r="M27" s="26">
        <f t="shared" si="0"/>
        <v>2389.1999999999998</v>
      </c>
      <c r="N27" s="26">
        <f t="shared" si="1"/>
        <v>0</v>
      </c>
      <c r="O27" s="27">
        <f t="shared" si="2"/>
        <v>-23.891999999999999</v>
      </c>
      <c r="P27" s="27">
        <f t="shared" ref="P27:P28" si="8">M27</f>
        <v>2389.1999999999998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-2365.308</v>
      </c>
      <c r="AJ27" s="28">
        <f t="shared" si="4"/>
        <v>-1.7408297026122455E-13</v>
      </c>
    </row>
    <row r="28" spans="1:36" s="5" customFormat="1" ht="12.95" customHeight="1" x14ac:dyDescent="0.2">
      <c r="A28" s="19">
        <v>43566</v>
      </c>
      <c r="B28" s="20">
        <v>11819</v>
      </c>
      <c r="C28" s="21">
        <v>2272</v>
      </c>
      <c r="D28" s="21" t="s">
        <v>41</v>
      </c>
      <c r="E28" s="20" t="s">
        <v>42</v>
      </c>
      <c r="F28" s="21">
        <v>159969</v>
      </c>
      <c r="G28" s="21" t="s">
        <v>40</v>
      </c>
      <c r="H28" s="22"/>
      <c r="I28" s="22"/>
      <c r="J28" s="30">
        <v>850</v>
      </c>
      <c r="K28" s="24">
        <v>0</v>
      </c>
      <c r="L28" s="25">
        <v>0.01</v>
      </c>
      <c r="M28" s="26">
        <f t="shared" si="0"/>
        <v>850</v>
      </c>
      <c r="N28" s="26">
        <f t="shared" si="1"/>
        <v>0</v>
      </c>
      <c r="O28" s="27">
        <f t="shared" si="2"/>
        <v>-8.5</v>
      </c>
      <c r="P28" s="27">
        <f t="shared" si="8"/>
        <v>850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-841.5</v>
      </c>
      <c r="AJ28" s="28">
        <f t="shared" si="4"/>
        <v>0</v>
      </c>
    </row>
    <row r="29" spans="1:36" s="5" customFormat="1" ht="12.95" customHeight="1" x14ac:dyDescent="0.2">
      <c r="A29" s="19"/>
      <c r="B29" s="20">
        <v>11820</v>
      </c>
      <c r="C29" s="21">
        <v>2273</v>
      </c>
      <c r="D29" s="21" t="s">
        <v>85</v>
      </c>
      <c r="E29" s="20" t="s">
        <v>86</v>
      </c>
      <c r="F29" s="21">
        <v>98126</v>
      </c>
      <c r="G29" s="21" t="s">
        <v>52</v>
      </c>
      <c r="H29" s="22"/>
      <c r="I29" s="22"/>
      <c r="J29" s="30"/>
      <c r="K29" s="24">
        <v>5029</v>
      </c>
      <c r="L29" s="25">
        <v>0.01</v>
      </c>
      <c r="M29" s="26">
        <f t="shared" si="0"/>
        <v>4490.1785714285706</v>
      </c>
      <c r="N29" s="26">
        <f t="shared" si="1"/>
        <v>538.82142857142844</v>
      </c>
      <c r="O29" s="27">
        <f t="shared" si="2"/>
        <v>-44.901785714285708</v>
      </c>
      <c r="P29" s="27"/>
      <c r="Q29" s="27">
        <f>M29</f>
        <v>4490.1785714285706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-4984.0982142857138</v>
      </c>
      <c r="AJ29" s="28">
        <f t="shared" si="4"/>
        <v>5.2580162446247414E-13</v>
      </c>
    </row>
    <row r="30" spans="1:36" s="5" customFormat="1" ht="12.95" customHeight="1" x14ac:dyDescent="0.2">
      <c r="A30" s="19"/>
      <c r="B30" s="20">
        <v>11821</v>
      </c>
      <c r="C30" s="21">
        <v>2274</v>
      </c>
      <c r="D30" s="21" t="s">
        <v>46</v>
      </c>
      <c r="E30" s="20" t="s">
        <v>47</v>
      </c>
      <c r="F30" s="21">
        <v>19368</v>
      </c>
      <c r="G30" s="21" t="s">
        <v>40</v>
      </c>
      <c r="H30" s="22"/>
      <c r="I30" s="22"/>
      <c r="J30" s="30">
        <v>904.8</v>
      </c>
      <c r="K30" s="24">
        <v>0</v>
      </c>
      <c r="L30" s="25">
        <v>0.01</v>
      </c>
      <c r="M30" s="26">
        <f t="shared" si="0"/>
        <v>904.8</v>
      </c>
      <c r="N30" s="26">
        <f t="shared" si="1"/>
        <v>0</v>
      </c>
      <c r="O30" s="27">
        <f t="shared" si="2"/>
        <v>-9.048</v>
      </c>
      <c r="P30" s="27">
        <f>M30</f>
        <v>904.8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-895.75199999999995</v>
      </c>
      <c r="AJ30" s="28">
        <f t="shared" si="4"/>
        <v>0</v>
      </c>
    </row>
    <row r="31" spans="1:36" s="5" customFormat="1" ht="12.95" customHeight="1" x14ac:dyDescent="0.2">
      <c r="A31" s="19"/>
      <c r="B31" s="20">
        <v>11822</v>
      </c>
      <c r="C31" s="21">
        <v>2275</v>
      </c>
      <c r="D31" s="21" t="s">
        <v>43</v>
      </c>
      <c r="E31" s="20" t="s">
        <v>44</v>
      </c>
      <c r="F31" s="21">
        <v>71504</v>
      </c>
      <c r="G31" s="21" t="s">
        <v>45</v>
      </c>
      <c r="H31" s="22"/>
      <c r="I31" s="22"/>
      <c r="J31" s="23">
        <v>2327.5</v>
      </c>
      <c r="K31" s="24">
        <v>0</v>
      </c>
      <c r="L31" s="25">
        <v>0.01</v>
      </c>
      <c r="M31" s="26">
        <f t="shared" si="0"/>
        <v>2327.5</v>
      </c>
      <c r="N31" s="26">
        <f t="shared" si="1"/>
        <v>0</v>
      </c>
      <c r="O31" s="27">
        <f t="shared" si="2"/>
        <v>-23.275000000000002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>
        <f>M31</f>
        <v>2327.5</v>
      </c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-2304.2249999999999</v>
      </c>
      <c r="AJ31" s="28">
        <f t="shared" si="4"/>
        <v>8.8817841970012523E-14</v>
      </c>
    </row>
    <row r="32" spans="1:36" s="5" customFormat="1" ht="12.95" customHeight="1" x14ac:dyDescent="0.2">
      <c r="A32" s="19">
        <v>43568</v>
      </c>
      <c r="B32" s="20">
        <v>11823</v>
      </c>
      <c r="C32" s="21">
        <v>2276</v>
      </c>
      <c r="D32" s="21" t="s">
        <v>56</v>
      </c>
      <c r="E32" s="20">
        <v>139564</v>
      </c>
      <c r="F32" s="21">
        <v>246954</v>
      </c>
      <c r="G32" s="21" t="s">
        <v>57</v>
      </c>
      <c r="H32" s="22"/>
      <c r="I32" s="22"/>
      <c r="J32" s="23"/>
      <c r="K32" s="24">
        <v>4803.12</v>
      </c>
      <c r="L32" s="25">
        <v>0.01</v>
      </c>
      <c r="M32" s="26">
        <f t="shared" si="0"/>
        <v>4288.4999999999991</v>
      </c>
      <c r="N32" s="26">
        <f t="shared" si="1"/>
        <v>514.61999999999989</v>
      </c>
      <c r="O32" s="27">
        <f t="shared" si="2"/>
        <v>-42.884999999999991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>
        <f>M32</f>
        <v>4288.4999999999991</v>
      </c>
      <c r="AI32" s="27">
        <f t="shared" si="3"/>
        <v>-4760.2349999999988</v>
      </c>
      <c r="AJ32" s="28">
        <f t="shared" si="4"/>
        <v>1.1368683772161603E-12</v>
      </c>
    </row>
    <row r="33" spans="1:36" s="5" customFormat="1" ht="12.95" customHeight="1" x14ac:dyDescent="0.2">
      <c r="A33" s="19">
        <v>43570</v>
      </c>
      <c r="B33" s="20">
        <v>11824</v>
      </c>
      <c r="C33" s="21">
        <v>2278</v>
      </c>
      <c r="D33" s="21" t="s">
        <v>41</v>
      </c>
      <c r="E33" s="20" t="s">
        <v>42</v>
      </c>
      <c r="F33" s="21">
        <v>159643</v>
      </c>
      <c r="G33" s="21" t="s">
        <v>40</v>
      </c>
      <c r="H33" s="22"/>
      <c r="I33" s="22"/>
      <c r="J33" s="23">
        <v>4300</v>
      </c>
      <c r="K33" s="24">
        <v>0</v>
      </c>
      <c r="L33" s="25">
        <v>0.01</v>
      </c>
      <c r="M33" s="26">
        <f t="shared" si="0"/>
        <v>4300</v>
      </c>
      <c r="N33" s="26">
        <f t="shared" si="1"/>
        <v>0</v>
      </c>
      <c r="O33" s="27">
        <f t="shared" si="2"/>
        <v>-43</v>
      </c>
      <c r="P33" s="27">
        <f t="shared" ref="P33:P34" si="9">M33</f>
        <v>4300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-4257</v>
      </c>
      <c r="AJ33" s="28">
        <f t="shared" si="4"/>
        <v>0</v>
      </c>
    </row>
    <row r="34" spans="1:36" s="5" customFormat="1" ht="12.95" customHeight="1" x14ac:dyDescent="0.2">
      <c r="A34" s="19"/>
      <c r="B34" s="20">
        <v>11825</v>
      </c>
      <c r="C34" s="21">
        <v>2279</v>
      </c>
      <c r="D34" s="21" t="s">
        <v>43</v>
      </c>
      <c r="E34" s="20" t="s">
        <v>44</v>
      </c>
      <c r="F34" s="21">
        <v>72471</v>
      </c>
      <c r="G34" s="21" t="s">
        <v>40</v>
      </c>
      <c r="H34" s="22"/>
      <c r="I34" s="22"/>
      <c r="J34" s="23">
        <v>5580</v>
      </c>
      <c r="K34" s="24">
        <v>0</v>
      </c>
      <c r="L34" s="25">
        <v>0.01</v>
      </c>
      <c r="M34" s="26">
        <f t="shared" si="0"/>
        <v>5580</v>
      </c>
      <c r="N34" s="26">
        <f t="shared" si="1"/>
        <v>0</v>
      </c>
      <c r="O34" s="27">
        <f t="shared" si="2"/>
        <v>-55.800000000000004</v>
      </c>
      <c r="P34" s="27">
        <f t="shared" si="9"/>
        <v>5580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-5524.2</v>
      </c>
      <c r="AJ34" s="28">
        <f t="shared" si="4"/>
        <v>1.7763568394002505E-13</v>
      </c>
    </row>
    <row r="35" spans="1:36" s="5" customFormat="1" ht="12.95" customHeight="1" x14ac:dyDescent="0.2">
      <c r="A35" s="19"/>
      <c r="B35" s="20">
        <v>11826</v>
      </c>
      <c r="C35" s="21">
        <v>2280</v>
      </c>
      <c r="D35" s="21" t="s">
        <v>43</v>
      </c>
      <c r="E35" s="20" t="s">
        <v>44</v>
      </c>
      <c r="F35" s="21">
        <v>72472</v>
      </c>
      <c r="G35" s="21" t="s">
        <v>45</v>
      </c>
      <c r="H35" s="22"/>
      <c r="I35" s="22"/>
      <c r="J35" s="23">
        <v>1240</v>
      </c>
      <c r="K35" s="24">
        <v>0</v>
      </c>
      <c r="L35" s="25">
        <v>0.01</v>
      </c>
      <c r="M35" s="26">
        <f t="shared" si="0"/>
        <v>1240</v>
      </c>
      <c r="N35" s="26">
        <f t="shared" si="1"/>
        <v>0</v>
      </c>
      <c r="O35" s="27">
        <f t="shared" si="2"/>
        <v>-12.4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>M35</f>
        <v>1240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-1227.5999999999999</v>
      </c>
      <c r="AJ35" s="28">
        <f t="shared" si="4"/>
        <v>9.0594198809412774E-14</v>
      </c>
    </row>
    <row r="36" spans="1:36" s="5" customFormat="1" ht="12.95" customHeight="1" x14ac:dyDescent="0.2">
      <c r="A36" s="19"/>
      <c r="B36" s="20">
        <v>11827</v>
      </c>
      <c r="C36" s="21">
        <v>2277</v>
      </c>
      <c r="D36" s="21" t="s">
        <v>46</v>
      </c>
      <c r="E36" s="20" t="s">
        <v>47</v>
      </c>
      <c r="F36" s="21">
        <v>19465</v>
      </c>
      <c r="G36" s="21" t="s">
        <v>40</v>
      </c>
      <c r="H36" s="22"/>
      <c r="I36" s="22"/>
      <c r="J36" s="23">
        <v>1498</v>
      </c>
      <c r="K36" s="24">
        <v>0</v>
      </c>
      <c r="L36" s="25">
        <v>0.01</v>
      </c>
      <c r="M36" s="26">
        <f t="shared" si="0"/>
        <v>1498</v>
      </c>
      <c r="N36" s="26">
        <f t="shared" si="1"/>
        <v>0</v>
      </c>
      <c r="O36" s="27">
        <f t="shared" si="2"/>
        <v>-14.98</v>
      </c>
      <c r="P36" s="27">
        <f>M36</f>
        <v>1498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-1483.02</v>
      </c>
      <c r="AJ36" s="28">
        <f t="shared" si="4"/>
        <v>1.7763568394002505E-14</v>
      </c>
    </row>
    <row r="37" spans="1:36" s="5" customFormat="1" ht="12.95" customHeight="1" x14ac:dyDescent="0.2">
      <c r="A37" s="19"/>
      <c r="B37" s="20">
        <v>11830</v>
      </c>
      <c r="C37" s="21">
        <v>2282</v>
      </c>
      <c r="D37" s="21" t="s">
        <v>53</v>
      </c>
      <c r="E37" s="20" t="s">
        <v>54</v>
      </c>
      <c r="F37" s="21">
        <v>31537</v>
      </c>
      <c r="G37" s="21" t="s">
        <v>77</v>
      </c>
      <c r="H37" s="22"/>
      <c r="I37" s="22"/>
      <c r="J37" s="23"/>
      <c r="K37" s="24">
        <v>3325</v>
      </c>
      <c r="L37" s="25">
        <v>0.01</v>
      </c>
      <c r="M37" s="26">
        <f t="shared" si="0"/>
        <v>2968.7499999999995</v>
      </c>
      <c r="N37" s="26">
        <f t="shared" si="1"/>
        <v>356.24999999999994</v>
      </c>
      <c r="O37" s="27">
        <f t="shared" si="2"/>
        <v>-29.687499999999996</v>
      </c>
      <c r="P37" s="27"/>
      <c r="Q37" s="27"/>
      <c r="R37" s="27"/>
      <c r="S37" s="27"/>
      <c r="T37" s="27">
        <f>M37</f>
        <v>2968.7499999999995</v>
      </c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-3295.3124999999995</v>
      </c>
      <c r="AJ37" s="28">
        <f t="shared" si="4"/>
        <v>4.5830006456526462E-13</v>
      </c>
    </row>
    <row r="38" spans="1:36" s="5" customFormat="1" ht="12.95" customHeight="1" x14ac:dyDescent="0.2">
      <c r="A38" s="19">
        <v>43571</v>
      </c>
      <c r="B38" s="20">
        <v>11828</v>
      </c>
      <c r="C38" s="21">
        <v>2265</v>
      </c>
      <c r="D38" s="21" t="s">
        <v>80</v>
      </c>
      <c r="E38" s="20" t="s">
        <v>81</v>
      </c>
      <c r="F38" s="21">
        <v>158916</v>
      </c>
      <c r="G38" s="21" t="s">
        <v>40</v>
      </c>
      <c r="H38" s="22"/>
      <c r="I38" s="22"/>
      <c r="J38" s="23"/>
      <c r="K38" s="24">
        <v>7130</v>
      </c>
      <c r="L38" s="25">
        <v>0.01</v>
      </c>
      <c r="M38" s="26">
        <f t="shared" si="0"/>
        <v>6366.0714285714275</v>
      </c>
      <c r="N38" s="26">
        <f t="shared" si="1"/>
        <v>763.92857142857133</v>
      </c>
      <c r="O38" s="27">
        <f t="shared" si="2"/>
        <v>-63.660714285714278</v>
      </c>
      <c r="P38" s="27">
        <f t="shared" ref="P38:P39" si="10">M38</f>
        <v>6366.0714285714275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-7066.3392857142844</v>
      </c>
      <c r="AJ38" s="28">
        <f t="shared" si="4"/>
        <v>1.3073986337985843E-12</v>
      </c>
    </row>
    <row r="39" spans="1:36" s="5" customFormat="1" ht="12.95" customHeight="1" x14ac:dyDescent="0.2">
      <c r="A39" s="19"/>
      <c r="B39" s="20">
        <v>11829</v>
      </c>
      <c r="C39" s="21">
        <v>2281</v>
      </c>
      <c r="D39" s="21" t="s">
        <v>46</v>
      </c>
      <c r="E39" s="20" t="s">
        <v>47</v>
      </c>
      <c r="F39" s="21">
        <v>23008</v>
      </c>
      <c r="G39" s="21" t="s">
        <v>40</v>
      </c>
      <c r="H39" s="22"/>
      <c r="I39" s="22"/>
      <c r="J39" s="23">
        <v>498</v>
      </c>
      <c r="K39" s="24">
        <v>0</v>
      </c>
      <c r="L39" s="25">
        <v>0.01</v>
      </c>
      <c r="M39" s="26">
        <f t="shared" si="0"/>
        <v>498</v>
      </c>
      <c r="N39" s="26">
        <f t="shared" si="1"/>
        <v>0</v>
      </c>
      <c r="O39" s="27">
        <f t="shared" si="2"/>
        <v>-4.9800000000000004</v>
      </c>
      <c r="P39" s="27">
        <f t="shared" si="10"/>
        <v>498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-493.02</v>
      </c>
      <c r="AJ39" s="28">
        <f t="shared" si="4"/>
        <v>1.7763568394002505E-14</v>
      </c>
    </row>
    <row r="40" spans="1:36" s="5" customFormat="1" ht="12.95" customHeight="1" x14ac:dyDescent="0.2">
      <c r="A40" s="19">
        <v>43572</v>
      </c>
      <c r="B40" s="20">
        <v>11831</v>
      </c>
      <c r="C40" s="21">
        <v>2283</v>
      </c>
      <c r="D40" s="21" t="s">
        <v>53</v>
      </c>
      <c r="E40" s="20" t="s">
        <v>54</v>
      </c>
      <c r="F40" s="21">
        <v>31550</v>
      </c>
      <c r="G40" s="21" t="s">
        <v>55</v>
      </c>
      <c r="H40" s="22"/>
      <c r="I40" s="22"/>
      <c r="J40" s="23"/>
      <c r="K40" s="24">
        <v>3293.75</v>
      </c>
      <c r="L40" s="25">
        <v>0.01</v>
      </c>
      <c r="M40" s="26">
        <f t="shared" si="0"/>
        <v>2940.8482142857142</v>
      </c>
      <c r="N40" s="26">
        <f t="shared" si="1"/>
        <v>352.90178571428567</v>
      </c>
      <c r="O40" s="27">
        <f t="shared" si="2"/>
        <v>-29.408482142857142</v>
      </c>
      <c r="P40" s="27"/>
      <c r="Q40" s="27"/>
      <c r="R40" s="27"/>
      <c r="S40" s="27"/>
      <c r="T40" s="27"/>
      <c r="U40" s="27"/>
      <c r="V40" s="27"/>
      <c r="W40" s="27">
        <f t="shared" ref="W40:W41" si="11">M40</f>
        <v>2940.8482142857142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-3264.3415178571427</v>
      </c>
      <c r="AJ40" s="28">
        <f t="shared" si="4"/>
        <v>1.9539925233402755E-13</v>
      </c>
    </row>
    <row r="41" spans="1:36" s="5" customFormat="1" ht="12.95" customHeight="1" x14ac:dyDescent="0.2">
      <c r="A41" s="19"/>
      <c r="B41" s="20">
        <v>11831</v>
      </c>
      <c r="C41" s="21">
        <v>2283</v>
      </c>
      <c r="D41" s="21" t="s">
        <v>53</v>
      </c>
      <c r="E41" s="20" t="s">
        <v>54</v>
      </c>
      <c r="F41" s="21">
        <v>31550</v>
      </c>
      <c r="G41" s="21" t="s">
        <v>55</v>
      </c>
      <c r="H41" s="22"/>
      <c r="I41" s="22"/>
      <c r="J41" s="30"/>
      <c r="K41" s="24">
        <v>412</v>
      </c>
      <c r="L41" s="25">
        <v>0.01</v>
      </c>
      <c r="M41" s="26">
        <f t="shared" si="0"/>
        <v>367.85714285714283</v>
      </c>
      <c r="N41" s="26">
        <f t="shared" si="1"/>
        <v>44.142857142857139</v>
      </c>
      <c r="O41" s="27">
        <f t="shared" si="2"/>
        <v>-3.6785714285714284</v>
      </c>
      <c r="P41" s="27"/>
      <c r="Q41" s="27"/>
      <c r="R41" s="27"/>
      <c r="S41" s="27"/>
      <c r="T41" s="27"/>
      <c r="U41" s="27"/>
      <c r="V41" s="27"/>
      <c r="W41" s="27">
        <f t="shared" si="11"/>
        <v>367.85714285714283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-408.32142857142856</v>
      </c>
      <c r="AJ41" s="28">
        <f t="shared" si="4"/>
        <v>1.6431300764452317E-14</v>
      </c>
    </row>
    <row r="42" spans="1:36" s="5" customFormat="1" ht="12.95" customHeight="1" x14ac:dyDescent="0.2">
      <c r="A42" s="19"/>
      <c r="B42" s="20">
        <v>11832</v>
      </c>
      <c r="C42" s="21">
        <v>2260</v>
      </c>
      <c r="D42" s="21" t="s">
        <v>92</v>
      </c>
      <c r="E42" s="20" t="s">
        <v>93</v>
      </c>
      <c r="F42" s="21">
        <v>85691</v>
      </c>
      <c r="G42" s="21" t="s">
        <v>40</v>
      </c>
      <c r="H42" s="22"/>
      <c r="I42" s="22"/>
      <c r="J42" s="30"/>
      <c r="K42" s="24">
        <v>1300</v>
      </c>
      <c r="L42" s="25">
        <v>0.01</v>
      </c>
      <c r="M42" s="26">
        <f t="shared" si="0"/>
        <v>1160.7142857142856</v>
      </c>
      <c r="N42" s="26">
        <f t="shared" si="1"/>
        <v>139.28571428571425</v>
      </c>
      <c r="O42" s="27">
        <f t="shared" si="2"/>
        <v>-11.607142857142856</v>
      </c>
      <c r="P42" s="27">
        <f t="shared" ref="P42:P44" si="12">M42</f>
        <v>1160.7142857142856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3"/>
        <v>-1288.3928571428569</v>
      </c>
      <c r="AJ42" s="28">
        <f t="shared" si="4"/>
        <v>2.6112445539183682E-13</v>
      </c>
    </row>
    <row r="43" spans="1:36" s="5" customFormat="1" ht="12.95" customHeight="1" x14ac:dyDescent="0.2">
      <c r="A43" s="19">
        <v>43577</v>
      </c>
      <c r="B43" s="20">
        <v>11833</v>
      </c>
      <c r="C43" s="21">
        <v>2287</v>
      </c>
      <c r="D43" s="21" t="s">
        <v>41</v>
      </c>
      <c r="E43" s="20" t="s">
        <v>42</v>
      </c>
      <c r="F43" s="21">
        <v>151739</v>
      </c>
      <c r="G43" s="21" t="s">
        <v>40</v>
      </c>
      <c r="H43" s="22"/>
      <c r="I43" s="22"/>
      <c r="J43" s="23">
        <v>1410</v>
      </c>
      <c r="K43" s="24">
        <v>0</v>
      </c>
      <c r="L43" s="25">
        <v>0.01</v>
      </c>
      <c r="M43" s="26">
        <f t="shared" si="0"/>
        <v>1410</v>
      </c>
      <c r="N43" s="26">
        <f t="shared" si="1"/>
        <v>0</v>
      </c>
      <c r="O43" s="27">
        <f t="shared" si="2"/>
        <v>-14.1</v>
      </c>
      <c r="P43" s="27">
        <f t="shared" si="12"/>
        <v>1410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-1395.9</v>
      </c>
      <c r="AJ43" s="28">
        <f t="shared" si="4"/>
        <v>-9.0594198809412774E-14</v>
      </c>
    </row>
    <row r="44" spans="1:36" s="5" customFormat="1" ht="12.95" customHeight="1" x14ac:dyDescent="0.2">
      <c r="A44" s="19"/>
      <c r="B44" s="20">
        <v>11834</v>
      </c>
      <c r="C44" s="21">
        <v>2288</v>
      </c>
      <c r="D44" s="21" t="s">
        <v>43</v>
      </c>
      <c r="E44" s="20" t="s">
        <v>44</v>
      </c>
      <c r="F44" s="21">
        <v>72476</v>
      </c>
      <c r="G44" s="21" t="s">
        <v>40</v>
      </c>
      <c r="H44" s="22"/>
      <c r="I44" s="22"/>
      <c r="J44" s="23">
        <v>3819</v>
      </c>
      <c r="K44" s="24">
        <v>0</v>
      </c>
      <c r="L44" s="25">
        <v>0.01</v>
      </c>
      <c r="M44" s="26">
        <f t="shared" si="0"/>
        <v>3819</v>
      </c>
      <c r="N44" s="26">
        <f t="shared" si="1"/>
        <v>0</v>
      </c>
      <c r="O44" s="27">
        <f t="shared" si="2"/>
        <v>-38.19</v>
      </c>
      <c r="P44" s="27">
        <f t="shared" si="12"/>
        <v>3819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-3780.81</v>
      </c>
      <c r="AJ44" s="28">
        <f t="shared" si="4"/>
        <v>5.6843418860808015E-14</v>
      </c>
    </row>
    <row r="45" spans="1:36" s="5" customFormat="1" ht="12.95" customHeight="1" x14ac:dyDescent="0.2">
      <c r="A45" s="19"/>
      <c r="B45" s="20">
        <v>11835</v>
      </c>
      <c r="C45" s="21">
        <v>2289</v>
      </c>
      <c r="D45" s="21" t="s">
        <v>43</v>
      </c>
      <c r="E45" s="20" t="s">
        <v>44</v>
      </c>
      <c r="F45" s="21">
        <v>72477</v>
      </c>
      <c r="G45" s="21" t="s">
        <v>45</v>
      </c>
      <c r="H45" s="22"/>
      <c r="I45" s="22"/>
      <c r="J45" s="30">
        <v>2280</v>
      </c>
      <c r="K45" s="24">
        <v>0</v>
      </c>
      <c r="L45" s="25">
        <v>0.01</v>
      </c>
      <c r="M45" s="26">
        <f t="shared" si="0"/>
        <v>2280</v>
      </c>
      <c r="N45" s="26">
        <f t="shared" si="1"/>
        <v>0</v>
      </c>
      <c r="O45" s="27">
        <f t="shared" si="2"/>
        <v>-22.8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>
        <f>M45</f>
        <v>2280</v>
      </c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-2257.1999999999998</v>
      </c>
      <c r="AJ45" s="28">
        <f t="shared" si="4"/>
        <v>1.8118839761882555E-13</v>
      </c>
    </row>
    <row r="46" spans="1:36" s="5" customFormat="1" ht="12.95" customHeight="1" x14ac:dyDescent="0.2">
      <c r="A46" s="19"/>
      <c r="B46" s="20">
        <v>11836</v>
      </c>
      <c r="C46" s="21">
        <v>2290</v>
      </c>
      <c r="D46" s="21" t="s">
        <v>46</v>
      </c>
      <c r="E46" s="20" t="s">
        <v>47</v>
      </c>
      <c r="F46" s="21">
        <v>22844</v>
      </c>
      <c r="G46" s="21" t="s">
        <v>40</v>
      </c>
      <c r="H46" s="22"/>
      <c r="I46" s="22"/>
      <c r="J46" s="30">
        <v>2815.1</v>
      </c>
      <c r="K46" s="24">
        <v>0</v>
      </c>
      <c r="L46" s="25">
        <v>0.01</v>
      </c>
      <c r="M46" s="26">
        <f t="shared" si="0"/>
        <v>2815.1</v>
      </c>
      <c r="N46" s="26">
        <f t="shared" si="1"/>
        <v>0</v>
      </c>
      <c r="O46" s="27">
        <f t="shared" si="2"/>
        <v>-28.151</v>
      </c>
      <c r="P46" s="27">
        <f>M46</f>
        <v>2815.1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-2786.9490000000001</v>
      </c>
      <c r="AJ46" s="28">
        <f t="shared" si="4"/>
        <v>-1.5987211554602254E-13</v>
      </c>
    </row>
    <row r="47" spans="1:36" s="5" customFormat="1" ht="12.95" customHeight="1" x14ac:dyDescent="0.2">
      <c r="A47" s="19"/>
      <c r="B47" s="20">
        <v>11838</v>
      </c>
      <c r="C47" s="21">
        <v>2292</v>
      </c>
      <c r="D47" s="21" t="s">
        <v>46</v>
      </c>
      <c r="E47" s="20" t="s">
        <v>47</v>
      </c>
      <c r="F47" s="21">
        <v>22845</v>
      </c>
      <c r="G47" s="21" t="s">
        <v>45</v>
      </c>
      <c r="H47" s="22"/>
      <c r="I47" s="22"/>
      <c r="J47" s="30">
        <v>242.25</v>
      </c>
      <c r="K47" s="24">
        <v>0</v>
      </c>
      <c r="L47" s="25">
        <v>0.01</v>
      </c>
      <c r="M47" s="26">
        <f t="shared" si="0"/>
        <v>242.25</v>
      </c>
      <c r="N47" s="26">
        <f t="shared" si="1"/>
        <v>0</v>
      </c>
      <c r="O47" s="27">
        <f t="shared" si="2"/>
        <v>-2.4224999999999999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>M47</f>
        <v>242.25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-239.82749999999999</v>
      </c>
      <c r="AJ47" s="28">
        <f t="shared" si="4"/>
        <v>1.3766765505351941E-14</v>
      </c>
    </row>
    <row r="48" spans="1:36" s="5" customFormat="1" ht="12.95" customHeight="1" x14ac:dyDescent="0.2">
      <c r="A48" s="19">
        <v>43579</v>
      </c>
      <c r="B48" s="20">
        <v>11839</v>
      </c>
      <c r="C48" s="21">
        <v>2284</v>
      </c>
      <c r="D48" s="21" t="s">
        <v>38</v>
      </c>
      <c r="E48" s="20" t="s">
        <v>39</v>
      </c>
      <c r="F48" s="21">
        <v>22362</v>
      </c>
      <c r="G48" s="21" t="s">
        <v>40</v>
      </c>
      <c r="H48" s="22"/>
      <c r="I48" s="22"/>
      <c r="J48" s="30"/>
      <c r="K48" s="24">
        <v>2540</v>
      </c>
      <c r="L48" s="25">
        <v>0.01</v>
      </c>
      <c r="M48" s="26">
        <f t="shared" si="0"/>
        <v>2267.8571428571427</v>
      </c>
      <c r="N48" s="26">
        <f t="shared" si="1"/>
        <v>272.14285714285711</v>
      </c>
      <c r="O48" s="27">
        <f t="shared" si="2"/>
        <v>-22.678571428571427</v>
      </c>
      <c r="P48" s="27">
        <f t="shared" ref="P48:P49" si="13">M48</f>
        <v>2267.8571428571427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-2517.3214285714284</v>
      </c>
      <c r="AJ48" s="28">
        <f t="shared" si="4"/>
        <v>1.3145040611561853E-13</v>
      </c>
    </row>
    <row r="49" spans="1:36" s="5" customFormat="1" ht="12.95" customHeight="1" x14ac:dyDescent="0.2">
      <c r="A49" s="19"/>
      <c r="B49" s="20">
        <v>11840</v>
      </c>
      <c r="C49" s="21">
        <v>2293</v>
      </c>
      <c r="D49" s="21" t="s">
        <v>43</v>
      </c>
      <c r="E49" s="20" t="s">
        <v>44</v>
      </c>
      <c r="F49" s="21">
        <v>72481</v>
      </c>
      <c r="G49" s="21" t="s">
        <v>40</v>
      </c>
      <c r="H49" s="22"/>
      <c r="I49" s="22"/>
      <c r="J49" s="23">
        <v>8072.5</v>
      </c>
      <c r="K49" s="24">
        <v>0</v>
      </c>
      <c r="L49" s="25">
        <v>0.01</v>
      </c>
      <c r="M49" s="26">
        <f t="shared" si="0"/>
        <v>8072.5</v>
      </c>
      <c r="N49" s="26">
        <f t="shared" si="1"/>
        <v>0</v>
      </c>
      <c r="O49" s="27">
        <f t="shared" si="2"/>
        <v>-80.725000000000009</v>
      </c>
      <c r="P49" s="27">
        <f t="shared" si="13"/>
        <v>8072.5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-7991.7749999999996</v>
      </c>
      <c r="AJ49" s="28">
        <f t="shared" si="4"/>
        <v>3.5527136788005009E-13</v>
      </c>
    </row>
    <row r="50" spans="1:36" s="5" customFormat="1" ht="12.95" customHeight="1" x14ac:dyDescent="0.2">
      <c r="A50" s="19"/>
      <c r="B50" s="20">
        <v>11841</v>
      </c>
      <c r="C50" s="21">
        <v>2285</v>
      </c>
      <c r="D50" s="21" t="s">
        <v>53</v>
      </c>
      <c r="E50" s="20" t="s">
        <v>54</v>
      </c>
      <c r="F50" s="21">
        <v>31567</v>
      </c>
      <c r="G50" s="21" t="s">
        <v>21</v>
      </c>
      <c r="H50" s="22"/>
      <c r="I50" s="22"/>
      <c r="J50" s="30"/>
      <c r="K50" s="24">
        <v>847.5</v>
      </c>
      <c r="L50" s="25">
        <v>0.01</v>
      </c>
      <c r="M50" s="26">
        <f t="shared" si="0"/>
        <v>756.69642857142856</v>
      </c>
      <c r="N50" s="26">
        <f t="shared" si="1"/>
        <v>90.803571428571416</v>
      </c>
      <c r="O50" s="27">
        <f t="shared" si="2"/>
        <v>-7.5669642857142856</v>
      </c>
      <c r="P50" s="27"/>
      <c r="Q50" s="27"/>
      <c r="R50" s="27"/>
      <c r="S50" s="27">
        <f>M50</f>
        <v>756.69642857142856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-839.93303571428567</v>
      </c>
      <c r="AJ50" s="28">
        <f t="shared" si="4"/>
        <v>4.8849813083506888E-14</v>
      </c>
    </row>
    <row r="51" spans="1:36" s="5" customFormat="1" ht="12.95" customHeight="1" x14ac:dyDescent="0.2">
      <c r="A51" s="19"/>
      <c r="B51" s="20">
        <v>11841</v>
      </c>
      <c r="C51" s="21">
        <v>2285</v>
      </c>
      <c r="D51" s="21" t="s">
        <v>53</v>
      </c>
      <c r="E51" s="20" t="s">
        <v>54</v>
      </c>
      <c r="F51" s="21">
        <v>31567</v>
      </c>
      <c r="G51" s="21" t="s">
        <v>55</v>
      </c>
      <c r="H51" s="22"/>
      <c r="I51" s="22"/>
      <c r="J51" s="30"/>
      <c r="K51" s="24">
        <v>2406</v>
      </c>
      <c r="L51" s="25">
        <v>0.01</v>
      </c>
      <c r="M51" s="26">
        <f t="shared" si="0"/>
        <v>2148.2142857142853</v>
      </c>
      <c r="N51" s="26">
        <f t="shared" si="1"/>
        <v>257.78571428571422</v>
      </c>
      <c r="O51" s="27">
        <f t="shared" si="2"/>
        <v>-21.482142857142854</v>
      </c>
      <c r="P51" s="27"/>
      <c r="Q51" s="27"/>
      <c r="R51" s="27"/>
      <c r="S51" s="27"/>
      <c r="T51" s="27"/>
      <c r="U51" s="27"/>
      <c r="V51" s="27"/>
      <c r="W51" s="27">
        <f>M51</f>
        <v>2148.2142857142853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-2384.5178571428569</v>
      </c>
      <c r="AJ51" s="28">
        <f t="shared" si="4"/>
        <v>2.6290081223123707E-13</v>
      </c>
    </row>
    <row r="52" spans="1:36" s="5" customFormat="1" ht="12.95" customHeight="1" x14ac:dyDescent="0.2">
      <c r="A52" s="19">
        <v>43580</v>
      </c>
      <c r="B52" s="20">
        <v>11842</v>
      </c>
      <c r="C52" s="21">
        <v>2294</v>
      </c>
      <c r="D52" s="21" t="s">
        <v>41</v>
      </c>
      <c r="E52" s="20" t="s">
        <v>42</v>
      </c>
      <c r="F52" s="21">
        <v>160402</v>
      </c>
      <c r="G52" s="21" t="s">
        <v>40</v>
      </c>
      <c r="H52" s="22"/>
      <c r="I52" s="22"/>
      <c r="J52" s="30">
        <v>1050</v>
      </c>
      <c r="K52" s="24">
        <v>0</v>
      </c>
      <c r="L52" s="25">
        <v>0.01</v>
      </c>
      <c r="M52" s="26">
        <f t="shared" si="0"/>
        <v>1050</v>
      </c>
      <c r="N52" s="26">
        <f t="shared" si="1"/>
        <v>0</v>
      </c>
      <c r="O52" s="27">
        <f t="shared" si="2"/>
        <v>-10.5</v>
      </c>
      <c r="P52" s="27">
        <f t="shared" ref="P52:P53" si="14">M52</f>
        <v>1050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-1039.5</v>
      </c>
      <c r="AJ52" s="28">
        <f t="shared" si="4"/>
        <v>0</v>
      </c>
    </row>
    <row r="53" spans="1:36" s="5" customFormat="1" ht="12.95" customHeight="1" x14ac:dyDescent="0.2">
      <c r="A53" s="19"/>
      <c r="B53" s="20">
        <v>11843</v>
      </c>
      <c r="C53" s="21">
        <v>2295</v>
      </c>
      <c r="D53" s="21" t="s">
        <v>46</v>
      </c>
      <c r="E53" s="20" t="s">
        <v>47</v>
      </c>
      <c r="F53" s="21">
        <v>23173</v>
      </c>
      <c r="G53" s="21" t="s">
        <v>40</v>
      </c>
      <c r="H53" s="22"/>
      <c r="I53" s="22"/>
      <c r="J53" s="30">
        <v>1094.05</v>
      </c>
      <c r="K53" s="24">
        <v>0</v>
      </c>
      <c r="L53" s="25">
        <v>0.01</v>
      </c>
      <c r="M53" s="26">
        <f t="shared" si="0"/>
        <v>1094.05</v>
      </c>
      <c r="N53" s="26">
        <f t="shared" si="1"/>
        <v>0</v>
      </c>
      <c r="O53" s="27">
        <f t="shared" si="2"/>
        <v>-10.9405</v>
      </c>
      <c r="P53" s="27">
        <f t="shared" si="14"/>
        <v>1094.05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-1083.1095</v>
      </c>
      <c r="AJ53" s="28">
        <f t="shared" si="4"/>
        <v>-7.1054273576010019E-14</v>
      </c>
    </row>
    <row r="54" spans="1:36" s="5" customFormat="1" ht="12.95" customHeight="1" x14ac:dyDescent="0.2">
      <c r="A54" s="19">
        <v>43582</v>
      </c>
      <c r="B54" s="20">
        <v>11844</v>
      </c>
      <c r="C54" s="21">
        <v>2296</v>
      </c>
      <c r="D54" s="21" t="s">
        <v>56</v>
      </c>
      <c r="E54" s="20">
        <v>139564</v>
      </c>
      <c r="F54" s="21">
        <v>247490</v>
      </c>
      <c r="G54" s="21" t="s">
        <v>57</v>
      </c>
      <c r="H54" s="22"/>
      <c r="I54" s="22"/>
      <c r="J54" s="30"/>
      <c r="K54" s="24">
        <v>3201.83</v>
      </c>
      <c r="L54" s="25">
        <v>0.01</v>
      </c>
      <c r="M54" s="26">
        <f t="shared" si="0"/>
        <v>2858.7767857142853</v>
      </c>
      <c r="N54" s="26">
        <f t="shared" si="1"/>
        <v>343.0532142857142</v>
      </c>
      <c r="O54" s="27">
        <f t="shared" si="2"/>
        <v>-28.587767857142854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>
        <f>M54</f>
        <v>2858.7767857142853</v>
      </c>
      <c r="AI54" s="27">
        <f t="shared" si="3"/>
        <v>-3173.2422321428567</v>
      </c>
      <c r="AJ54" s="28">
        <f t="shared" si="4"/>
        <v>4.0856207306205761E-13</v>
      </c>
    </row>
    <row r="55" spans="1:36" s="5" customFormat="1" ht="12.95" customHeight="1" x14ac:dyDescent="0.2">
      <c r="A55" s="19">
        <v>43584</v>
      </c>
      <c r="B55" s="20">
        <v>11845</v>
      </c>
      <c r="C55" s="21">
        <v>2297</v>
      </c>
      <c r="D55" s="21" t="s">
        <v>41</v>
      </c>
      <c r="E55" s="20" t="s">
        <v>42</v>
      </c>
      <c r="F55" s="21">
        <v>16437</v>
      </c>
      <c r="G55" s="21" t="s">
        <v>40</v>
      </c>
      <c r="H55" s="22"/>
      <c r="I55" s="22"/>
      <c r="J55" s="30">
        <v>3200</v>
      </c>
      <c r="K55" s="24">
        <v>0</v>
      </c>
      <c r="L55" s="25">
        <v>0.01</v>
      </c>
      <c r="M55" s="26">
        <f t="shared" si="0"/>
        <v>3200</v>
      </c>
      <c r="N55" s="26">
        <f t="shared" si="1"/>
        <v>0</v>
      </c>
      <c r="O55" s="27">
        <f t="shared" si="2"/>
        <v>-32</v>
      </c>
      <c r="P55" s="27">
        <f t="shared" ref="P55:P56" si="15">M55</f>
        <v>3200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-3168</v>
      </c>
      <c r="AJ55" s="28">
        <f t="shared" si="4"/>
        <v>0</v>
      </c>
    </row>
    <row r="56" spans="1:36" s="5" customFormat="1" ht="12.95" customHeight="1" x14ac:dyDescent="0.2">
      <c r="A56" s="19"/>
      <c r="B56" s="20">
        <v>11846</v>
      </c>
      <c r="C56" s="21">
        <v>2298</v>
      </c>
      <c r="D56" s="21" t="s">
        <v>43</v>
      </c>
      <c r="E56" s="20" t="s">
        <v>44</v>
      </c>
      <c r="F56" s="21">
        <v>72485</v>
      </c>
      <c r="G56" s="21" t="s">
        <v>40</v>
      </c>
      <c r="H56" s="22"/>
      <c r="I56" s="22"/>
      <c r="J56" s="30">
        <v>1600</v>
      </c>
      <c r="K56" s="24">
        <v>0</v>
      </c>
      <c r="L56" s="25">
        <v>0.01</v>
      </c>
      <c r="M56" s="26">
        <f t="shared" si="0"/>
        <v>1600</v>
      </c>
      <c r="N56" s="26">
        <f t="shared" si="1"/>
        <v>0</v>
      </c>
      <c r="O56" s="27">
        <f t="shared" si="2"/>
        <v>-16</v>
      </c>
      <c r="P56" s="27">
        <f t="shared" si="15"/>
        <v>1600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-1584</v>
      </c>
      <c r="AJ56" s="28">
        <f t="shared" si="4"/>
        <v>0</v>
      </c>
    </row>
    <row r="57" spans="1:36" s="5" customFormat="1" ht="12.95" customHeight="1" x14ac:dyDescent="0.2">
      <c r="A57" s="19"/>
      <c r="B57" s="20">
        <v>11847</v>
      </c>
      <c r="C57" s="21">
        <v>2299</v>
      </c>
      <c r="D57" s="21" t="s">
        <v>43</v>
      </c>
      <c r="E57" s="20" t="s">
        <v>44</v>
      </c>
      <c r="F57" s="21">
        <v>72486</v>
      </c>
      <c r="G57" s="21" t="s">
        <v>45</v>
      </c>
      <c r="H57" s="22"/>
      <c r="I57" s="22"/>
      <c r="J57" s="23">
        <v>1560</v>
      </c>
      <c r="K57" s="24">
        <v>0</v>
      </c>
      <c r="L57" s="25">
        <v>0.01</v>
      </c>
      <c r="M57" s="26">
        <f t="shared" si="0"/>
        <v>1560</v>
      </c>
      <c r="N57" s="26">
        <f t="shared" si="1"/>
        <v>0</v>
      </c>
      <c r="O57" s="27">
        <f t="shared" si="2"/>
        <v>-15.6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>
        <f t="shared" ref="Z57:Z58" si="16">M57</f>
        <v>1560</v>
      </c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-1544.4</v>
      </c>
      <c r="AJ57" s="28">
        <f t="shared" si="4"/>
        <v>-9.0594198809412774E-14</v>
      </c>
    </row>
    <row r="58" spans="1:36" s="5" customFormat="1" ht="12.95" customHeight="1" x14ac:dyDescent="0.2">
      <c r="A58" s="19"/>
      <c r="B58" s="20">
        <v>11848</v>
      </c>
      <c r="C58" s="21">
        <v>2300</v>
      </c>
      <c r="D58" s="21" t="s">
        <v>46</v>
      </c>
      <c r="E58" s="20" t="s">
        <v>47</v>
      </c>
      <c r="F58" s="21">
        <v>23137</v>
      </c>
      <c r="G58" s="21" t="s">
        <v>45</v>
      </c>
      <c r="H58" s="22"/>
      <c r="I58" s="22"/>
      <c r="J58" s="23">
        <v>571.08000000000004</v>
      </c>
      <c r="K58" s="24">
        <v>0</v>
      </c>
      <c r="L58" s="25">
        <v>0.01</v>
      </c>
      <c r="M58" s="26">
        <f t="shared" si="0"/>
        <v>571.08000000000004</v>
      </c>
      <c r="N58" s="26">
        <f t="shared" si="1"/>
        <v>0</v>
      </c>
      <c r="O58" s="27">
        <f t="shared" si="2"/>
        <v>-5.7108000000000008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>
        <f t="shared" si="16"/>
        <v>571.08000000000004</v>
      </c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-565.36920000000009</v>
      </c>
      <c r="AJ58" s="28">
        <f t="shared" si="4"/>
        <v>-5.1514348342607263E-14</v>
      </c>
    </row>
    <row r="59" spans="1:36" s="5" customFormat="1" ht="12.95" customHeight="1" x14ac:dyDescent="0.2">
      <c r="A59" s="19"/>
      <c r="B59" s="20">
        <v>11848</v>
      </c>
      <c r="C59" s="21">
        <v>2300</v>
      </c>
      <c r="D59" s="21" t="s">
        <v>46</v>
      </c>
      <c r="E59" s="20" t="s">
        <v>47</v>
      </c>
      <c r="F59" s="21">
        <v>23137</v>
      </c>
      <c r="G59" s="21" t="s">
        <v>40</v>
      </c>
      <c r="H59" s="22"/>
      <c r="I59" s="22"/>
      <c r="J59" s="23">
        <v>2589</v>
      </c>
      <c r="K59" s="24">
        <v>0</v>
      </c>
      <c r="L59" s="25">
        <v>0.01</v>
      </c>
      <c r="M59" s="26">
        <f t="shared" si="0"/>
        <v>2589</v>
      </c>
      <c r="N59" s="26">
        <f t="shared" si="1"/>
        <v>0</v>
      </c>
      <c r="O59" s="27">
        <f t="shared" si="2"/>
        <v>-25.89</v>
      </c>
      <c r="P59" s="27">
        <f>M59</f>
        <v>2589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-2563.11</v>
      </c>
      <c r="AJ59" s="28">
        <f t="shared" si="4"/>
        <v>-1.2789769243681803E-13</v>
      </c>
    </row>
    <row r="60" spans="1:36" s="5" customFormat="1" ht="12.95" customHeight="1" x14ac:dyDescent="0.2">
      <c r="A60" s="19">
        <v>43585</v>
      </c>
      <c r="B60" s="20">
        <v>11850</v>
      </c>
      <c r="C60" s="21">
        <v>2302</v>
      </c>
      <c r="D60" s="21" t="s">
        <v>60</v>
      </c>
      <c r="E60" s="20" t="s">
        <v>61</v>
      </c>
      <c r="F60" s="21">
        <v>511274112</v>
      </c>
      <c r="G60" s="21" t="s">
        <v>52</v>
      </c>
      <c r="H60" s="22"/>
      <c r="I60" s="22"/>
      <c r="J60" s="23"/>
      <c r="K60" s="24">
        <v>4748</v>
      </c>
      <c r="L60" s="25">
        <v>0.01</v>
      </c>
      <c r="M60" s="26">
        <f t="shared" si="0"/>
        <v>4239.2857142857138</v>
      </c>
      <c r="N60" s="26">
        <f t="shared" si="1"/>
        <v>508.71428571428561</v>
      </c>
      <c r="O60" s="27">
        <f t="shared" si="2"/>
        <v>-42.392857142857139</v>
      </c>
      <c r="P60" s="27"/>
      <c r="Q60" s="27">
        <f>M60</f>
        <v>4239.2857142857138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-4705.6071428571422</v>
      </c>
      <c r="AJ60" s="28">
        <f t="shared" si="4"/>
        <v>6.5369931689929217E-13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30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84055.43</v>
      </c>
      <c r="K98" s="61">
        <f>SUM(K5:K96)</f>
        <v>109267.96999999999</v>
      </c>
      <c r="L98" s="62"/>
      <c r="M98" s="61">
        <f t="shared" ref="M98:AI98" si="17">SUM(M5:M96)</f>
        <v>181616.11749999996</v>
      </c>
      <c r="N98" s="61">
        <f t="shared" si="17"/>
        <v>11707.282499999996</v>
      </c>
      <c r="O98" s="61">
        <f t="shared" si="17"/>
        <v>-1816.1611749999997</v>
      </c>
      <c r="P98" s="61">
        <f t="shared" si="17"/>
        <v>130990.80000000002</v>
      </c>
      <c r="Q98" s="61">
        <f t="shared" si="17"/>
        <v>14102.678571428569</v>
      </c>
      <c r="R98" s="61">
        <f t="shared" si="17"/>
        <v>0</v>
      </c>
      <c r="S98" s="61">
        <f t="shared" si="17"/>
        <v>756.69642857142856</v>
      </c>
      <c r="T98" s="61">
        <f t="shared" si="17"/>
        <v>5274.1964285714275</v>
      </c>
      <c r="U98" s="61">
        <f t="shared" si="17"/>
        <v>0</v>
      </c>
      <c r="V98" s="61">
        <f t="shared" si="17"/>
        <v>1260.7767857142856</v>
      </c>
      <c r="W98" s="61">
        <f t="shared" si="17"/>
        <v>9457.8125</v>
      </c>
      <c r="X98" s="61">
        <f t="shared" si="17"/>
        <v>0</v>
      </c>
      <c r="Y98" s="61">
        <f t="shared" si="17"/>
        <v>0</v>
      </c>
      <c r="Z98" s="61">
        <f t="shared" si="17"/>
        <v>12625.88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7147.2767857142844</v>
      </c>
      <c r="AI98" s="61">
        <f t="shared" si="17"/>
        <v>-191507.23882499995</v>
      </c>
    </row>
    <row r="99" spans="1:35" x14ac:dyDescent="0.2">
      <c r="AH99" s="5" t="s">
        <v>69</v>
      </c>
      <c r="AI99" s="5">
        <f>+N100+AI98</f>
        <v>1816.1611750000156</v>
      </c>
    </row>
    <row r="100" spans="1:35" x14ac:dyDescent="0.2">
      <c r="K100" s="5">
        <f>+K98+J98</f>
        <v>193323.39999999997</v>
      </c>
      <c r="N100" s="5">
        <f>+N98+M98</f>
        <v>193323.39999999997</v>
      </c>
      <c r="P100" s="5">
        <f>P98+Q98</f>
        <v>145093.4785714286</v>
      </c>
      <c r="AI100" s="5">
        <f>+AI98-AI99</f>
        <v>-193323.39999999997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2"/>
  <sheetViews>
    <sheetView topLeftCell="D1" workbookViewId="0">
      <pane ySplit="4" topLeftCell="A17" activePane="bottomLeft" state="frozen"/>
      <selection activeCell="D1" sqref="D1"/>
      <selection pane="bottomLeft" activeCell="D9" sqref="D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106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43587</v>
      </c>
      <c r="B5" s="20">
        <v>11851</v>
      </c>
      <c r="C5" s="20">
        <v>2303</v>
      </c>
      <c r="D5" s="21" t="s">
        <v>46</v>
      </c>
      <c r="E5" s="20" t="s">
        <v>47</v>
      </c>
      <c r="F5" s="20">
        <v>24765</v>
      </c>
      <c r="G5" s="21" t="s">
        <v>40</v>
      </c>
      <c r="H5" s="22"/>
      <c r="I5" s="22"/>
      <c r="J5" s="23">
        <v>680</v>
      </c>
      <c r="K5" s="24">
        <v>0</v>
      </c>
      <c r="L5" s="25">
        <v>0.01</v>
      </c>
      <c r="M5" s="26">
        <f t="shared" ref="M5:M96" si="0">SUM(H5:J5,K5/1.12)</f>
        <v>680</v>
      </c>
      <c r="N5" s="26">
        <f t="shared" ref="N5:N96" si="1">K5/1.12*0.12</f>
        <v>0</v>
      </c>
      <c r="O5" s="27">
        <f t="shared" ref="O5:O96" si="2">-SUM(I5:J5,K5/1.12)*L5</f>
        <v>-6.8</v>
      </c>
      <c r="P5" s="27">
        <f t="shared" ref="P5:P6" si="3">M5</f>
        <v>680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-673.2</v>
      </c>
      <c r="AJ5" s="28">
        <f t="shared" ref="AJ5:AJ96" si="5">SUM(H5:K5)+AI5+O5</f>
        <v>-4.5297099404706387E-14</v>
      </c>
    </row>
    <row r="6" spans="1:36" ht="12.95" customHeight="1" x14ac:dyDescent="0.2">
      <c r="A6" s="19"/>
      <c r="B6" s="20">
        <v>11852</v>
      </c>
      <c r="C6" s="20">
        <v>2286</v>
      </c>
      <c r="D6" s="21" t="s">
        <v>94</v>
      </c>
      <c r="E6" s="20" t="s">
        <v>95</v>
      </c>
      <c r="F6" s="20">
        <v>121113</v>
      </c>
      <c r="G6" s="21" t="s">
        <v>40</v>
      </c>
      <c r="H6" s="22"/>
      <c r="I6" s="22"/>
      <c r="J6" s="23"/>
      <c r="K6" s="24">
        <v>12422.52</v>
      </c>
      <c r="L6" s="25">
        <v>0.01</v>
      </c>
      <c r="M6" s="26">
        <f t="shared" si="0"/>
        <v>11091.535714285714</v>
      </c>
      <c r="N6" s="26">
        <f t="shared" si="1"/>
        <v>1330.9842857142855</v>
      </c>
      <c r="O6" s="27">
        <f t="shared" si="2"/>
        <v>-110.91535714285715</v>
      </c>
      <c r="P6" s="27">
        <f t="shared" si="3"/>
        <v>11091.535714285714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-12311.604642857143</v>
      </c>
      <c r="AJ6" s="28">
        <f t="shared" si="5"/>
        <v>6.8212102632969618E-13</v>
      </c>
    </row>
    <row r="7" spans="1:36" ht="12.95" customHeight="1" x14ac:dyDescent="0.2">
      <c r="A7" s="19">
        <v>43588</v>
      </c>
      <c r="B7" s="20">
        <v>11853</v>
      </c>
      <c r="C7" s="20">
        <v>2304</v>
      </c>
      <c r="D7" s="21" t="s">
        <v>56</v>
      </c>
      <c r="E7" s="20">
        <v>139564</v>
      </c>
      <c r="F7" s="20">
        <v>248284</v>
      </c>
      <c r="G7" s="21" t="s">
        <v>57</v>
      </c>
      <c r="H7" s="22"/>
      <c r="I7" s="22"/>
      <c r="J7" s="23"/>
      <c r="K7" s="24">
        <v>1114.77</v>
      </c>
      <c r="L7" s="25">
        <v>0.01</v>
      </c>
      <c r="M7" s="26">
        <f t="shared" si="0"/>
        <v>995.330357142857</v>
      </c>
      <c r="N7" s="26">
        <f t="shared" si="1"/>
        <v>119.43964285714283</v>
      </c>
      <c r="O7" s="27">
        <f t="shared" si="2"/>
        <v>-9.9533035714285703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>
        <f>M7</f>
        <v>995.330357142857</v>
      </c>
      <c r="AI7" s="27">
        <f t="shared" si="4"/>
        <v>-1104.8166964285713</v>
      </c>
      <c r="AJ7" s="28">
        <f t="shared" si="5"/>
        <v>1.3500311979441904E-13</v>
      </c>
    </row>
    <row r="8" spans="1:36" ht="12.95" customHeight="1" x14ac:dyDescent="0.2">
      <c r="A8" s="19"/>
      <c r="B8" s="20">
        <v>11854</v>
      </c>
      <c r="C8" s="20">
        <v>2308</v>
      </c>
      <c r="D8" s="21" t="s">
        <v>50</v>
      </c>
      <c r="E8" s="20" t="s">
        <v>51</v>
      </c>
      <c r="F8" s="20">
        <v>120001316096</v>
      </c>
      <c r="G8" s="21" t="s">
        <v>52</v>
      </c>
      <c r="H8" s="22"/>
      <c r="I8" s="22"/>
      <c r="J8" s="23"/>
      <c r="K8" s="24">
        <v>6604</v>
      </c>
      <c r="L8" s="25">
        <v>0.01</v>
      </c>
      <c r="M8" s="26">
        <f t="shared" si="0"/>
        <v>5896.4285714285706</v>
      </c>
      <c r="N8" s="26">
        <f t="shared" si="1"/>
        <v>707.57142857142844</v>
      </c>
      <c r="O8" s="27">
        <f t="shared" si="2"/>
        <v>-58.964285714285708</v>
      </c>
      <c r="P8" s="27"/>
      <c r="Q8" s="27">
        <f>M8</f>
        <v>5896.4285714285706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-6545.0357142857138</v>
      </c>
      <c r="AJ8" s="28">
        <f t="shared" si="5"/>
        <v>5.2580162446247414E-13</v>
      </c>
    </row>
    <row r="9" spans="1:36" ht="12.95" customHeight="1" x14ac:dyDescent="0.2">
      <c r="A9" s="19"/>
      <c r="B9" s="20">
        <v>11855</v>
      </c>
      <c r="C9" s="20">
        <v>2313</v>
      </c>
      <c r="D9" s="21" t="s">
        <v>72</v>
      </c>
      <c r="E9" s="20" t="s">
        <v>73</v>
      </c>
      <c r="F9" s="20">
        <v>77420</v>
      </c>
      <c r="G9" s="21" t="s">
        <v>24</v>
      </c>
      <c r="H9" s="22"/>
      <c r="I9" s="22"/>
      <c r="J9" s="30"/>
      <c r="K9" s="24">
        <v>981.31</v>
      </c>
      <c r="L9" s="25">
        <v>0.01</v>
      </c>
      <c r="M9" s="26">
        <f t="shared" si="0"/>
        <v>876.16964285714278</v>
      </c>
      <c r="N9" s="26">
        <f t="shared" si="1"/>
        <v>105.14035714285713</v>
      </c>
      <c r="O9" s="27">
        <f t="shared" si="2"/>
        <v>-8.7616964285714278</v>
      </c>
      <c r="P9" s="27"/>
      <c r="Q9" s="27"/>
      <c r="R9" s="27"/>
      <c r="S9" s="27"/>
      <c r="T9" s="27"/>
      <c r="U9" s="27"/>
      <c r="V9" s="27">
        <f>M9</f>
        <v>876.16964285714278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-972.54830357142851</v>
      </c>
      <c r="AJ9" s="28">
        <f t="shared" si="5"/>
        <v>0</v>
      </c>
    </row>
    <row r="10" spans="1:36" ht="12.95" customHeight="1" x14ac:dyDescent="0.2">
      <c r="A10" s="19">
        <v>43591</v>
      </c>
      <c r="B10" s="20">
        <v>11856</v>
      </c>
      <c r="C10" s="20">
        <v>2311</v>
      </c>
      <c r="D10" s="21" t="s">
        <v>65</v>
      </c>
      <c r="E10" s="20" t="s">
        <v>66</v>
      </c>
      <c r="F10" s="20">
        <v>135927</v>
      </c>
      <c r="G10" s="21" t="s">
        <v>55</v>
      </c>
      <c r="H10" s="22"/>
      <c r="I10" s="22"/>
      <c r="J10" s="30"/>
      <c r="K10" s="24">
        <v>75</v>
      </c>
      <c r="L10" s="25">
        <v>0.01</v>
      </c>
      <c r="M10" s="26">
        <f t="shared" si="0"/>
        <v>66.964285714285708</v>
      </c>
      <c r="N10" s="26">
        <f t="shared" si="1"/>
        <v>8.0357142857142847</v>
      </c>
      <c r="O10" s="27">
        <f t="shared" si="2"/>
        <v>-0.6696428571428571</v>
      </c>
      <c r="P10" s="27"/>
      <c r="Q10" s="27"/>
      <c r="R10" s="27"/>
      <c r="S10" s="27"/>
      <c r="T10" s="27"/>
      <c r="U10" s="27"/>
      <c r="V10" s="27"/>
      <c r="W10" s="27">
        <f t="shared" ref="W10:W13" si="6">M10</f>
        <v>66.964285714285708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-74.330357142857139</v>
      </c>
      <c r="AJ10" s="28">
        <f t="shared" si="5"/>
        <v>4.1078251911130792E-15</v>
      </c>
    </row>
    <row r="11" spans="1:36" ht="12.95" customHeight="1" x14ac:dyDescent="0.2">
      <c r="A11" s="19"/>
      <c r="B11" s="20">
        <v>11856</v>
      </c>
      <c r="C11" s="20">
        <v>2311</v>
      </c>
      <c r="D11" s="21" t="s">
        <v>65</v>
      </c>
      <c r="E11" s="20" t="s">
        <v>66</v>
      </c>
      <c r="F11" s="20">
        <v>135927</v>
      </c>
      <c r="G11" s="21" t="s">
        <v>55</v>
      </c>
      <c r="H11" s="22"/>
      <c r="I11" s="22"/>
      <c r="J11" s="30"/>
      <c r="K11" s="24">
        <v>44</v>
      </c>
      <c r="L11" s="25">
        <v>0.01</v>
      </c>
      <c r="M11" s="26">
        <f t="shared" si="0"/>
        <v>39.285714285714285</v>
      </c>
      <c r="N11" s="26">
        <f t="shared" si="1"/>
        <v>4.7142857142857144</v>
      </c>
      <c r="O11" s="27">
        <f t="shared" si="2"/>
        <v>-0.39285714285714285</v>
      </c>
      <c r="P11" s="27"/>
      <c r="Q11" s="27"/>
      <c r="R11" s="27"/>
      <c r="S11" s="27"/>
      <c r="T11" s="27"/>
      <c r="U11" s="27"/>
      <c r="V11" s="27"/>
      <c r="W11" s="27">
        <f t="shared" si="6"/>
        <v>39.285714285714285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-43.607142857142854</v>
      </c>
      <c r="AJ11" s="28">
        <f t="shared" si="5"/>
        <v>3.0531133177191805E-15</v>
      </c>
    </row>
    <row r="12" spans="1:36" ht="12.95" customHeight="1" x14ac:dyDescent="0.2">
      <c r="A12" s="19"/>
      <c r="B12" s="20">
        <v>11856</v>
      </c>
      <c r="C12" s="20">
        <v>2311</v>
      </c>
      <c r="D12" s="21" t="s">
        <v>65</v>
      </c>
      <c r="E12" s="20" t="s">
        <v>66</v>
      </c>
      <c r="F12" s="20">
        <v>135927</v>
      </c>
      <c r="G12" s="21" t="s">
        <v>55</v>
      </c>
      <c r="H12" s="22"/>
      <c r="I12" s="22"/>
      <c r="J12" s="23"/>
      <c r="K12" s="24">
        <v>3345</v>
      </c>
      <c r="L12" s="25">
        <v>0.01</v>
      </c>
      <c r="M12" s="26">
        <f t="shared" si="0"/>
        <v>2986.6071428571427</v>
      </c>
      <c r="N12" s="26">
        <f t="shared" si="1"/>
        <v>358.39285714285711</v>
      </c>
      <c r="O12" s="27">
        <f t="shared" si="2"/>
        <v>-29.866071428571427</v>
      </c>
      <c r="P12" s="27"/>
      <c r="Q12" s="27"/>
      <c r="R12" s="27"/>
      <c r="S12" s="27"/>
      <c r="T12" s="27"/>
      <c r="U12" s="27"/>
      <c r="V12" s="27"/>
      <c r="W12" s="27">
        <f t="shared" si="6"/>
        <v>2986.6071428571427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-3315.1339285714284</v>
      </c>
      <c r="AJ12" s="28">
        <f t="shared" si="5"/>
        <v>1.3145040611561853E-13</v>
      </c>
    </row>
    <row r="13" spans="1:36" ht="12.95" customHeight="1" x14ac:dyDescent="0.2">
      <c r="A13" s="19"/>
      <c r="B13" s="20">
        <v>11856</v>
      </c>
      <c r="C13" s="20">
        <v>2311</v>
      </c>
      <c r="D13" s="21" t="s">
        <v>65</v>
      </c>
      <c r="E13" s="20" t="s">
        <v>66</v>
      </c>
      <c r="F13" s="20">
        <v>135927</v>
      </c>
      <c r="G13" s="21" t="s">
        <v>55</v>
      </c>
      <c r="H13" s="22"/>
      <c r="I13" s="22"/>
      <c r="J13" s="23"/>
      <c r="K13" s="24">
        <v>960</v>
      </c>
      <c r="L13" s="25">
        <v>0.01</v>
      </c>
      <c r="M13" s="26">
        <f t="shared" si="0"/>
        <v>857.14285714285711</v>
      </c>
      <c r="N13" s="26">
        <f t="shared" si="1"/>
        <v>102.85714285714285</v>
      </c>
      <c r="O13" s="27">
        <f t="shared" si="2"/>
        <v>-8.5714285714285712</v>
      </c>
      <c r="P13" s="27"/>
      <c r="Q13" s="27"/>
      <c r="R13" s="27"/>
      <c r="S13" s="27"/>
      <c r="T13" s="27"/>
      <c r="U13" s="27"/>
      <c r="V13" s="27"/>
      <c r="W13" s="27">
        <f t="shared" si="6"/>
        <v>857.14285714285711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-951.42857142857133</v>
      </c>
      <c r="AJ13" s="28">
        <f t="shared" si="5"/>
        <v>9.7699626167013776E-14</v>
      </c>
    </row>
    <row r="14" spans="1:36" ht="12.95" customHeight="1" x14ac:dyDescent="0.2">
      <c r="A14" s="19"/>
      <c r="B14" s="20">
        <v>11857</v>
      </c>
      <c r="C14" s="20">
        <v>0</v>
      </c>
      <c r="D14" s="21" t="s">
        <v>46</v>
      </c>
      <c r="E14" s="20" t="s">
        <v>47</v>
      </c>
      <c r="F14" s="20">
        <v>24674</v>
      </c>
      <c r="G14" s="21" t="s">
        <v>45</v>
      </c>
      <c r="H14" s="22"/>
      <c r="I14" s="22"/>
      <c r="J14" s="23">
        <v>540</v>
      </c>
      <c r="K14" s="24">
        <v>0</v>
      </c>
      <c r="L14" s="25">
        <v>0.01</v>
      </c>
      <c r="M14" s="26">
        <f t="shared" si="0"/>
        <v>540</v>
      </c>
      <c r="N14" s="26">
        <f t="shared" si="1"/>
        <v>0</v>
      </c>
      <c r="O14" s="27">
        <f t="shared" si="2"/>
        <v>-5.4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>
        <f>M14</f>
        <v>540</v>
      </c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-534.6</v>
      </c>
      <c r="AJ14" s="28">
        <f t="shared" si="5"/>
        <v>-2.3092638912203256E-14</v>
      </c>
    </row>
    <row r="15" spans="1:36" ht="12.95" customHeight="1" x14ac:dyDescent="0.2">
      <c r="A15" s="19"/>
      <c r="B15" s="20">
        <v>11857</v>
      </c>
      <c r="C15" s="20">
        <v>0</v>
      </c>
      <c r="D15" s="21" t="s">
        <v>46</v>
      </c>
      <c r="E15" s="20" t="s">
        <v>47</v>
      </c>
      <c r="F15" s="20">
        <v>24674</v>
      </c>
      <c r="G15" s="21" t="s">
        <v>40</v>
      </c>
      <c r="H15" s="22"/>
      <c r="I15" s="22"/>
      <c r="J15" s="23">
        <v>2382.1999999999998</v>
      </c>
      <c r="K15" s="24">
        <v>0</v>
      </c>
      <c r="L15" s="25">
        <v>0.01</v>
      </c>
      <c r="M15" s="26">
        <f t="shared" si="0"/>
        <v>2382.1999999999998</v>
      </c>
      <c r="N15" s="26">
        <f t="shared" si="1"/>
        <v>0</v>
      </c>
      <c r="O15" s="27">
        <f t="shared" si="2"/>
        <v>-23.821999999999999</v>
      </c>
      <c r="P15" s="27">
        <f t="shared" ref="P15:P19" si="7">M15</f>
        <v>2382.1999999999998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-2358.3779999999997</v>
      </c>
      <c r="AJ15" s="28">
        <f t="shared" si="5"/>
        <v>1.1723955140041653E-13</v>
      </c>
    </row>
    <row r="16" spans="1:36" ht="12.95" customHeight="1" x14ac:dyDescent="0.2">
      <c r="A16" s="19"/>
      <c r="B16" s="20">
        <v>11859</v>
      </c>
      <c r="C16" s="20">
        <v>2317</v>
      </c>
      <c r="D16" s="21" t="s">
        <v>46</v>
      </c>
      <c r="E16" s="20" t="s">
        <v>47</v>
      </c>
      <c r="F16" s="20">
        <v>24675</v>
      </c>
      <c r="G16" s="21" t="s">
        <v>40</v>
      </c>
      <c r="H16" s="22"/>
      <c r="I16" s="22"/>
      <c r="J16" s="23">
        <v>690</v>
      </c>
      <c r="K16" s="24">
        <v>0</v>
      </c>
      <c r="L16" s="25">
        <v>0.01</v>
      </c>
      <c r="M16" s="26">
        <f t="shared" si="0"/>
        <v>690</v>
      </c>
      <c r="N16" s="26">
        <f t="shared" si="1"/>
        <v>0</v>
      </c>
      <c r="O16" s="27">
        <f t="shared" si="2"/>
        <v>-6.9</v>
      </c>
      <c r="P16" s="27">
        <f t="shared" si="7"/>
        <v>690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-683.1</v>
      </c>
      <c r="AJ16" s="28">
        <f t="shared" si="5"/>
        <v>-2.3092638912203256E-14</v>
      </c>
    </row>
    <row r="17" spans="1:36" ht="12.95" customHeight="1" x14ac:dyDescent="0.2">
      <c r="A17" s="19"/>
      <c r="B17" s="20">
        <v>11860</v>
      </c>
      <c r="C17" s="20">
        <v>2305</v>
      </c>
      <c r="D17" s="21" t="s">
        <v>48</v>
      </c>
      <c r="E17" s="20" t="s">
        <v>49</v>
      </c>
      <c r="F17" s="20">
        <v>7323</v>
      </c>
      <c r="G17" s="21" t="s">
        <v>40</v>
      </c>
      <c r="H17" s="22"/>
      <c r="I17" s="22"/>
      <c r="J17" s="23"/>
      <c r="K17" s="24">
        <v>5376</v>
      </c>
      <c r="L17" s="25">
        <v>0.01</v>
      </c>
      <c r="M17" s="26">
        <f t="shared" si="0"/>
        <v>4799.9999999999991</v>
      </c>
      <c r="N17" s="26">
        <f t="shared" si="1"/>
        <v>575.99999999999989</v>
      </c>
      <c r="O17" s="27">
        <f t="shared" si="2"/>
        <v>-47.999999999999993</v>
      </c>
      <c r="P17" s="27">
        <f t="shared" si="7"/>
        <v>4799.9999999999991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-5327.9999999999991</v>
      </c>
      <c r="AJ17" s="28">
        <f t="shared" si="5"/>
        <v>9.1660012913052924E-13</v>
      </c>
    </row>
    <row r="18" spans="1:36" ht="12.95" customHeight="1" x14ac:dyDescent="0.2">
      <c r="A18" s="19"/>
      <c r="B18" s="20">
        <v>11861</v>
      </c>
      <c r="C18" s="20">
        <v>2318</v>
      </c>
      <c r="D18" s="21" t="s">
        <v>41</v>
      </c>
      <c r="E18" s="20" t="s">
        <v>42</v>
      </c>
      <c r="F18" s="20">
        <v>161035</v>
      </c>
      <c r="G18" s="21" t="s">
        <v>40</v>
      </c>
      <c r="H18" s="22"/>
      <c r="I18" s="22"/>
      <c r="J18" s="30">
        <v>3800</v>
      </c>
      <c r="K18" s="24">
        <v>0</v>
      </c>
      <c r="L18" s="25">
        <v>0.01</v>
      </c>
      <c r="M18" s="26">
        <f t="shared" si="0"/>
        <v>3800</v>
      </c>
      <c r="N18" s="26">
        <f t="shared" si="1"/>
        <v>0</v>
      </c>
      <c r="O18" s="27">
        <f t="shared" si="2"/>
        <v>-38</v>
      </c>
      <c r="P18" s="27">
        <f t="shared" si="7"/>
        <v>3800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-3762</v>
      </c>
      <c r="AJ18" s="28">
        <f t="shared" si="5"/>
        <v>0</v>
      </c>
    </row>
    <row r="19" spans="1:36" ht="12.95" customHeight="1" x14ac:dyDescent="0.2">
      <c r="A19" s="19"/>
      <c r="B19" s="20">
        <v>11862</v>
      </c>
      <c r="C19" s="20">
        <v>2319</v>
      </c>
      <c r="D19" s="21" t="s">
        <v>43</v>
      </c>
      <c r="E19" s="20" t="s">
        <v>44</v>
      </c>
      <c r="F19" s="20">
        <v>72490</v>
      </c>
      <c r="G19" s="21" t="s">
        <v>40</v>
      </c>
      <c r="H19" s="22"/>
      <c r="I19" s="22"/>
      <c r="J19" s="30">
        <v>6032</v>
      </c>
      <c r="K19" s="24">
        <v>0</v>
      </c>
      <c r="L19" s="25">
        <v>0.01</v>
      </c>
      <c r="M19" s="26">
        <f t="shared" si="0"/>
        <v>6032</v>
      </c>
      <c r="N19" s="26">
        <f t="shared" si="1"/>
        <v>0</v>
      </c>
      <c r="O19" s="27">
        <f t="shared" si="2"/>
        <v>-60.32</v>
      </c>
      <c r="P19" s="27">
        <f t="shared" si="7"/>
        <v>6032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-5971.68</v>
      </c>
      <c r="AJ19" s="28">
        <f t="shared" si="5"/>
        <v>-2.9132252166164108E-13</v>
      </c>
    </row>
    <row r="20" spans="1:36" ht="12.95" customHeight="1" x14ac:dyDescent="0.2">
      <c r="A20" s="19"/>
      <c r="B20" s="20">
        <v>11863</v>
      </c>
      <c r="C20" s="20">
        <v>2320</v>
      </c>
      <c r="D20" s="21" t="s">
        <v>43</v>
      </c>
      <c r="E20" s="20" t="s">
        <v>44</v>
      </c>
      <c r="F20" s="20">
        <v>72491</v>
      </c>
      <c r="G20" s="21" t="s">
        <v>45</v>
      </c>
      <c r="H20" s="22"/>
      <c r="I20" s="22"/>
      <c r="J20" s="30">
        <v>1248.75</v>
      </c>
      <c r="K20" s="24">
        <v>0</v>
      </c>
      <c r="L20" s="25">
        <v>0.01</v>
      </c>
      <c r="M20" s="26">
        <f t="shared" si="0"/>
        <v>1248.75</v>
      </c>
      <c r="N20" s="26">
        <f t="shared" si="1"/>
        <v>0</v>
      </c>
      <c r="O20" s="27">
        <f t="shared" si="2"/>
        <v>-12.487500000000001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1248.75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-1236.2625</v>
      </c>
      <c r="AJ20" s="28">
        <f t="shared" si="5"/>
        <v>-4.6185277824406512E-14</v>
      </c>
    </row>
    <row r="21" spans="1:36" s="5" customFormat="1" ht="12.95" customHeight="1" x14ac:dyDescent="0.2">
      <c r="A21" s="19"/>
      <c r="B21" s="20">
        <v>11864</v>
      </c>
      <c r="C21" s="20">
        <v>2310</v>
      </c>
      <c r="D21" s="21" t="s">
        <v>53</v>
      </c>
      <c r="E21" s="20" t="s">
        <v>54</v>
      </c>
      <c r="F21" s="20">
        <v>31621</v>
      </c>
      <c r="G21" s="21" t="s">
        <v>55</v>
      </c>
      <c r="H21" s="22"/>
      <c r="I21" s="22"/>
      <c r="J21" s="23"/>
      <c r="K21" s="24">
        <v>2281</v>
      </c>
      <c r="L21" s="25">
        <v>0.01</v>
      </c>
      <c r="M21" s="26">
        <f t="shared" si="0"/>
        <v>2036.6071428571427</v>
      </c>
      <c r="N21" s="26">
        <f t="shared" si="1"/>
        <v>244.39285714285711</v>
      </c>
      <c r="O21" s="27">
        <f t="shared" si="2"/>
        <v>-20.366071428571427</v>
      </c>
      <c r="P21" s="27"/>
      <c r="Q21" s="27"/>
      <c r="R21" s="27"/>
      <c r="S21" s="27"/>
      <c r="T21" s="27"/>
      <c r="U21" s="27"/>
      <c r="V21" s="27"/>
      <c r="W21" s="27">
        <f t="shared" ref="W21:W22" si="8">M21</f>
        <v>2036.6071428571427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-2260.6339285714284</v>
      </c>
      <c r="AJ21" s="28">
        <f t="shared" si="5"/>
        <v>1.3145040611561853E-13</v>
      </c>
    </row>
    <row r="22" spans="1:36" s="5" customFormat="1" ht="12.95" customHeight="1" x14ac:dyDescent="0.2">
      <c r="A22" s="19"/>
      <c r="B22" s="20">
        <v>11864</v>
      </c>
      <c r="C22" s="20">
        <v>2310</v>
      </c>
      <c r="D22" s="21" t="s">
        <v>53</v>
      </c>
      <c r="E22" s="20" t="s">
        <v>54</v>
      </c>
      <c r="F22" s="20">
        <v>31621</v>
      </c>
      <c r="G22" s="21" t="s">
        <v>55</v>
      </c>
      <c r="H22" s="22"/>
      <c r="I22" s="22"/>
      <c r="J22" s="23"/>
      <c r="K22" s="24">
        <v>185</v>
      </c>
      <c r="L22" s="25">
        <v>0.01</v>
      </c>
      <c r="M22" s="26">
        <f t="shared" si="0"/>
        <v>165.17857142857142</v>
      </c>
      <c r="N22" s="26">
        <f t="shared" si="1"/>
        <v>19.821428571428569</v>
      </c>
      <c r="O22" s="27">
        <f t="shared" si="2"/>
        <v>-1.6517857142857142</v>
      </c>
      <c r="P22" s="27"/>
      <c r="Q22" s="27"/>
      <c r="R22" s="27"/>
      <c r="S22" s="27"/>
      <c r="T22" s="27"/>
      <c r="U22" s="27"/>
      <c r="V22" s="27"/>
      <c r="W22" s="27">
        <f t="shared" si="8"/>
        <v>165.17857142857142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-183.34821428571428</v>
      </c>
      <c r="AJ22" s="28">
        <f t="shared" si="5"/>
        <v>8.2156503822261584E-15</v>
      </c>
    </row>
    <row r="23" spans="1:36" s="5" customFormat="1" ht="12.95" customHeight="1" x14ac:dyDescent="0.2">
      <c r="A23" s="19">
        <v>43592</v>
      </c>
      <c r="B23" s="20">
        <v>11866</v>
      </c>
      <c r="C23" s="20">
        <v>2321</v>
      </c>
      <c r="D23" s="21" t="s">
        <v>102</v>
      </c>
      <c r="E23" s="20" t="s">
        <v>103</v>
      </c>
      <c r="F23" s="20">
        <v>195934</v>
      </c>
      <c r="G23" s="21" t="s">
        <v>52</v>
      </c>
      <c r="H23" s="22"/>
      <c r="I23" s="22"/>
      <c r="J23" s="23"/>
      <c r="K23" s="24">
        <v>4145</v>
      </c>
      <c r="L23" s="25">
        <v>0.01</v>
      </c>
      <c r="M23" s="26">
        <f t="shared" si="0"/>
        <v>3700.8928571428569</v>
      </c>
      <c r="N23" s="26">
        <f t="shared" si="1"/>
        <v>444.10714285714283</v>
      </c>
      <c r="O23" s="27">
        <f t="shared" si="2"/>
        <v>-37.008928571428569</v>
      </c>
      <c r="P23" s="27"/>
      <c r="Q23" s="27">
        <f t="shared" ref="Q23:Q24" si="9">M23</f>
        <v>3700.8928571428569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-4107.9910714285716</v>
      </c>
      <c r="AJ23" s="28">
        <f t="shared" si="5"/>
        <v>-1.2789769243681803E-13</v>
      </c>
    </row>
    <row r="24" spans="1:36" ht="12.95" customHeight="1" x14ac:dyDescent="0.2">
      <c r="A24" s="19">
        <v>43593</v>
      </c>
      <c r="B24" s="20">
        <v>11865</v>
      </c>
      <c r="C24" s="20">
        <v>2309</v>
      </c>
      <c r="D24" s="21" t="s">
        <v>85</v>
      </c>
      <c r="E24" s="20" t="s">
        <v>86</v>
      </c>
      <c r="F24" s="20">
        <v>99754</v>
      </c>
      <c r="G24" s="21" t="s">
        <v>52</v>
      </c>
      <c r="H24" s="22"/>
      <c r="I24" s="22"/>
      <c r="J24" s="23"/>
      <c r="K24" s="24">
        <v>2011.6</v>
      </c>
      <c r="L24" s="25">
        <v>0.01</v>
      </c>
      <c r="M24" s="26">
        <f t="shared" si="0"/>
        <v>1796.0714285714282</v>
      </c>
      <c r="N24" s="26">
        <f t="shared" si="1"/>
        <v>215.52857142857138</v>
      </c>
      <c r="O24" s="27">
        <f t="shared" si="2"/>
        <v>-17.960714285714282</v>
      </c>
      <c r="P24" s="27"/>
      <c r="Q24" s="27">
        <f t="shared" si="9"/>
        <v>1796.0714285714282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-1993.6392857142853</v>
      </c>
      <c r="AJ24" s="28">
        <f t="shared" si="5"/>
        <v>3.4816594052244909E-13</v>
      </c>
    </row>
    <row r="25" spans="1:36" s="5" customFormat="1" ht="12.95" customHeight="1" x14ac:dyDescent="0.2">
      <c r="A25" s="19"/>
      <c r="B25" s="20">
        <v>11867</v>
      </c>
      <c r="C25" s="20">
        <v>2322</v>
      </c>
      <c r="D25" s="21" t="s">
        <v>43</v>
      </c>
      <c r="E25" s="20" t="s">
        <v>44</v>
      </c>
      <c r="F25" s="20">
        <v>72495</v>
      </c>
      <c r="G25" s="21" t="s">
        <v>40</v>
      </c>
      <c r="H25" s="22"/>
      <c r="I25" s="22"/>
      <c r="J25" s="23">
        <v>956</v>
      </c>
      <c r="K25" s="24">
        <v>0</v>
      </c>
      <c r="L25" s="25">
        <v>0.01</v>
      </c>
      <c r="M25" s="26">
        <f t="shared" si="0"/>
        <v>956</v>
      </c>
      <c r="N25" s="26">
        <f t="shared" si="1"/>
        <v>0</v>
      </c>
      <c r="O25" s="27">
        <f t="shared" si="2"/>
        <v>-9.56</v>
      </c>
      <c r="P25" s="27">
        <f t="shared" ref="P25:P29" si="10">M25</f>
        <v>956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-946.44</v>
      </c>
      <c r="AJ25" s="28">
        <f t="shared" si="5"/>
        <v>-5.5067062021407764E-14</v>
      </c>
    </row>
    <row r="26" spans="1:36" s="5" customFormat="1" ht="12.95" customHeight="1" x14ac:dyDescent="0.2">
      <c r="A26" s="19"/>
      <c r="B26" s="20">
        <v>11868</v>
      </c>
      <c r="C26" s="20">
        <v>2323</v>
      </c>
      <c r="D26" s="21" t="s">
        <v>41</v>
      </c>
      <c r="E26" s="20" t="s">
        <v>42</v>
      </c>
      <c r="F26" s="20">
        <v>165435</v>
      </c>
      <c r="G26" s="21" t="s">
        <v>40</v>
      </c>
      <c r="H26" s="22"/>
      <c r="I26" s="22"/>
      <c r="J26" s="30">
        <v>2950</v>
      </c>
      <c r="K26" s="24">
        <v>0</v>
      </c>
      <c r="L26" s="25">
        <v>0.01</v>
      </c>
      <c r="M26" s="26">
        <f t="shared" si="0"/>
        <v>2950</v>
      </c>
      <c r="N26" s="26">
        <f t="shared" si="1"/>
        <v>0</v>
      </c>
      <c r="O26" s="27">
        <f t="shared" si="2"/>
        <v>-29.5</v>
      </c>
      <c r="P26" s="27">
        <f t="shared" si="10"/>
        <v>2950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-2920.5</v>
      </c>
      <c r="AJ26" s="28">
        <f t="shared" si="5"/>
        <v>0</v>
      </c>
    </row>
    <row r="27" spans="1:36" s="5" customFormat="1" ht="12.95" customHeight="1" x14ac:dyDescent="0.2">
      <c r="A27" s="19"/>
      <c r="B27" s="20">
        <v>11869</v>
      </c>
      <c r="C27" s="20">
        <v>2324</v>
      </c>
      <c r="D27" s="21" t="s">
        <v>58</v>
      </c>
      <c r="E27" s="20" t="s">
        <v>59</v>
      </c>
      <c r="F27" s="20">
        <v>6233</v>
      </c>
      <c r="G27" s="21" t="s">
        <v>40</v>
      </c>
      <c r="H27" s="22"/>
      <c r="I27" s="22"/>
      <c r="J27" s="30"/>
      <c r="K27" s="24">
        <v>5200</v>
      </c>
      <c r="L27" s="25">
        <v>0.01</v>
      </c>
      <c r="M27" s="26">
        <f t="shared" si="0"/>
        <v>4642.8571428571422</v>
      </c>
      <c r="N27" s="26">
        <f t="shared" si="1"/>
        <v>557.142857142857</v>
      </c>
      <c r="O27" s="27">
        <f t="shared" si="2"/>
        <v>-46.428571428571423</v>
      </c>
      <c r="P27" s="27">
        <f t="shared" si="10"/>
        <v>4642.8571428571422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-5153.5714285714275</v>
      </c>
      <c r="AJ27" s="28">
        <f t="shared" si="5"/>
        <v>1.0444978215673473E-12</v>
      </c>
    </row>
    <row r="28" spans="1:36" s="5" customFormat="1" ht="12.95" customHeight="1" x14ac:dyDescent="0.2">
      <c r="A28" s="19">
        <v>43594</v>
      </c>
      <c r="B28" s="20">
        <v>11870</v>
      </c>
      <c r="C28" s="20">
        <v>2325</v>
      </c>
      <c r="D28" s="21" t="s">
        <v>46</v>
      </c>
      <c r="E28" s="20" t="s">
        <v>47</v>
      </c>
      <c r="F28" s="20">
        <v>24517</v>
      </c>
      <c r="G28" s="21" t="s">
        <v>40</v>
      </c>
      <c r="H28" s="22"/>
      <c r="I28" s="22"/>
      <c r="J28" s="30">
        <v>1042</v>
      </c>
      <c r="K28" s="24">
        <v>0</v>
      </c>
      <c r="L28" s="25">
        <v>0.01</v>
      </c>
      <c r="M28" s="26">
        <f t="shared" si="0"/>
        <v>1042</v>
      </c>
      <c r="N28" s="26">
        <f t="shared" si="1"/>
        <v>0</v>
      </c>
      <c r="O28" s="27">
        <f t="shared" si="2"/>
        <v>-10.42</v>
      </c>
      <c r="P28" s="27">
        <f t="shared" si="10"/>
        <v>1042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-1031.58</v>
      </c>
      <c r="AJ28" s="28">
        <f t="shared" si="5"/>
        <v>7.2830630415410269E-14</v>
      </c>
    </row>
    <row r="29" spans="1:36" s="5" customFormat="1" ht="12.95" customHeight="1" x14ac:dyDescent="0.2">
      <c r="A29" s="19">
        <v>43595</v>
      </c>
      <c r="B29" s="20">
        <v>11871</v>
      </c>
      <c r="C29" s="20">
        <v>2326</v>
      </c>
      <c r="D29" s="21" t="s">
        <v>43</v>
      </c>
      <c r="E29" s="20" t="s">
        <v>44</v>
      </c>
      <c r="F29" s="20">
        <v>72497</v>
      </c>
      <c r="G29" s="21" t="s">
        <v>40</v>
      </c>
      <c r="H29" s="22"/>
      <c r="I29" s="22"/>
      <c r="J29" s="30">
        <v>4795</v>
      </c>
      <c r="K29" s="24">
        <v>0</v>
      </c>
      <c r="L29" s="25">
        <v>0.01</v>
      </c>
      <c r="M29" s="26">
        <f t="shared" si="0"/>
        <v>4795</v>
      </c>
      <c r="N29" s="26">
        <f t="shared" si="1"/>
        <v>0</v>
      </c>
      <c r="O29" s="27">
        <f t="shared" si="2"/>
        <v>-47.95</v>
      </c>
      <c r="P29" s="27">
        <f t="shared" si="10"/>
        <v>4795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-4747.05</v>
      </c>
      <c r="AJ29" s="28">
        <f t="shared" si="5"/>
        <v>-1.8474111129762605E-13</v>
      </c>
    </row>
    <row r="30" spans="1:36" s="5" customFormat="1" ht="12.95" customHeight="1" x14ac:dyDescent="0.2">
      <c r="A30" s="19"/>
      <c r="B30" s="20">
        <v>11872</v>
      </c>
      <c r="C30" s="20">
        <v>2327</v>
      </c>
      <c r="D30" s="21" t="s">
        <v>43</v>
      </c>
      <c r="E30" s="20" t="s">
        <v>44</v>
      </c>
      <c r="F30" s="20">
        <v>72498</v>
      </c>
      <c r="G30" s="21" t="s">
        <v>45</v>
      </c>
      <c r="H30" s="22"/>
      <c r="I30" s="22"/>
      <c r="J30" s="30">
        <v>1605</v>
      </c>
      <c r="K30" s="24">
        <v>0</v>
      </c>
      <c r="L30" s="25">
        <v>0.01</v>
      </c>
      <c r="M30" s="26">
        <f t="shared" si="0"/>
        <v>1605</v>
      </c>
      <c r="N30" s="26">
        <f t="shared" si="1"/>
        <v>0</v>
      </c>
      <c r="O30" s="27">
        <f t="shared" si="2"/>
        <v>-16.05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>
        <f>M30</f>
        <v>1605</v>
      </c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-1588.95</v>
      </c>
      <c r="AJ30" s="28">
        <f t="shared" si="5"/>
        <v>-4.6185277824406512E-14</v>
      </c>
    </row>
    <row r="31" spans="1:36" s="5" customFormat="1" ht="12.95" customHeight="1" x14ac:dyDescent="0.2">
      <c r="A31" s="19"/>
      <c r="B31" s="20">
        <v>11873</v>
      </c>
      <c r="C31" s="20">
        <v>2306</v>
      </c>
      <c r="D31" s="21" t="s">
        <v>67</v>
      </c>
      <c r="E31" s="20" t="s">
        <v>68</v>
      </c>
      <c r="F31" s="20">
        <v>39750</v>
      </c>
      <c r="G31" s="21" t="s">
        <v>40</v>
      </c>
      <c r="H31" s="22"/>
      <c r="I31" s="22"/>
      <c r="J31" s="23"/>
      <c r="K31" s="24">
        <v>19956</v>
      </c>
      <c r="L31" s="25">
        <v>0.01</v>
      </c>
      <c r="M31" s="26">
        <f t="shared" si="0"/>
        <v>17817.857142857141</v>
      </c>
      <c r="N31" s="26">
        <f t="shared" si="1"/>
        <v>2138.1428571428569</v>
      </c>
      <c r="O31" s="27">
        <f t="shared" si="2"/>
        <v>-178.17857142857142</v>
      </c>
      <c r="P31" s="27">
        <f>M31</f>
        <v>17817.857142857141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-19777.821428571428</v>
      </c>
      <c r="AJ31" s="28">
        <f t="shared" si="5"/>
        <v>1.0516032489249483E-12</v>
      </c>
    </row>
    <row r="32" spans="1:36" s="5" customFormat="1" ht="12.95" customHeight="1" x14ac:dyDescent="0.2">
      <c r="A32" s="19">
        <v>43596</v>
      </c>
      <c r="B32" s="20">
        <v>11875</v>
      </c>
      <c r="C32" s="20">
        <v>2328</v>
      </c>
      <c r="D32" s="21" t="s">
        <v>60</v>
      </c>
      <c r="E32" s="20" t="s">
        <v>61</v>
      </c>
      <c r="F32" s="20">
        <v>511310735</v>
      </c>
      <c r="G32" s="21" t="s">
        <v>52</v>
      </c>
      <c r="H32" s="22"/>
      <c r="I32" s="22"/>
      <c r="J32" s="23"/>
      <c r="K32" s="24">
        <v>5874</v>
      </c>
      <c r="L32" s="25">
        <v>0.01</v>
      </c>
      <c r="M32" s="26">
        <f t="shared" si="0"/>
        <v>5244.6428571428569</v>
      </c>
      <c r="N32" s="26">
        <f t="shared" si="1"/>
        <v>629.35714285714278</v>
      </c>
      <c r="O32" s="27">
        <f t="shared" si="2"/>
        <v>-52.446428571428569</v>
      </c>
      <c r="P32" s="27"/>
      <c r="Q32" s="27">
        <f>M32</f>
        <v>5244.6428571428569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-5821.5535714285706</v>
      </c>
      <c r="AJ32" s="28">
        <f t="shared" si="5"/>
        <v>7.815970093361102E-13</v>
      </c>
    </row>
    <row r="33" spans="1:36" s="5" customFormat="1" ht="12.95" customHeight="1" x14ac:dyDescent="0.2">
      <c r="A33" s="19">
        <v>43599</v>
      </c>
      <c r="B33" s="20">
        <v>11876</v>
      </c>
      <c r="C33" s="20">
        <v>2329</v>
      </c>
      <c r="D33" s="21" t="s">
        <v>46</v>
      </c>
      <c r="E33" s="20" t="s">
        <v>47</v>
      </c>
      <c r="F33" s="20">
        <v>24441</v>
      </c>
      <c r="G33" s="21" t="s">
        <v>45</v>
      </c>
      <c r="H33" s="22"/>
      <c r="I33" s="22"/>
      <c r="J33" s="23">
        <v>117.5</v>
      </c>
      <c r="K33" s="24">
        <v>0</v>
      </c>
      <c r="L33" s="25">
        <v>0.01</v>
      </c>
      <c r="M33" s="26">
        <f t="shared" si="0"/>
        <v>117.5</v>
      </c>
      <c r="N33" s="26">
        <f t="shared" si="1"/>
        <v>0</v>
      </c>
      <c r="O33" s="27">
        <f t="shared" si="2"/>
        <v>-1.175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>
        <f>M33</f>
        <v>117.5</v>
      </c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-116.325</v>
      </c>
      <c r="AJ33" s="28">
        <f t="shared" si="5"/>
        <v>-2.886579864025407E-15</v>
      </c>
    </row>
    <row r="34" spans="1:36" s="5" customFormat="1" ht="12.95" customHeight="1" x14ac:dyDescent="0.2">
      <c r="A34" s="19"/>
      <c r="B34" s="20">
        <v>11876</v>
      </c>
      <c r="C34" s="20">
        <v>2329</v>
      </c>
      <c r="D34" s="21" t="s">
        <v>46</v>
      </c>
      <c r="E34" s="20" t="s">
        <v>47</v>
      </c>
      <c r="F34" s="20">
        <v>24441</v>
      </c>
      <c r="G34" s="21" t="s">
        <v>40</v>
      </c>
      <c r="H34" s="22"/>
      <c r="I34" s="22"/>
      <c r="J34" s="23">
        <v>3006.4</v>
      </c>
      <c r="K34" s="24">
        <v>0</v>
      </c>
      <c r="L34" s="25">
        <v>0.01</v>
      </c>
      <c r="M34" s="26">
        <f t="shared" si="0"/>
        <v>3006.4</v>
      </c>
      <c r="N34" s="26">
        <f t="shared" si="1"/>
        <v>0</v>
      </c>
      <c r="O34" s="27">
        <f t="shared" si="2"/>
        <v>-30.064</v>
      </c>
      <c r="P34" s="27">
        <f t="shared" ref="P34:P40" si="11">M34</f>
        <v>3006.4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-2976.3360000000002</v>
      </c>
      <c r="AJ34" s="28">
        <f t="shared" si="5"/>
        <v>-1.4921397450962104E-13</v>
      </c>
    </row>
    <row r="35" spans="1:36" s="5" customFormat="1" ht="12.95" customHeight="1" x14ac:dyDescent="0.2">
      <c r="A35" s="19">
        <v>43601</v>
      </c>
      <c r="B35" s="20">
        <v>11878</v>
      </c>
      <c r="C35" s="20">
        <v>2331</v>
      </c>
      <c r="D35" s="21" t="s">
        <v>41</v>
      </c>
      <c r="E35" s="20" t="s">
        <v>42</v>
      </c>
      <c r="F35" s="20">
        <v>165958</v>
      </c>
      <c r="G35" s="21" t="s">
        <v>40</v>
      </c>
      <c r="H35" s="22"/>
      <c r="I35" s="22"/>
      <c r="J35" s="23">
        <v>2460</v>
      </c>
      <c r="K35" s="24">
        <v>0</v>
      </c>
      <c r="L35" s="25">
        <v>0.01</v>
      </c>
      <c r="M35" s="26">
        <f t="shared" si="0"/>
        <v>2460</v>
      </c>
      <c r="N35" s="26">
        <f t="shared" si="1"/>
        <v>0</v>
      </c>
      <c r="O35" s="27">
        <f t="shared" si="2"/>
        <v>-24.6</v>
      </c>
      <c r="P35" s="27">
        <f t="shared" si="11"/>
        <v>2460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-2435.4</v>
      </c>
      <c r="AJ35" s="28">
        <f t="shared" si="5"/>
        <v>-9.2370555648813024E-14</v>
      </c>
    </row>
    <row r="36" spans="1:36" s="5" customFormat="1" ht="12.95" customHeight="1" x14ac:dyDescent="0.2">
      <c r="A36" s="19"/>
      <c r="B36" s="20">
        <v>11879</v>
      </c>
      <c r="C36" s="20">
        <v>2332</v>
      </c>
      <c r="D36" s="21" t="s">
        <v>46</v>
      </c>
      <c r="E36" s="20" t="s">
        <v>47</v>
      </c>
      <c r="F36" s="20">
        <v>24397</v>
      </c>
      <c r="G36" s="21" t="s">
        <v>40</v>
      </c>
      <c r="H36" s="22"/>
      <c r="I36" s="22"/>
      <c r="J36" s="23">
        <v>979.6</v>
      </c>
      <c r="K36" s="24">
        <v>0</v>
      </c>
      <c r="L36" s="25">
        <v>0.01</v>
      </c>
      <c r="M36" s="26">
        <f t="shared" si="0"/>
        <v>979.6</v>
      </c>
      <c r="N36" s="26">
        <f t="shared" si="1"/>
        <v>0</v>
      </c>
      <c r="O36" s="27">
        <f t="shared" si="2"/>
        <v>-9.7960000000000012</v>
      </c>
      <c r="P36" s="27">
        <f t="shared" si="11"/>
        <v>979.6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-969.80399999999997</v>
      </c>
      <c r="AJ36" s="28">
        <f t="shared" si="5"/>
        <v>4.7961634663806763E-14</v>
      </c>
    </row>
    <row r="37" spans="1:36" s="5" customFormat="1" ht="12.95" customHeight="1" x14ac:dyDescent="0.2">
      <c r="A37" s="19"/>
      <c r="B37" s="20">
        <v>11880</v>
      </c>
      <c r="C37" s="20">
        <v>2333</v>
      </c>
      <c r="D37" s="21" t="s">
        <v>62</v>
      </c>
      <c r="E37" s="20" t="s">
        <v>63</v>
      </c>
      <c r="F37" s="20">
        <v>22841</v>
      </c>
      <c r="G37" s="21" t="s">
        <v>40</v>
      </c>
      <c r="H37" s="22"/>
      <c r="I37" s="22"/>
      <c r="J37" s="23"/>
      <c r="K37" s="24">
        <v>11357.25</v>
      </c>
      <c r="L37" s="25">
        <v>0.01</v>
      </c>
      <c r="M37" s="26">
        <f t="shared" si="0"/>
        <v>10140.401785714284</v>
      </c>
      <c r="N37" s="26">
        <f t="shared" si="1"/>
        <v>1216.848214285714</v>
      </c>
      <c r="O37" s="27">
        <f t="shared" si="2"/>
        <v>-101.40401785714285</v>
      </c>
      <c r="P37" s="27">
        <f t="shared" si="11"/>
        <v>10140.401785714284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-11255.845982142855</v>
      </c>
      <c r="AJ37" s="28">
        <f t="shared" si="5"/>
        <v>2.0889956431346945E-12</v>
      </c>
    </row>
    <row r="38" spans="1:36" s="5" customFormat="1" ht="12.95" customHeight="1" x14ac:dyDescent="0.2">
      <c r="A38" s="19">
        <v>43602</v>
      </c>
      <c r="B38" s="20">
        <v>11881</v>
      </c>
      <c r="C38" s="20">
        <v>2314</v>
      </c>
      <c r="D38" s="21" t="s">
        <v>107</v>
      </c>
      <c r="E38" s="20" t="s">
        <v>95</v>
      </c>
      <c r="F38" s="20">
        <v>119342</v>
      </c>
      <c r="G38" s="21" t="s">
        <v>40</v>
      </c>
      <c r="H38" s="22"/>
      <c r="I38" s="22"/>
      <c r="J38" s="23"/>
      <c r="K38" s="24">
        <v>11114.52</v>
      </c>
      <c r="L38" s="25">
        <v>0.01</v>
      </c>
      <c r="M38" s="26">
        <f t="shared" si="0"/>
        <v>9923.6785714285706</v>
      </c>
      <c r="N38" s="26">
        <f t="shared" si="1"/>
        <v>1190.8414285714284</v>
      </c>
      <c r="O38" s="27">
        <f t="shared" si="2"/>
        <v>-99.236785714285702</v>
      </c>
      <c r="P38" s="27">
        <f t="shared" si="11"/>
        <v>9923.6785714285706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-11015.283214285713</v>
      </c>
      <c r="AJ38" s="28">
        <f t="shared" si="5"/>
        <v>1.4779288903810084E-12</v>
      </c>
    </row>
    <row r="39" spans="1:36" s="5" customFormat="1" ht="12.95" customHeight="1" x14ac:dyDescent="0.2">
      <c r="A39" s="19"/>
      <c r="B39" s="20">
        <v>11882</v>
      </c>
      <c r="C39" s="20">
        <v>2312</v>
      </c>
      <c r="D39" s="21" t="s">
        <v>100</v>
      </c>
      <c r="E39" s="20" t="s">
        <v>101</v>
      </c>
      <c r="F39" s="20">
        <v>227856</v>
      </c>
      <c r="G39" s="21" t="s">
        <v>40</v>
      </c>
      <c r="H39" s="22"/>
      <c r="I39" s="22"/>
      <c r="J39" s="23"/>
      <c r="K39" s="24">
        <v>13067.78</v>
      </c>
      <c r="L39" s="25">
        <v>0.01</v>
      </c>
      <c r="M39" s="26">
        <f t="shared" si="0"/>
        <v>11667.660714285714</v>
      </c>
      <c r="N39" s="26">
        <f t="shared" si="1"/>
        <v>1400.1192857142855</v>
      </c>
      <c r="O39" s="27">
        <f t="shared" si="2"/>
        <v>-116.67660714285714</v>
      </c>
      <c r="P39" s="27">
        <f t="shared" si="11"/>
        <v>11667.660714285714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-12951.103392857141</v>
      </c>
      <c r="AJ39" s="28">
        <f t="shared" si="5"/>
        <v>2.0747847884194925E-12</v>
      </c>
    </row>
    <row r="40" spans="1:36" s="5" customFormat="1" ht="12.95" customHeight="1" x14ac:dyDescent="0.2">
      <c r="A40" s="19"/>
      <c r="B40" s="20">
        <v>11883</v>
      </c>
      <c r="C40" s="20">
        <v>2335</v>
      </c>
      <c r="D40" s="21" t="s">
        <v>43</v>
      </c>
      <c r="E40" s="20" t="s">
        <v>44</v>
      </c>
      <c r="F40" s="20">
        <v>73303</v>
      </c>
      <c r="G40" s="21" t="s">
        <v>40</v>
      </c>
      <c r="H40" s="22"/>
      <c r="I40" s="22"/>
      <c r="J40" s="23">
        <v>6180</v>
      </c>
      <c r="K40" s="24">
        <v>0</v>
      </c>
      <c r="L40" s="25">
        <v>0.01</v>
      </c>
      <c r="M40" s="26">
        <f t="shared" si="0"/>
        <v>6180</v>
      </c>
      <c r="N40" s="26">
        <f t="shared" si="1"/>
        <v>0</v>
      </c>
      <c r="O40" s="27">
        <f t="shared" si="2"/>
        <v>-61.800000000000004</v>
      </c>
      <c r="P40" s="27">
        <f t="shared" si="11"/>
        <v>6180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-6118.2</v>
      </c>
      <c r="AJ40" s="28">
        <f t="shared" si="5"/>
        <v>1.7763568394002505E-13</v>
      </c>
    </row>
    <row r="41" spans="1:36" s="5" customFormat="1" ht="12.95" customHeight="1" x14ac:dyDescent="0.2">
      <c r="A41" s="19"/>
      <c r="B41" s="20">
        <v>11884</v>
      </c>
      <c r="C41" s="20">
        <v>2336</v>
      </c>
      <c r="D41" s="21" t="s">
        <v>56</v>
      </c>
      <c r="E41" s="20">
        <v>139564</v>
      </c>
      <c r="F41" s="20">
        <v>249698</v>
      </c>
      <c r="G41" s="21" t="s">
        <v>57</v>
      </c>
      <c r="H41" s="22"/>
      <c r="I41" s="22"/>
      <c r="J41" s="30"/>
      <c r="K41" s="24">
        <v>3910.43</v>
      </c>
      <c r="L41" s="25">
        <v>0.01</v>
      </c>
      <c r="M41" s="26">
        <f t="shared" si="0"/>
        <v>3491.4553571428569</v>
      </c>
      <c r="N41" s="26">
        <f t="shared" si="1"/>
        <v>418.97464285714278</v>
      </c>
      <c r="O41" s="27">
        <f t="shared" si="2"/>
        <v>-34.91455357142857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>
        <f>M41</f>
        <v>3491.4553571428569</v>
      </c>
      <c r="AI41" s="27">
        <f t="shared" si="4"/>
        <v>-3875.5154464285711</v>
      </c>
      <c r="AJ41" s="28">
        <f t="shared" si="5"/>
        <v>1.9895196601282805E-13</v>
      </c>
    </row>
    <row r="42" spans="1:36" s="5" customFormat="1" ht="12.95" customHeight="1" x14ac:dyDescent="0.2">
      <c r="A42" s="19">
        <v>43603</v>
      </c>
      <c r="B42" s="20">
        <v>11885</v>
      </c>
      <c r="C42" s="20">
        <v>2315</v>
      </c>
      <c r="D42" s="21" t="s">
        <v>38</v>
      </c>
      <c r="E42" s="20" t="s">
        <v>39</v>
      </c>
      <c r="F42" s="20">
        <v>23275</v>
      </c>
      <c r="G42" s="21" t="s">
        <v>40</v>
      </c>
      <c r="H42" s="22"/>
      <c r="I42" s="22"/>
      <c r="J42" s="30"/>
      <c r="K42" s="24">
        <v>2540</v>
      </c>
      <c r="L42" s="25">
        <v>0.01</v>
      </c>
      <c r="M42" s="26">
        <f t="shared" si="0"/>
        <v>2267.8571428571427</v>
      </c>
      <c r="N42" s="26">
        <f t="shared" si="1"/>
        <v>272.14285714285711</v>
      </c>
      <c r="O42" s="27">
        <f t="shared" si="2"/>
        <v>-22.678571428571427</v>
      </c>
      <c r="P42" s="27">
        <f>M42</f>
        <v>2267.8571428571427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-2517.3214285714284</v>
      </c>
      <c r="AJ42" s="28">
        <f t="shared" si="5"/>
        <v>1.3145040611561853E-13</v>
      </c>
    </row>
    <row r="43" spans="1:36" s="5" customFormat="1" ht="12.95" customHeight="1" x14ac:dyDescent="0.2">
      <c r="A43" s="19">
        <v>43605</v>
      </c>
      <c r="B43" s="20">
        <v>11886</v>
      </c>
      <c r="C43" s="20">
        <v>2339</v>
      </c>
      <c r="D43" s="21" t="s">
        <v>72</v>
      </c>
      <c r="E43" s="20" t="s">
        <v>73</v>
      </c>
      <c r="F43" s="20">
        <v>77590</v>
      </c>
      <c r="G43" s="21" t="s">
        <v>74</v>
      </c>
      <c r="H43" s="22"/>
      <c r="I43" s="22"/>
      <c r="J43" s="23"/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2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11886</v>
      </c>
      <c r="C44" s="20">
        <v>2339</v>
      </c>
      <c r="D44" s="21" t="s">
        <v>72</v>
      </c>
      <c r="E44" s="20" t="s">
        <v>73</v>
      </c>
      <c r="F44" s="20">
        <v>77590</v>
      </c>
      <c r="G44" s="21" t="s">
        <v>74</v>
      </c>
      <c r="H44" s="22"/>
      <c r="I44" s="22"/>
      <c r="J44" s="23"/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2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11887</v>
      </c>
      <c r="C45" s="20">
        <v>2340</v>
      </c>
      <c r="D45" s="21" t="s">
        <v>43</v>
      </c>
      <c r="E45" s="20" t="s">
        <v>44</v>
      </c>
      <c r="F45" s="20">
        <v>73308</v>
      </c>
      <c r="G45" s="21" t="s">
        <v>40</v>
      </c>
      <c r="H45" s="22"/>
      <c r="I45" s="22"/>
      <c r="J45" s="30">
        <v>4672</v>
      </c>
      <c r="K45" s="24">
        <v>0</v>
      </c>
      <c r="L45" s="25">
        <v>0.01</v>
      </c>
      <c r="M45" s="26">
        <f t="shared" si="0"/>
        <v>4672</v>
      </c>
      <c r="N45" s="26">
        <f t="shared" si="1"/>
        <v>0</v>
      </c>
      <c r="O45" s="27">
        <f t="shared" si="2"/>
        <v>-46.72</v>
      </c>
      <c r="P45" s="27">
        <f>M45</f>
        <v>4672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-4625.28</v>
      </c>
      <c r="AJ45" s="28">
        <f t="shared" si="5"/>
        <v>2.5579538487363607E-13</v>
      </c>
    </row>
    <row r="46" spans="1:36" s="5" customFormat="1" ht="12.95" customHeight="1" x14ac:dyDescent="0.2">
      <c r="A46" s="19"/>
      <c r="B46" s="20">
        <v>11888</v>
      </c>
      <c r="C46" s="20">
        <v>2341</v>
      </c>
      <c r="D46" s="21" t="s">
        <v>43</v>
      </c>
      <c r="E46" s="20" t="s">
        <v>44</v>
      </c>
      <c r="F46" s="20">
        <v>73309</v>
      </c>
      <c r="G46" s="21" t="s">
        <v>45</v>
      </c>
      <c r="H46" s="22"/>
      <c r="I46" s="22"/>
      <c r="J46" s="30">
        <v>1210</v>
      </c>
      <c r="K46" s="24">
        <v>0</v>
      </c>
      <c r="L46" s="25">
        <v>0.01</v>
      </c>
      <c r="M46" s="26">
        <f t="shared" si="0"/>
        <v>1210</v>
      </c>
      <c r="N46" s="26">
        <f t="shared" si="1"/>
        <v>0</v>
      </c>
      <c r="O46" s="27">
        <f t="shared" si="2"/>
        <v>-12.1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3">M46</f>
        <v>1210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-1197.9000000000001</v>
      </c>
      <c r="AJ46" s="28">
        <f t="shared" si="5"/>
        <v>-9.0594198809412774E-14</v>
      </c>
    </row>
    <row r="47" spans="1:36" s="5" customFormat="1" ht="12.95" customHeight="1" x14ac:dyDescent="0.2">
      <c r="A47" s="19"/>
      <c r="B47" s="20">
        <v>11889</v>
      </c>
      <c r="C47" s="20">
        <v>2342</v>
      </c>
      <c r="D47" s="21" t="s">
        <v>46</v>
      </c>
      <c r="E47" s="20" t="s">
        <v>47</v>
      </c>
      <c r="F47" s="20">
        <v>24949</v>
      </c>
      <c r="G47" s="21" t="s">
        <v>45</v>
      </c>
      <c r="H47" s="22"/>
      <c r="I47" s="22"/>
      <c r="J47" s="30">
        <v>205</v>
      </c>
      <c r="K47" s="24">
        <v>0</v>
      </c>
      <c r="L47" s="25">
        <v>0.01</v>
      </c>
      <c r="M47" s="26">
        <f t="shared" si="0"/>
        <v>205</v>
      </c>
      <c r="N47" s="26">
        <f t="shared" si="1"/>
        <v>0</v>
      </c>
      <c r="O47" s="27">
        <f t="shared" si="2"/>
        <v>-2.0499999999999998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3"/>
        <v>205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-202.95</v>
      </c>
      <c r="AJ47" s="28">
        <f t="shared" si="5"/>
        <v>1.1546319456101628E-14</v>
      </c>
    </row>
    <row r="48" spans="1:36" s="5" customFormat="1" ht="12.95" customHeight="1" x14ac:dyDescent="0.2">
      <c r="A48" s="19"/>
      <c r="B48" s="20">
        <v>11889</v>
      </c>
      <c r="C48" s="20">
        <v>2342</v>
      </c>
      <c r="D48" s="21" t="s">
        <v>46</v>
      </c>
      <c r="E48" s="20" t="s">
        <v>47</v>
      </c>
      <c r="F48" s="20">
        <v>24949</v>
      </c>
      <c r="G48" s="21" t="s">
        <v>40</v>
      </c>
      <c r="H48" s="22"/>
      <c r="I48" s="22"/>
      <c r="J48" s="30">
        <v>3043.5</v>
      </c>
      <c r="K48" s="24">
        <v>0</v>
      </c>
      <c r="L48" s="25">
        <v>0.01</v>
      </c>
      <c r="M48" s="26">
        <f t="shared" si="0"/>
        <v>3043.5</v>
      </c>
      <c r="N48" s="26">
        <f t="shared" si="1"/>
        <v>0</v>
      </c>
      <c r="O48" s="27">
        <f t="shared" si="2"/>
        <v>-30.435000000000002</v>
      </c>
      <c r="P48" s="27">
        <f>M48</f>
        <v>3043.5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-3013.0650000000001</v>
      </c>
      <c r="AJ48" s="28">
        <f t="shared" si="5"/>
        <v>-5.6843418860808015E-14</v>
      </c>
    </row>
    <row r="49" spans="1:36" s="5" customFormat="1" ht="12.95" customHeight="1" x14ac:dyDescent="0.2">
      <c r="A49" s="19">
        <v>43606</v>
      </c>
      <c r="B49" s="20">
        <v>11891</v>
      </c>
      <c r="C49" s="20">
        <v>2337</v>
      </c>
      <c r="D49" s="21" t="s">
        <v>75</v>
      </c>
      <c r="E49" s="20" t="s">
        <v>76</v>
      </c>
      <c r="F49" s="20">
        <v>30951</v>
      </c>
      <c r="G49" s="21" t="s">
        <v>23</v>
      </c>
      <c r="H49" s="22"/>
      <c r="I49" s="22"/>
      <c r="J49" s="23"/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/>
      <c r="U49" s="27">
        <f t="shared" ref="U49:U50" si="14">M49</f>
        <v>1607.1428571428569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11891</v>
      </c>
      <c r="C50" s="20">
        <v>2337</v>
      </c>
      <c r="D50" s="21" t="s">
        <v>75</v>
      </c>
      <c r="E50" s="20" t="s">
        <v>76</v>
      </c>
      <c r="F50" s="20">
        <v>30951</v>
      </c>
      <c r="G50" s="21" t="s">
        <v>23</v>
      </c>
      <c r="H50" s="22"/>
      <c r="I50" s="22"/>
      <c r="J50" s="30"/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 t="shared" si="14"/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>
        <v>43607</v>
      </c>
      <c r="B51" s="20">
        <v>11892</v>
      </c>
      <c r="C51" s="20">
        <v>2338</v>
      </c>
      <c r="D51" s="21" t="s">
        <v>65</v>
      </c>
      <c r="E51" s="20" t="s">
        <v>66</v>
      </c>
      <c r="F51" s="20">
        <v>136526</v>
      </c>
      <c r="G51" s="21" t="s">
        <v>55</v>
      </c>
      <c r="H51" s="22"/>
      <c r="I51" s="22"/>
      <c r="J51" s="30"/>
      <c r="K51" s="24">
        <v>3445</v>
      </c>
      <c r="L51" s="25">
        <v>0.01</v>
      </c>
      <c r="M51" s="26">
        <f t="shared" si="0"/>
        <v>3075.8928571428569</v>
      </c>
      <c r="N51" s="26">
        <f t="shared" si="1"/>
        <v>369.10714285714283</v>
      </c>
      <c r="O51" s="27">
        <f t="shared" si="2"/>
        <v>-30.758928571428569</v>
      </c>
      <c r="P51" s="27"/>
      <c r="Q51" s="27"/>
      <c r="R51" s="27"/>
      <c r="S51" s="27"/>
      <c r="T51" s="27"/>
      <c r="U51" s="27"/>
      <c r="V51" s="27"/>
      <c r="W51" s="27">
        <f>M51</f>
        <v>3075.8928571428569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-3414.2410714285711</v>
      </c>
      <c r="AJ51" s="28">
        <f t="shared" si="5"/>
        <v>3.2684965844964609E-13</v>
      </c>
    </row>
    <row r="52" spans="1:36" s="5" customFormat="1" ht="12.95" customHeight="1" x14ac:dyDescent="0.2">
      <c r="A52" s="19"/>
      <c r="B52" s="20">
        <v>11893</v>
      </c>
      <c r="C52" s="20">
        <v>2344</v>
      </c>
      <c r="D52" s="21" t="s">
        <v>41</v>
      </c>
      <c r="E52" s="20" t="s">
        <v>42</v>
      </c>
      <c r="F52" s="20">
        <v>166267</v>
      </c>
      <c r="G52" s="21" t="s">
        <v>40</v>
      </c>
      <c r="H52" s="22"/>
      <c r="I52" s="22"/>
      <c r="J52" s="30">
        <v>3200</v>
      </c>
      <c r="K52" s="24">
        <v>0</v>
      </c>
      <c r="L52" s="25">
        <v>0.01</v>
      </c>
      <c r="M52" s="26">
        <f t="shared" si="0"/>
        <v>3200</v>
      </c>
      <c r="N52" s="26">
        <f t="shared" si="1"/>
        <v>0</v>
      </c>
      <c r="O52" s="27">
        <f t="shared" si="2"/>
        <v>-32</v>
      </c>
      <c r="P52" s="27">
        <f>M52</f>
        <v>3200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-3168</v>
      </c>
      <c r="AJ52" s="28">
        <f t="shared" si="5"/>
        <v>0</v>
      </c>
    </row>
    <row r="53" spans="1:36" s="5" customFormat="1" ht="12.95" customHeight="1" x14ac:dyDescent="0.2">
      <c r="A53" s="19"/>
      <c r="B53" s="20">
        <v>11894</v>
      </c>
      <c r="C53" s="20">
        <v>2345</v>
      </c>
      <c r="D53" s="21" t="s">
        <v>53</v>
      </c>
      <c r="E53" s="20" t="s">
        <v>54</v>
      </c>
      <c r="F53" s="20">
        <v>31712</v>
      </c>
      <c r="G53" s="21" t="s">
        <v>21</v>
      </c>
      <c r="H53" s="22"/>
      <c r="I53" s="22"/>
      <c r="J53" s="30"/>
      <c r="K53" s="24">
        <v>1875</v>
      </c>
      <c r="L53" s="25">
        <v>0.01</v>
      </c>
      <c r="M53" s="26">
        <f t="shared" si="0"/>
        <v>1674.1071428571427</v>
      </c>
      <c r="N53" s="26">
        <f t="shared" si="1"/>
        <v>200.89285714285711</v>
      </c>
      <c r="O53" s="27">
        <f t="shared" si="2"/>
        <v>-16.741071428571427</v>
      </c>
      <c r="P53" s="27"/>
      <c r="Q53" s="27"/>
      <c r="R53" s="27"/>
      <c r="S53" s="27">
        <f>M53</f>
        <v>1674.1071428571427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-1858.2589285714284</v>
      </c>
      <c r="AJ53" s="28">
        <f t="shared" si="5"/>
        <v>1.3145040611561853E-13</v>
      </c>
    </row>
    <row r="54" spans="1:36" s="5" customFormat="1" ht="12.95" customHeight="1" x14ac:dyDescent="0.2">
      <c r="A54" s="19">
        <v>43608</v>
      </c>
      <c r="B54" s="20">
        <v>11895</v>
      </c>
      <c r="C54" s="20">
        <v>2346</v>
      </c>
      <c r="D54" s="21" t="s">
        <v>46</v>
      </c>
      <c r="E54" s="20" t="s">
        <v>47</v>
      </c>
      <c r="F54" s="20">
        <v>23879</v>
      </c>
      <c r="G54" s="21" t="s">
        <v>40</v>
      </c>
      <c r="H54" s="22"/>
      <c r="I54" s="22"/>
      <c r="J54" s="30">
        <v>770</v>
      </c>
      <c r="K54" s="24">
        <v>0</v>
      </c>
      <c r="L54" s="25">
        <v>0.01</v>
      </c>
      <c r="M54" s="26">
        <f t="shared" si="0"/>
        <v>770</v>
      </c>
      <c r="N54" s="26">
        <f t="shared" si="1"/>
        <v>0</v>
      </c>
      <c r="O54" s="27">
        <f t="shared" si="2"/>
        <v>-7.7</v>
      </c>
      <c r="P54" s="27">
        <f>M54</f>
        <v>770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-762.3</v>
      </c>
      <c r="AJ54" s="28">
        <f t="shared" si="5"/>
        <v>4.5297099404706387E-14</v>
      </c>
    </row>
    <row r="55" spans="1:36" s="5" customFormat="1" ht="12.95" customHeight="1" x14ac:dyDescent="0.2">
      <c r="A55" s="19">
        <v>43609</v>
      </c>
      <c r="B55" s="20">
        <v>11896</v>
      </c>
      <c r="C55" s="20">
        <v>2347</v>
      </c>
      <c r="D55" s="21" t="s">
        <v>60</v>
      </c>
      <c r="E55" s="20" t="s">
        <v>61</v>
      </c>
      <c r="F55" s="20">
        <v>511351541</v>
      </c>
      <c r="G55" s="21" t="s">
        <v>52</v>
      </c>
      <c r="H55" s="22"/>
      <c r="I55" s="22"/>
      <c r="J55" s="30"/>
      <c r="K55" s="24">
        <v>6305</v>
      </c>
      <c r="L55" s="25">
        <v>0.01</v>
      </c>
      <c r="M55" s="26">
        <f t="shared" si="0"/>
        <v>5629.4642857142853</v>
      </c>
      <c r="N55" s="26">
        <f t="shared" si="1"/>
        <v>675.53571428571422</v>
      </c>
      <c r="O55" s="27">
        <f t="shared" si="2"/>
        <v>-56.294642857142854</v>
      </c>
      <c r="P55" s="27"/>
      <c r="Q55" s="27">
        <f>M55</f>
        <v>5629.4642857142853</v>
      </c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-6248.7053571428569</v>
      </c>
      <c r="AJ55" s="28">
        <f t="shared" si="5"/>
        <v>2.6290081223123707E-13</v>
      </c>
    </row>
    <row r="56" spans="1:36" s="5" customFormat="1" ht="12.95" customHeight="1" x14ac:dyDescent="0.2">
      <c r="A56" s="19">
        <v>43612</v>
      </c>
      <c r="B56" s="20">
        <v>11897</v>
      </c>
      <c r="C56" s="20">
        <v>2348</v>
      </c>
      <c r="D56" s="21" t="s">
        <v>41</v>
      </c>
      <c r="E56" s="20" t="s">
        <v>42</v>
      </c>
      <c r="F56" s="20">
        <v>164242</v>
      </c>
      <c r="G56" s="21" t="s">
        <v>40</v>
      </c>
      <c r="H56" s="22"/>
      <c r="I56" s="22"/>
      <c r="J56" s="30">
        <v>2100</v>
      </c>
      <c r="K56" s="24">
        <v>0</v>
      </c>
      <c r="L56" s="25">
        <v>0.01</v>
      </c>
      <c r="M56" s="26">
        <f t="shared" si="0"/>
        <v>2100</v>
      </c>
      <c r="N56" s="26">
        <f t="shared" si="1"/>
        <v>0</v>
      </c>
      <c r="O56" s="27">
        <f t="shared" si="2"/>
        <v>-21</v>
      </c>
      <c r="P56" s="27">
        <f t="shared" ref="P56:P57" si="15">M56</f>
        <v>2100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-2079</v>
      </c>
      <c r="AJ56" s="28">
        <f t="shared" si="5"/>
        <v>0</v>
      </c>
    </row>
    <row r="57" spans="1:36" s="5" customFormat="1" ht="12.95" customHeight="1" x14ac:dyDescent="0.2">
      <c r="A57" s="19"/>
      <c r="B57" s="20">
        <v>11898</v>
      </c>
      <c r="C57" s="20">
        <v>2349</v>
      </c>
      <c r="D57" s="21" t="s">
        <v>43</v>
      </c>
      <c r="E57" s="20" t="s">
        <v>44</v>
      </c>
      <c r="F57" s="20">
        <v>73315</v>
      </c>
      <c r="G57" s="21" t="s">
        <v>40</v>
      </c>
      <c r="H57" s="22"/>
      <c r="I57" s="22"/>
      <c r="J57" s="23">
        <v>5260</v>
      </c>
      <c r="K57" s="24">
        <v>0</v>
      </c>
      <c r="L57" s="25">
        <v>0.01</v>
      </c>
      <c r="M57" s="26">
        <f t="shared" si="0"/>
        <v>5260</v>
      </c>
      <c r="N57" s="26">
        <f t="shared" si="1"/>
        <v>0</v>
      </c>
      <c r="O57" s="27">
        <f t="shared" si="2"/>
        <v>-52.6</v>
      </c>
      <c r="P57" s="27">
        <f t="shared" si="15"/>
        <v>5260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-5207.3999999999996</v>
      </c>
      <c r="AJ57" s="28">
        <f t="shared" si="5"/>
        <v>3.6237679523765109E-13</v>
      </c>
    </row>
    <row r="58" spans="1:36" s="5" customFormat="1" ht="12.95" customHeight="1" x14ac:dyDescent="0.2">
      <c r="A58" s="19"/>
      <c r="B58" s="20">
        <v>11899</v>
      </c>
      <c r="C58" s="20">
        <v>2350</v>
      </c>
      <c r="D58" s="21" t="s">
        <v>43</v>
      </c>
      <c r="E58" s="20" t="s">
        <v>44</v>
      </c>
      <c r="F58" s="20">
        <v>73316</v>
      </c>
      <c r="G58" s="21" t="s">
        <v>45</v>
      </c>
      <c r="H58" s="22"/>
      <c r="I58" s="22"/>
      <c r="J58" s="23">
        <v>1982.5</v>
      </c>
      <c r="K58" s="24">
        <v>0</v>
      </c>
      <c r="L58" s="25">
        <v>0.01</v>
      </c>
      <c r="M58" s="26">
        <f t="shared" si="0"/>
        <v>1982.5</v>
      </c>
      <c r="N58" s="26">
        <f t="shared" si="1"/>
        <v>0</v>
      </c>
      <c r="O58" s="27">
        <f t="shared" si="2"/>
        <v>-19.824999999999999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>
        <f t="shared" ref="Z58:Z59" si="16">M58</f>
        <v>1982.5</v>
      </c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-1962.675</v>
      </c>
      <c r="AJ58" s="28">
        <f t="shared" si="5"/>
        <v>4.6185277824406512E-14</v>
      </c>
    </row>
    <row r="59" spans="1:36" s="5" customFormat="1" ht="12.95" customHeight="1" x14ac:dyDescent="0.2">
      <c r="A59" s="19"/>
      <c r="B59" s="20">
        <v>11900</v>
      </c>
      <c r="C59" s="20">
        <v>2351</v>
      </c>
      <c r="D59" s="21" t="s">
        <v>46</v>
      </c>
      <c r="E59" s="20" t="s">
        <v>47</v>
      </c>
      <c r="F59" s="20">
        <v>23971</v>
      </c>
      <c r="G59" s="21" t="s">
        <v>45</v>
      </c>
      <c r="H59" s="22"/>
      <c r="I59" s="22"/>
      <c r="J59" s="23">
        <v>387.6</v>
      </c>
      <c r="K59" s="24">
        <v>0</v>
      </c>
      <c r="L59" s="25">
        <v>0.01</v>
      </c>
      <c r="M59" s="26">
        <f t="shared" si="0"/>
        <v>387.6</v>
      </c>
      <c r="N59" s="26">
        <f t="shared" si="1"/>
        <v>0</v>
      </c>
      <c r="O59" s="27">
        <f t="shared" si="2"/>
        <v>-3.8760000000000003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>
        <f t="shared" si="16"/>
        <v>387.6</v>
      </c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-383.72400000000005</v>
      </c>
      <c r="AJ59" s="28">
        <f t="shared" si="5"/>
        <v>-2.3980817331903381E-14</v>
      </c>
    </row>
    <row r="60" spans="1:36" s="5" customFormat="1" ht="12.95" customHeight="1" x14ac:dyDescent="0.2">
      <c r="A60" s="19"/>
      <c r="B60" s="20">
        <v>11900</v>
      </c>
      <c r="C60" s="20">
        <v>2351</v>
      </c>
      <c r="D60" s="21" t="s">
        <v>46</v>
      </c>
      <c r="E60" s="20" t="s">
        <v>47</v>
      </c>
      <c r="F60" s="20">
        <v>23971</v>
      </c>
      <c r="G60" s="21" t="s">
        <v>40</v>
      </c>
      <c r="H60" s="22"/>
      <c r="I60" s="22"/>
      <c r="J60" s="23">
        <v>3473.25</v>
      </c>
      <c r="K60" s="24">
        <v>0</v>
      </c>
      <c r="L60" s="25">
        <v>0.01</v>
      </c>
      <c r="M60" s="26">
        <f t="shared" si="0"/>
        <v>3473.25</v>
      </c>
      <c r="N60" s="26">
        <f t="shared" si="1"/>
        <v>0</v>
      </c>
      <c r="O60" s="27">
        <f t="shared" si="2"/>
        <v>-34.732500000000002</v>
      </c>
      <c r="P60" s="27">
        <f t="shared" ref="P60:P61" si="17">M60</f>
        <v>3473.25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-3438.5174999999999</v>
      </c>
      <c r="AJ60" s="28">
        <f t="shared" si="5"/>
        <v>7.1054273576010019E-14</v>
      </c>
    </row>
    <row r="61" spans="1:36" s="5" customFormat="1" ht="12.95" customHeight="1" x14ac:dyDescent="0.2">
      <c r="A61" s="19">
        <v>43614</v>
      </c>
      <c r="B61" s="20">
        <v>11902</v>
      </c>
      <c r="C61" s="20">
        <v>2353</v>
      </c>
      <c r="D61" s="21" t="s">
        <v>46</v>
      </c>
      <c r="E61" s="20" t="s">
        <v>47</v>
      </c>
      <c r="F61" s="20">
        <v>24041</v>
      </c>
      <c r="G61" s="21" t="s">
        <v>40</v>
      </c>
      <c r="H61" s="22"/>
      <c r="I61" s="22"/>
      <c r="J61" s="23">
        <v>990</v>
      </c>
      <c r="K61" s="24">
        <v>0</v>
      </c>
      <c r="L61" s="25">
        <v>0.01</v>
      </c>
      <c r="M61" s="26">
        <f t="shared" si="0"/>
        <v>990</v>
      </c>
      <c r="N61" s="26">
        <f t="shared" si="1"/>
        <v>0</v>
      </c>
      <c r="O61" s="27">
        <f t="shared" si="2"/>
        <v>-9.9</v>
      </c>
      <c r="P61" s="27">
        <f t="shared" si="17"/>
        <v>990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-980.1</v>
      </c>
      <c r="AJ61" s="28">
        <f t="shared" si="5"/>
        <v>-2.3092638912203256E-14</v>
      </c>
    </row>
    <row r="62" spans="1:36" s="5" customFormat="1" ht="12.95" customHeight="1" x14ac:dyDescent="0.2">
      <c r="A62" s="19">
        <v>43615</v>
      </c>
      <c r="B62" s="20">
        <v>11903</v>
      </c>
      <c r="C62" s="20">
        <v>2354</v>
      </c>
      <c r="D62" s="21" t="s">
        <v>53</v>
      </c>
      <c r="E62" s="20" t="s">
        <v>54</v>
      </c>
      <c r="F62" s="20">
        <v>31742</v>
      </c>
      <c r="G62" s="21" t="s">
        <v>21</v>
      </c>
      <c r="H62" s="22"/>
      <c r="I62" s="22"/>
      <c r="J62" s="23"/>
      <c r="K62" s="24">
        <v>847.5</v>
      </c>
      <c r="L62" s="25">
        <v>0.01</v>
      </c>
      <c r="M62" s="26">
        <f t="shared" si="0"/>
        <v>756.69642857142856</v>
      </c>
      <c r="N62" s="26">
        <f t="shared" si="1"/>
        <v>90.803571428571416</v>
      </c>
      <c r="O62" s="27">
        <f t="shared" si="2"/>
        <v>-7.5669642857142856</v>
      </c>
      <c r="P62" s="27"/>
      <c r="Q62" s="27"/>
      <c r="R62" s="27"/>
      <c r="S62" s="27">
        <f t="shared" ref="S62:S63" si="18">M62</f>
        <v>756.69642857142856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-839.93303571428567</v>
      </c>
      <c r="AJ62" s="28">
        <f t="shared" si="5"/>
        <v>4.8849813083506888E-14</v>
      </c>
    </row>
    <row r="63" spans="1:36" s="5" customFormat="1" ht="12.95" customHeight="1" x14ac:dyDescent="0.2">
      <c r="A63" s="19"/>
      <c r="B63" s="20">
        <v>11903</v>
      </c>
      <c r="C63" s="20">
        <v>2354</v>
      </c>
      <c r="D63" s="21" t="s">
        <v>53</v>
      </c>
      <c r="E63" s="20" t="s">
        <v>54</v>
      </c>
      <c r="F63" s="20">
        <v>31742</v>
      </c>
      <c r="G63" s="21" t="s">
        <v>21</v>
      </c>
      <c r="H63" s="22"/>
      <c r="I63" s="22"/>
      <c r="J63" s="23"/>
      <c r="K63" s="24">
        <v>510</v>
      </c>
      <c r="L63" s="25">
        <v>0.01</v>
      </c>
      <c r="M63" s="26">
        <f t="shared" si="0"/>
        <v>455.35714285714283</v>
      </c>
      <c r="N63" s="26">
        <f t="shared" si="1"/>
        <v>54.642857142857139</v>
      </c>
      <c r="O63" s="27">
        <f t="shared" si="2"/>
        <v>-4.5535714285714288</v>
      </c>
      <c r="P63" s="27"/>
      <c r="Q63" s="27"/>
      <c r="R63" s="27"/>
      <c r="S63" s="27">
        <f t="shared" si="18"/>
        <v>455.35714285714283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-505.44642857142856</v>
      </c>
      <c r="AJ63" s="28">
        <f t="shared" si="5"/>
        <v>1.5987211554602254E-14</v>
      </c>
    </row>
    <row r="64" spans="1:36" s="5" customFormat="1" ht="12.95" customHeight="1" x14ac:dyDescent="0.2">
      <c r="A64" s="19"/>
      <c r="B64" s="20">
        <v>11904</v>
      </c>
      <c r="C64" s="20">
        <v>2355</v>
      </c>
      <c r="D64" s="21" t="s">
        <v>41</v>
      </c>
      <c r="E64" s="20" t="s">
        <v>42</v>
      </c>
      <c r="F64" s="20">
        <v>166424</v>
      </c>
      <c r="G64" s="21" t="s">
        <v>40</v>
      </c>
      <c r="H64" s="22"/>
      <c r="I64" s="22"/>
      <c r="J64" s="30">
        <v>2460</v>
      </c>
      <c r="K64" s="24">
        <v>0</v>
      </c>
      <c r="L64" s="25">
        <v>0.01</v>
      </c>
      <c r="M64" s="26">
        <f t="shared" si="0"/>
        <v>2460</v>
      </c>
      <c r="N64" s="26">
        <f t="shared" si="1"/>
        <v>0</v>
      </c>
      <c r="O64" s="27">
        <f t="shared" si="2"/>
        <v>-24.6</v>
      </c>
      <c r="P64" s="27">
        <f t="shared" ref="P64:P66" si="19">M64</f>
        <v>2460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-2435.4</v>
      </c>
      <c r="AJ64" s="28">
        <f t="shared" si="5"/>
        <v>-9.2370555648813024E-14</v>
      </c>
    </row>
    <row r="65" spans="1:36" s="5" customFormat="1" ht="12.95" customHeight="1" x14ac:dyDescent="0.2">
      <c r="A65" s="19"/>
      <c r="B65" s="20">
        <v>11905</v>
      </c>
      <c r="C65" s="20">
        <v>2356</v>
      </c>
      <c r="D65" s="21" t="s">
        <v>62</v>
      </c>
      <c r="E65" s="20" t="s">
        <v>63</v>
      </c>
      <c r="F65" s="20">
        <v>22950</v>
      </c>
      <c r="G65" s="21" t="s">
        <v>40</v>
      </c>
      <c r="H65" s="22"/>
      <c r="I65" s="22"/>
      <c r="J65" s="30"/>
      <c r="K65" s="24">
        <v>8689</v>
      </c>
      <c r="L65" s="25">
        <v>0.01</v>
      </c>
      <c r="M65" s="26">
        <f t="shared" si="0"/>
        <v>7758.0357142857138</v>
      </c>
      <c r="N65" s="26">
        <f t="shared" si="1"/>
        <v>930.96428571428567</v>
      </c>
      <c r="O65" s="27">
        <f t="shared" si="2"/>
        <v>-77.580357142857139</v>
      </c>
      <c r="P65" s="27">
        <f t="shared" si="19"/>
        <v>7758.0357142857138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-8611.4196428571431</v>
      </c>
      <c r="AJ65" s="28">
        <f t="shared" si="5"/>
        <v>-2.5579538487363607E-13</v>
      </c>
    </row>
    <row r="66" spans="1:36" s="5" customFormat="1" ht="12.95" customHeight="1" x14ac:dyDescent="0.2">
      <c r="A66" s="19">
        <v>43616</v>
      </c>
      <c r="B66" s="20">
        <v>11906</v>
      </c>
      <c r="C66" s="20">
        <v>2358</v>
      </c>
      <c r="D66" s="21" t="s">
        <v>46</v>
      </c>
      <c r="E66" s="20" t="s">
        <v>47</v>
      </c>
      <c r="F66" s="20">
        <v>24097</v>
      </c>
      <c r="G66" s="21" t="s">
        <v>40</v>
      </c>
      <c r="H66" s="22"/>
      <c r="I66" s="22"/>
      <c r="J66" s="30">
        <v>559</v>
      </c>
      <c r="K66" s="24">
        <v>0</v>
      </c>
      <c r="L66" s="25">
        <v>0.01</v>
      </c>
      <c r="M66" s="26">
        <f t="shared" si="0"/>
        <v>559</v>
      </c>
      <c r="N66" s="26">
        <f t="shared" si="1"/>
        <v>0</v>
      </c>
      <c r="O66" s="27">
        <f t="shared" si="2"/>
        <v>-5.59</v>
      </c>
      <c r="P66" s="27">
        <f t="shared" si="19"/>
        <v>559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-553.41</v>
      </c>
      <c r="AJ66" s="28">
        <f t="shared" si="5"/>
        <v>3.1974423109204508E-14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69777.3</v>
      </c>
      <c r="K98" s="61">
        <f>SUM(K5:K96)</f>
        <v>139072.45000000001</v>
      </c>
      <c r="L98" s="62"/>
      <c r="M98" s="61">
        <f t="shared" ref="M98:AI98" si="20">SUM(M5:M96)</f>
        <v>193949.13035714286</v>
      </c>
      <c r="N98" s="61">
        <f t="shared" si="20"/>
        <v>14900.619642857138</v>
      </c>
      <c r="O98" s="61">
        <f t="shared" si="20"/>
        <v>-1939.491303571428</v>
      </c>
      <c r="P98" s="61">
        <f t="shared" si="20"/>
        <v>142590.83392857143</v>
      </c>
      <c r="Q98" s="61">
        <f t="shared" si="20"/>
        <v>22267.499999999996</v>
      </c>
      <c r="R98" s="61">
        <f t="shared" si="20"/>
        <v>0</v>
      </c>
      <c r="S98" s="61">
        <f t="shared" si="20"/>
        <v>2886.1607142857138</v>
      </c>
      <c r="T98" s="61">
        <f t="shared" si="20"/>
        <v>0</v>
      </c>
      <c r="U98" s="61">
        <f t="shared" si="20"/>
        <v>2549.1071428571427</v>
      </c>
      <c r="V98" s="61">
        <f t="shared" si="20"/>
        <v>2644.7142857142853</v>
      </c>
      <c r="W98" s="61">
        <f t="shared" si="20"/>
        <v>9227.6785714285725</v>
      </c>
      <c r="X98" s="61">
        <f t="shared" si="20"/>
        <v>0</v>
      </c>
      <c r="Y98" s="61">
        <f t="shared" si="20"/>
        <v>0</v>
      </c>
      <c r="Z98" s="61">
        <f t="shared" si="20"/>
        <v>7296.35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4486.7857142857138</v>
      </c>
      <c r="AI98" s="61">
        <f t="shared" si="20"/>
        <v>-206910.2586964285</v>
      </c>
    </row>
    <row r="99" spans="1:35" x14ac:dyDescent="0.2">
      <c r="AH99" s="5" t="s">
        <v>69</v>
      </c>
      <c r="AI99" s="5">
        <f>+N100+AI98</f>
        <v>1939.4913035714999</v>
      </c>
    </row>
    <row r="100" spans="1:35" x14ac:dyDescent="0.2">
      <c r="K100" s="5">
        <f>+K98+J98</f>
        <v>208849.75</v>
      </c>
      <c r="N100" s="5">
        <f>+N98+M98</f>
        <v>208849.75</v>
      </c>
      <c r="P100" s="5">
        <f>P98+Q98</f>
        <v>164858.33392857143</v>
      </c>
      <c r="AI100" s="5">
        <f>+AI98-AI99</f>
        <v>-208849.75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3"/>
  <sheetViews>
    <sheetView workbookViewId="0">
      <pane ySplit="4" topLeftCell="A11" activePane="bottomLeft" state="frozen"/>
      <selection pane="bottomLeft" activeCell="D22" sqref="D22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108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43617</v>
      </c>
      <c r="B5" s="20">
        <v>11907</v>
      </c>
      <c r="C5" s="20">
        <v>2366</v>
      </c>
      <c r="D5" s="21" t="s">
        <v>56</v>
      </c>
      <c r="E5" s="20">
        <v>139564</v>
      </c>
      <c r="F5" s="20">
        <v>250598</v>
      </c>
      <c r="G5" s="21" t="s">
        <v>57</v>
      </c>
      <c r="H5" s="22"/>
      <c r="I5" s="22"/>
      <c r="J5" s="23">
        <v>0</v>
      </c>
      <c r="K5" s="24">
        <v>3884.82</v>
      </c>
      <c r="L5" s="25">
        <v>0.01</v>
      </c>
      <c r="M5" s="26">
        <f t="shared" ref="M5:M97" si="0">SUM(H5:J5,K5/1.12)</f>
        <v>3468.5892857142853</v>
      </c>
      <c r="N5" s="26">
        <f t="shared" ref="N5:N97" si="1">K5/1.12*0.12</f>
        <v>416.23071428571421</v>
      </c>
      <c r="O5" s="27">
        <f t="shared" ref="O5:O97" si="2">-SUM(I5:J5,K5/1.12)*L5</f>
        <v>-34.685892857142854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>
        <f>M5</f>
        <v>3468.5892857142853</v>
      </c>
      <c r="AI5" s="27">
        <f t="shared" ref="AI5:AI97" si="3">-SUM(N5:AH5)</f>
        <v>-3850.1341071428569</v>
      </c>
      <c r="AJ5" s="28">
        <f t="shared" ref="AJ5:AJ97" si="4">SUM(H5:K5)+AI5+O5</f>
        <v>3.907985046680551E-13</v>
      </c>
    </row>
    <row r="6" spans="1:36" ht="12.95" customHeight="1" x14ac:dyDescent="0.2">
      <c r="A6" s="19">
        <v>43619</v>
      </c>
      <c r="B6" s="20">
        <v>11908</v>
      </c>
      <c r="C6" s="20">
        <v>2371</v>
      </c>
      <c r="D6" s="21" t="s">
        <v>46</v>
      </c>
      <c r="E6" s="20" t="s">
        <v>47</v>
      </c>
      <c r="F6" s="20">
        <v>24178</v>
      </c>
      <c r="G6" s="21" t="s">
        <v>45</v>
      </c>
      <c r="H6" s="22"/>
      <c r="I6" s="22"/>
      <c r="J6" s="23">
        <v>390</v>
      </c>
      <c r="K6" s="24">
        <v>0</v>
      </c>
      <c r="L6" s="25">
        <v>0.01</v>
      </c>
      <c r="M6" s="26">
        <f t="shared" si="0"/>
        <v>390</v>
      </c>
      <c r="N6" s="26">
        <f t="shared" si="1"/>
        <v>0</v>
      </c>
      <c r="O6" s="27">
        <f t="shared" si="2"/>
        <v>-3.9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>
        <f>M6</f>
        <v>390</v>
      </c>
      <c r="AA6" s="27"/>
      <c r="AB6" s="27"/>
      <c r="AC6" s="27"/>
      <c r="AD6" s="27"/>
      <c r="AE6" s="27"/>
      <c r="AF6" s="27"/>
      <c r="AG6" s="27"/>
      <c r="AH6" s="27"/>
      <c r="AI6" s="27">
        <f t="shared" si="3"/>
        <v>-386.1</v>
      </c>
      <c r="AJ6" s="28">
        <f t="shared" si="4"/>
        <v>-2.2648549702353193E-14</v>
      </c>
    </row>
    <row r="7" spans="1:36" ht="12.95" customHeight="1" x14ac:dyDescent="0.2">
      <c r="A7" s="19"/>
      <c r="B7" s="20">
        <v>11908</v>
      </c>
      <c r="C7" s="20">
        <v>2371</v>
      </c>
      <c r="D7" s="21" t="s">
        <v>46</v>
      </c>
      <c r="E7" s="20" t="s">
        <v>47</v>
      </c>
      <c r="F7" s="20">
        <v>24178</v>
      </c>
      <c r="G7" s="21" t="s">
        <v>40</v>
      </c>
      <c r="H7" s="22"/>
      <c r="I7" s="22"/>
      <c r="J7" s="23">
        <v>3061.65</v>
      </c>
      <c r="K7" s="24">
        <v>0</v>
      </c>
      <c r="L7" s="25">
        <v>0.01</v>
      </c>
      <c r="M7" s="26">
        <f t="shared" si="0"/>
        <v>3061.65</v>
      </c>
      <c r="N7" s="26">
        <f t="shared" si="1"/>
        <v>0</v>
      </c>
      <c r="O7" s="27">
        <f t="shared" si="2"/>
        <v>-30.616500000000002</v>
      </c>
      <c r="P7" s="27">
        <f t="shared" ref="P7:P8" si="5">M7</f>
        <v>3061.65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-3031.0335</v>
      </c>
      <c r="AJ7" s="28">
        <f t="shared" si="4"/>
        <v>8.5265128291212022E-14</v>
      </c>
    </row>
    <row r="8" spans="1:36" ht="12.95" customHeight="1" x14ac:dyDescent="0.2">
      <c r="A8" s="19"/>
      <c r="B8" s="20">
        <v>11910</v>
      </c>
      <c r="C8" s="20">
        <v>2368</v>
      </c>
      <c r="D8" s="21" t="s">
        <v>43</v>
      </c>
      <c r="E8" s="20" t="s">
        <v>44</v>
      </c>
      <c r="F8" s="20">
        <v>73323</v>
      </c>
      <c r="G8" s="21" t="s">
        <v>40</v>
      </c>
      <c r="H8" s="22"/>
      <c r="I8" s="22"/>
      <c r="J8" s="23">
        <v>5936</v>
      </c>
      <c r="K8" s="24">
        <v>0</v>
      </c>
      <c r="L8" s="25">
        <v>0.01</v>
      </c>
      <c r="M8" s="26">
        <f t="shared" si="0"/>
        <v>5936</v>
      </c>
      <c r="N8" s="26">
        <f t="shared" si="1"/>
        <v>0</v>
      </c>
      <c r="O8" s="27">
        <f t="shared" si="2"/>
        <v>-59.36</v>
      </c>
      <c r="P8" s="27">
        <f t="shared" si="5"/>
        <v>5936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-5876.64</v>
      </c>
      <c r="AJ8" s="28">
        <f t="shared" si="4"/>
        <v>-3.2684965844964609E-13</v>
      </c>
    </row>
    <row r="9" spans="1:36" ht="12.95" customHeight="1" x14ac:dyDescent="0.2">
      <c r="A9" s="19"/>
      <c r="B9" s="20">
        <v>11911</v>
      </c>
      <c r="C9" s="20">
        <v>2369</v>
      </c>
      <c r="D9" s="21" t="s">
        <v>43</v>
      </c>
      <c r="E9" s="20" t="s">
        <v>44</v>
      </c>
      <c r="F9" s="20">
        <v>73324</v>
      </c>
      <c r="G9" s="21" t="s">
        <v>45</v>
      </c>
      <c r="H9" s="22"/>
      <c r="I9" s="22"/>
      <c r="J9" s="30">
        <v>1935</v>
      </c>
      <c r="K9" s="24">
        <v>0</v>
      </c>
      <c r="L9" s="25">
        <v>0.01</v>
      </c>
      <c r="M9" s="26">
        <f t="shared" si="0"/>
        <v>1935</v>
      </c>
      <c r="N9" s="26">
        <f t="shared" si="1"/>
        <v>0</v>
      </c>
      <c r="O9" s="27">
        <f t="shared" si="2"/>
        <v>-19.350000000000001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1935</v>
      </c>
      <c r="AA9" s="27"/>
      <c r="AB9" s="27"/>
      <c r="AC9" s="27"/>
      <c r="AD9" s="27"/>
      <c r="AE9" s="27"/>
      <c r="AF9" s="27"/>
      <c r="AG9" s="27"/>
      <c r="AH9" s="27"/>
      <c r="AI9" s="27">
        <f t="shared" si="3"/>
        <v>-1915.65</v>
      </c>
      <c r="AJ9" s="28">
        <f t="shared" si="4"/>
        <v>-9.2370555648813024E-14</v>
      </c>
    </row>
    <row r="10" spans="1:36" ht="12.95" customHeight="1" x14ac:dyDescent="0.2">
      <c r="A10" s="19"/>
      <c r="B10" s="20">
        <v>11912</v>
      </c>
      <c r="C10" s="20">
        <v>2357</v>
      </c>
      <c r="D10" s="21" t="s">
        <v>48</v>
      </c>
      <c r="E10" s="20" t="s">
        <v>49</v>
      </c>
      <c r="F10" s="20">
        <v>11063</v>
      </c>
      <c r="G10" s="21" t="s">
        <v>40</v>
      </c>
      <c r="H10" s="22"/>
      <c r="I10" s="22"/>
      <c r="J10" s="30">
        <v>0</v>
      </c>
      <c r="K10" s="24">
        <v>19682.7</v>
      </c>
      <c r="L10" s="25">
        <v>0.01</v>
      </c>
      <c r="M10" s="26">
        <f t="shared" si="0"/>
        <v>17573.839285714286</v>
      </c>
      <c r="N10" s="26">
        <f t="shared" si="1"/>
        <v>2108.8607142857145</v>
      </c>
      <c r="O10" s="27">
        <f t="shared" si="2"/>
        <v>-175.73839285714286</v>
      </c>
      <c r="P10" s="27">
        <f t="shared" ref="P10:P14" si="6">M10</f>
        <v>17573.839285714286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-19506.961607142857</v>
      </c>
      <c r="AJ10" s="28">
        <f t="shared" si="4"/>
        <v>6.2527760746888816E-13</v>
      </c>
    </row>
    <row r="11" spans="1:36" ht="12.95" customHeight="1" x14ac:dyDescent="0.2">
      <c r="A11" s="19"/>
      <c r="B11" s="20">
        <v>11913</v>
      </c>
      <c r="C11" s="20">
        <v>2367</v>
      </c>
      <c r="D11" s="21" t="s">
        <v>41</v>
      </c>
      <c r="E11" s="20" t="s">
        <v>42</v>
      </c>
      <c r="F11" s="20">
        <v>164988</v>
      </c>
      <c r="G11" s="21" t="s">
        <v>40</v>
      </c>
      <c r="H11" s="22"/>
      <c r="I11" s="22"/>
      <c r="J11" s="30">
        <v>2100</v>
      </c>
      <c r="K11" s="24">
        <v>0</v>
      </c>
      <c r="L11" s="25">
        <v>0.01</v>
      </c>
      <c r="M11" s="26">
        <f t="shared" si="0"/>
        <v>2100</v>
      </c>
      <c r="N11" s="26">
        <f t="shared" si="1"/>
        <v>0</v>
      </c>
      <c r="O11" s="27">
        <f t="shared" si="2"/>
        <v>-21</v>
      </c>
      <c r="P11" s="27">
        <f t="shared" si="6"/>
        <v>2100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-2079</v>
      </c>
      <c r="AJ11" s="28">
        <f t="shared" si="4"/>
        <v>0</v>
      </c>
    </row>
    <row r="12" spans="1:36" ht="12.95" customHeight="1" x14ac:dyDescent="0.2">
      <c r="A12" s="19"/>
      <c r="B12" s="20">
        <v>11914</v>
      </c>
      <c r="C12" s="20">
        <v>2359</v>
      </c>
      <c r="D12" s="21" t="s">
        <v>38</v>
      </c>
      <c r="E12" s="20" t="s">
        <v>39</v>
      </c>
      <c r="F12" s="20">
        <v>24041</v>
      </c>
      <c r="G12" s="21" t="s">
        <v>40</v>
      </c>
      <c r="H12" s="22"/>
      <c r="I12" s="22"/>
      <c r="J12" s="23">
        <v>0</v>
      </c>
      <c r="K12" s="24">
        <v>2540</v>
      </c>
      <c r="L12" s="25">
        <v>0.01</v>
      </c>
      <c r="M12" s="26">
        <f t="shared" si="0"/>
        <v>2267.8571428571427</v>
      </c>
      <c r="N12" s="26">
        <f t="shared" si="1"/>
        <v>272.14285714285711</v>
      </c>
      <c r="O12" s="27">
        <f t="shared" si="2"/>
        <v>-22.678571428571427</v>
      </c>
      <c r="P12" s="27">
        <f t="shared" si="6"/>
        <v>2267.8571428571427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-2517.3214285714284</v>
      </c>
      <c r="AJ12" s="28">
        <f t="shared" si="4"/>
        <v>1.3145040611561853E-13</v>
      </c>
    </row>
    <row r="13" spans="1:36" ht="12.95" customHeight="1" x14ac:dyDescent="0.2">
      <c r="A13" s="19">
        <v>43620</v>
      </c>
      <c r="B13" s="20">
        <v>11915</v>
      </c>
      <c r="C13" s="20">
        <v>2372</v>
      </c>
      <c r="D13" s="21" t="s">
        <v>78</v>
      </c>
      <c r="E13" s="20" t="s">
        <v>79</v>
      </c>
      <c r="F13" s="20">
        <v>11970</v>
      </c>
      <c r="G13" s="21" t="s">
        <v>40</v>
      </c>
      <c r="H13" s="22"/>
      <c r="I13" s="22"/>
      <c r="J13" s="23">
        <v>0</v>
      </c>
      <c r="K13" s="24">
        <v>7380</v>
      </c>
      <c r="L13" s="25">
        <v>0.01</v>
      </c>
      <c r="M13" s="26">
        <f t="shared" si="0"/>
        <v>6589.2857142857138</v>
      </c>
      <c r="N13" s="26">
        <f t="shared" si="1"/>
        <v>790.71428571428567</v>
      </c>
      <c r="O13" s="27">
        <f t="shared" si="2"/>
        <v>-65.892857142857139</v>
      </c>
      <c r="P13" s="27">
        <f t="shared" si="6"/>
        <v>6589.2857142857138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-7314.1071428571422</v>
      </c>
      <c r="AJ13" s="28">
        <f t="shared" si="4"/>
        <v>6.5369931689929217E-13</v>
      </c>
    </row>
    <row r="14" spans="1:36" ht="12.95" customHeight="1" x14ac:dyDescent="0.2">
      <c r="A14" s="19">
        <v>43622</v>
      </c>
      <c r="B14" s="20">
        <v>11916</v>
      </c>
      <c r="C14" s="20">
        <v>0</v>
      </c>
      <c r="D14" s="21" t="s">
        <v>62</v>
      </c>
      <c r="E14" s="20" t="s">
        <v>63</v>
      </c>
      <c r="F14" s="20">
        <v>23005</v>
      </c>
      <c r="G14" s="21" t="s">
        <v>40</v>
      </c>
      <c r="H14" s="22"/>
      <c r="I14" s="22"/>
      <c r="J14" s="23">
        <v>0</v>
      </c>
      <c r="K14" s="24">
        <v>7959</v>
      </c>
      <c r="L14" s="25">
        <v>0.01</v>
      </c>
      <c r="M14" s="26">
        <f t="shared" si="0"/>
        <v>7106.2499999999991</v>
      </c>
      <c r="N14" s="26">
        <f t="shared" si="1"/>
        <v>852.74999999999989</v>
      </c>
      <c r="O14" s="27">
        <f t="shared" si="2"/>
        <v>-71.062499999999986</v>
      </c>
      <c r="P14" s="27">
        <f t="shared" si="6"/>
        <v>7106.2499999999991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-7887.9374999999991</v>
      </c>
      <c r="AJ14" s="28">
        <f t="shared" si="4"/>
        <v>9.2370555648813024E-13</v>
      </c>
    </row>
    <row r="15" spans="1:36" ht="12.95" customHeight="1" x14ac:dyDescent="0.2">
      <c r="A15" s="19"/>
      <c r="B15" s="20">
        <v>11917</v>
      </c>
      <c r="C15" s="20">
        <v>2363</v>
      </c>
      <c r="D15" s="21" t="s">
        <v>53</v>
      </c>
      <c r="E15" s="20" t="s">
        <v>54</v>
      </c>
      <c r="F15" s="20">
        <v>31800</v>
      </c>
      <c r="G15" s="21" t="s">
        <v>55</v>
      </c>
      <c r="H15" s="22"/>
      <c r="I15" s="22"/>
      <c r="J15" s="23">
        <v>0</v>
      </c>
      <c r="K15" s="24">
        <v>4472.5</v>
      </c>
      <c r="L15" s="25">
        <v>0.01</v>
      </c>
      <c r="M15" s="26">
        <f t="shared" si="0"/>
        <v>3993.3035714285711</v>
      </c>
      <c r="N15" s="26">
        <f t="shared" si="1"/>
        <v>479.1964285714285</v>
      </c>
      <c r="O15" s="27">
        <f t="shared" si="2"/>
        <v>-39.933035714285715</v>
      </c>
      <c r="P15" s="27"/>
      <c r="Q15" s="27"/>
      <c r="R15" s="27"/>
      <c r="S15" s="27"/>
      <c r="T15" s="27"/>
      <c r="U15" s="27"/>
      <c r="V15" s="27"/>
      <c r="W15" s="27">
        <f>M15</f>
        <v>3993.3035714285711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-4432.5669642857138</v>
      </c>
      <c r="AJ15" s="28">
        <f t="shared" si="4"/>
        <v>5.1869619710487314E-13</v>
      </c>
    </row>
    <row r="16" spans="1:36" ht="12.95" customHeight="1" x14ac:dyDescent="0.2">
      <c r="A16" s="19"/>
      <c r="B16" s="20">
        <v>11918</v>
      </c>
      <c r="C16" s="20">
        <v>2374</v>
      </c>
      <c r="D16" s="21" t="s">
        <v>43</v>
      </c>
      <c r="E16" s="20" t="s">
        <v>44</v>
      </c>
      <c r="F16" s="20">
        <v>73321</v>
      </c>
      <c r="G16" s="21" t="s">
        <v>40</v>
      </c>
      <c r="H16" s="22"/>
      <c r="I16" s="22"/>
      <c r="J16" s="23">
        <v>3050</v>
      </c>
      <c r="K16" s="24">
        <v>0</v>
      </c>
      <c r="L16" s="25">
        <v>0.01</v>
      </c>
      <c r="M16" s="26">
        <f t="shared" si="0"/>
        <v>3050</v>
      </c>
      <c r="N16" s="26">
        <f t="shared" si="1"/>
        <v>0</v>
      </c>
      <c r="O16" s="27">
        <f t="shared" si="2"/>
        <v>-30.5</v>
      </c>
      <c r="P16" s="27">
        <f t="shared" ref="P16:P20" si="7">M16</f>
        <v>3050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-3019.5</v>
      </c>
      <c r="AJ16" s="28">
        <f t="shared" si="4"/>
        <v>0</v>
      </c>
    </row>
    <row r="17" spans="1:36" ht="12.95" customHeight="1" x14ac:dyDescent="0.2">
      <c r="A17" s="19"/>
      <c r="B17" s="20">
        <v>11919</v>
      </c>
      <c r="C17" s="20">
        <v>2375</v>
      </c>
      <c r="D17" s="21" t="s">
        <v>46</v>
      </c>
      <c r="E17" s="20" t="s">
        <v>47</v>
      </c>
      <c r="F17" s="20">
        <v>24259</v>
      </c>
      <c r="G17" s="21" t="s">
        <v>40</v>
      </c>
      <c r="H17" s="22"/>
      <c r="I17" s="22"/>
      <c r="J17" s="23">
        <v>1155</v>
      </c>
      <c r="K17" s="24">
        <v>0</v>
      </c>
      <c r="L17" s="25">
        <v>0.01</v>
      </c>
      <c r="M17" s="26">
        <f t="shared" si="0"/>
        <v>1155</v>
      </c>
      <c r="N17" s="26">
        <f t="shared" si="1"/>
        <v>0</v>
      </c>
      <c r="O17" s="27">
        <f t="shared" si="2"/>
        <v>-11.55</v>
      </c>
      <c r="P17" s="27">
        <f t="shared" si="7"/>
        <v>1155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-1143.45</v>
      </c>
      <c r="AJ17" s="28">
        <f t="shared" si="4"/>
        <v>-4.6185277824406512E-14</v>
      </c>
    </row>
    <row r="18" spans="1:36" ht="12.95" customHeight="1" x14ac:dyDescent="0.2">
      <c r="A18" s="19">
        <v>43623</v>
      </c>
      <c r="B18" s="20">
        <v>11920</v>
      </c>
      <c r="C18" s="20">
        <v>2360</v>
      </c>
      <c r="D18" s="21" t="s">
        <v>67</v>
      </c>
      <c r="E18" s="20" t="s">
        <v>68</v>
      </c>
      <c r="F18" s="20">
        <v>40178</v>
      </c>
      <c r="G18" s="21" t="s">
        <v>40</v>
      </c>
      <c r="H18" s="22"/>
      <c r="I18" s="22"/>
      <c r="J18" s="30">
        <v>0</v>
      </c>
      <c r="K18" s="24">
        <v>22661</v>
      </c>
      <c r="L18" s="25">
        <v>0.01</v>
      </c>
      <c r="M18" s="26">
        <f t="shared" si="0"/>
        <v>20233.035714285714</v>
      </c>
      <c r="N18" s="26">
        <f t="shared" si="1"/>
        <v>2427.9642857142858</v>
      </c>
      <c r="O18" s="27">
        <f t="shared" si="2"/>
        <v>-202.33035714285714</v>
      </c>
      <c r="P18" s="27">
        <f t="shared" si="7"/>
        <v>20233.035714285714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-22458.669642857141</v>
      </c>
      <c r="AJ18" s="28">
        <f t="shared" si="4"/>
        <v>1.5631940186722204E-12</v>
      </c>
    </row>
    <row r="19" spans="1:36" ht="12.95" customHeight="1" x14ac:dyDescent="0.2">
      <c r="A19" s="19">
        <v>43626</v>
      </c>
      <c r="B19" s="20">
        <v>11922</v>
      </c>
      <c r="C19" s="20">
        <v>2376</v>
      </c>
      <c r="D19" s="21" t="s">
        <v>41</v>
      </c>
      <c r="E19" s="20" t="s">
        <v>42</v>
      </c>
      <c r="F19" s="20">
        <v>170335</v>
      </c>
      <c r="G19" s="21" t="s">
        <v>40</v>
      </c>
      <c r="H19" s="22"/>
      <c r="I19" s="22"/>
      <c r="J19" s="30">
        <v>2950</v>
      </c>
      <c r="K19" s="24">
        <v>0</v>
      </c>
      <c r="L19" s="25">
        <v>0.01</v>
      </c>
      <c r="M19" s="26">
        <f t="shared" si="0"/>
        <v>2950</v>
      </c>
      <c r="N19" s="26">
        <f t="shared" si="1"/>
        <v>0</v>
      </c>
      <c r="O19" s="27">
        <f t="shared" si="2"/>
        <v>-29.5</v>
      </c>
      <c r="P19" s="27">
        <f t="shared" si="7"/>
        <v>2950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-2920.5</v>
      </c>
      <c r="AJ19" s="28">
        <f t="shared" si="4"/>
        <v>0</v>
      </c>
    </row>
    <row r="20" spans="1:36" ht="12.95" customHeight="1" x14ac:dyDescent="0.2">
      <c r="A20" s="19"/>
      <c r="B20" s="20">
        <v>11923</v>
      </c>
      <c r="C20" s="20">
        <v>2377</v>
      </c>
      <c r="D20" s="21" t="s">
        <v>43</v>
      </c>
      <c r="E20" s="20" t="s">
        <v>44</v>
      </c>
      <c r="F20" s="20">
        <v>73333</v>
      </c>
      <c r="G20" s="21" t="s">
        <v>40</v>
      </c>
      <c r="H20" s="22"/>
      <c r="I20" s="22"/>
      <c r="J20" s="30">
        <v>6605</v>
      </c>
      <c r="K20" s="24">
        <v>0</v>
      </c>
      <c r="L20" s="25">
        <v>0.01</v>
      </c>
      <c r="M20" s="26">
        <f t="shared" si="0"/>
        <v>6605</v>
      </c>
      <c r="N20" s="26">
        <f t="shared" si="1"/>
        <v>0</v>
      </c>
      <c r="O20" s="27">
        <f t="shared" si="2"/>
        <v>-66.05</v>
      </c>
      <c r="P20" s="27">
        <f t="shared" si="7"/>
        <v>6605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-6538.95</v>
      </c>
      <c r="AJ20" s="28">
        <f t="shared" si="4"/>
        <v>1.8474111129762605E-13</v>
      </c>
    </row>
    <row r="21" spans="1:36" s="5" customFormat="1" ht="12.95" customHeight="1" x14ac:dyDescent="0.2">
      <c r="A21" s="19"/>
      <c r="B21" s="20">
        <v>11924</v>
      </c>
      <c r="C21" s="20">
        <v>2378</v>
      </c>
      <c r="D21" s="21" t="s">
        <v>43</v>
      </c>
      <c r="E21" s="20" t="s">
        <v>44</v>
      </c>
      <c r="F21" s="20">
        <v>73334</v>
      </c>
      <c r="G21" s="21" t="s">
        <v>45</v>
      </c>
      <c r="H21" s="22"/>
      <c r="I21" s="22"/>
      <c r="J21" s="23">
        <v>1475</v>
      </c>
      <c r="K21" s="24">
        <v>0</v>
      </c>
      <c r="L21" s="25">
        <v>0.01</v>
      </c>
      <c r="M21" s="26">
        <f t="shared" si="0"/>
        <v>1475</v>
      </c>
      <c r="N21" s="26">
        <f t="shared" si="1"/>
        <v>0</v>
      </c>
      <c r="O21" s="27">
        <f t="shared" si="2"/>
        <v>-14.75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1475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-1460.25</v>
      </c>
      <c r="AJ21" s="28">
        <f t="shared" si="4"/>
        <v>0</v>
      </c>
    </row>
    <row r="22" spans="1:36" s="5" customFormat="1" ht="12.95" customHeight="1" x14ac:dyDescent="0.2">
      <c r="A22" s="19"/>
      <c r="B22" s="20">
        <v>11925</v>
      </c>
      <c r="C22" s="20">
        <v>2379</v>
      </c>
      <c r="D22" s="21" t="s">
        <v>50</v>
      </c>
      <c r="E22" s="20" t="s">
        <v>51</v>
      </c>
      <c r="F22" s="20">
        <v>120001330814</v>
      </c>
      <c r="G22" s="21" t="s">
        <v>52</v>
      </c>
      <c r="H22" s="22"/>
      <c r="I22" s="22"/>
      <c r="J22" s="23">
        <v>0</v>
      </c>
      <c r="K22" s="24">
        <v>7190</v>
      </c>
      <c r="L22" s="25">
        <v>0.01</v>
      </c>
      <c r="M22" s="26">
        <f t="shared" si="0"/>
        <v>6419.6428571428569</v>
      </c>
      <c r="N22" s="26">
        <f t="shared" si="1"/>
        <v>770.35714285714278</v>
      </c>
      <c r="O22" s="27">
        <f t="shared" si="2"/>
        <v>-64.196428571428569</v>
      </c>
      <c r="P22" s="27"/>
      <c r="Q22" s="27">
        <f>M22</f>
        <v>6419.6428571428569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-7125.8035714285706</v>
      </c>
      <c r="AJ22" s="28">
        <f t="shared" si="4"/>
        <v>7.815970093361102E-13</v>
      </c>
    </row>
    <row r="23" spans="1:36" s="5" customFormat="1" ht="12.95" customHeight="1" x14ac:dyDescent="0.2">
      <c r="A23" s="19"/>
      <c r="B23" s="20">
        <v>11926</v>
      </c>
      <c r="C23" s="20">
        <v>2380</v>
      </c>
      <c r="D23" s="21" t="s">
        <v>46</v>
      </c>
      <c r="E23" s="20" t="s">
        <v>47</v>
      </c>
      <c r="F23" s="20">
        <v>23288</v>
      </c>
      <c r="G23" s="21" t="s">
        <v>40</v>
      </c>
      <c r="H23" s="22"/>
      <c r="I23" s="22"/>
      <c r="J23" s="23">
        <v>3298.1</v>
      </c>
      <c r="K23" s="24">
        <v>0</v>
      </c>
      <c r="L23" s="25">
        <v>0.01</v>
      </c>
      <c r="M23" s="26">
        <f t="shared" si="0"/>
        <v>3298.1</v>
      </c>
      <c r="N23" s="26">
        <f t="shared" si="1"/>
        <v>0</v>
      </c>
      <c r="O23" s="27">
        <f t="shared" si="2"/>
        <v>-32.981000000000002</v>
      </c>
      <c r="P23" s="27">
        <f>M23</f>
        <v>3298.1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-3265.1189999999997</v>
      </c>
      <c r="AJ23" s="28">
        <f t="shared" si="4"/>
        <v>2.2026824808563106E-13</v>
      </c>
    </row>
    <row r="24" spans="1:36" ht="12.95" customHeight="1" x14ac:dyDescent="0.2">
      <c r="A24" s="19"/>
      <c r="B24" s="20">
        <v>11928</v>
      </c>
      <c r="C24" s="20">
        <v>2382</v>
      </c>
      <c r="D24" s="21" t="s">
        <v>46</v>
      </c>
      <c r="E24" s="20" t="s">
        <v>47</v>
      </c>
      <c r="F24" s="20">
        <v>23289</v>
      </c>
      <c r="G24" s="21" t="s">
        <v>45</v>
      </c>
      <c r="H24" s="22"/>
      <c r="I24" s="22"/>
      <c r="J24" s="23">
        <v>208</v>
      </c>
      <c r="K24" s="24">
        <v>0</v>
      </c>
      <c r="L24" s="25">
        <v>0.01</v>
      </c>
      <c r="M24" s="26">
        <f t="shared" si="0"/>
        <v>208</v>
      </c>
      <c r="N24" s="26">
        <f t="shared" si="1"/>
        <v>0</v>
      </c>
      <c r="O24" s="27">
        <f t="shared" si="2"/>
        <v>-2.08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f>M24</f>
        <v>208</v>
      </c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-205.92</v>
      </c>
      <c r="AJ24" s="28">
        <f t="shared" si="4"/>
        <v>1.2434497875801753E-14</v>
      </c>
    </row>
    <row r="25" spans="1:36" s="5" customFormat="1" ht="12.95" customHeight="1" x14ac:dyDescent="0.2">
      <c r="A25" s="19">
        <v>43627</v>
      </c>
      <c r="B25" s="20">
        <v>11929</v>
      </c>
      <c r="C25" s="20">
        <v>2383</v>
      </c>
      <c r="D25" s="21" t="s">
        <v>80</v>
      </c>
      <c r="E25" s="20" t="s">
        <v>81</v>
      </c>
      <c r="F25" s="20">
        <v>161072</v>
      </c>
      <c r="G25" s="21" t="s">
        <v>40</v>
      </c>
      <c r="H25" s="22"/>
      <c r="I25" s="22"/>
      <c r="J25" s="23">
        <v>0</v>
      </c>
      <c r="K25" s="24">
        <v>5680</v>
      </c>
      <c r="L25" s="25">
        <v>0.01</v>
      </c>
      <c r="M25" s="26">
        <f t="shared" si="0"/>
        <v>5071.4285714285706</v>
      </c>
      <c r="N25" s="26">
        <f t="shared" si="1"/>
        <v>608.57142857142844</v>
      </c>
      <c r="O25" s="27">
        <f t="shared" si="2"/>
        <v>-50.714285714285708</v>
      </c>
      <c r="P25" s="27">
        <f t="shared" ref="P25:P26" si="8">M25</f>
        <v>5071.4285714285706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-5629.2857142857138</v>
      </c>
      <c r="AJ25" s="28">
        <f t="shared" si="4"/>
        <v>5.2580162446247414E-13</v>
      </c>
    </row>
    <row r="26" spans="1:36" s="5" customFormat="1" ht="12.95" customHeight="1" x14ac:dyDescent="0.2">
      <c r="A26" s="19">
        <v>43629</v>
      </c>
      <c r="B26" s="20">
        <v>11930</v>
      </c>
      <c r="C26" s="20">
        <v>2384</v>
      </c>
      <c r="D26" s="21" t="s">
        <v>46</v>
      </c>
      <c r="E26" s="20" t="s">
        <v>47</v>
      </c>
      <c r="F26" s="20">
        <v>23381</v>
      </c>
      <c r="G26" s="21" t="s">
        <v>40</v>
      </c>
      <c r="H26" s="22"/>
      <c r="I26" s="22"/>
      <c r="J26" s="30">
        <v>1350</v>
      </c>
      <c r="K26" s="24">
        <v>0</v>
      </c>
      <c r="L26" s="25">
        <v>0.01</v>
      </c>
      <c r="M26" s="26">
        <f t="shared" si="0"/>
        <v>1350</v>
      </c>
      <c r="N26" s="26">
        <f t="shared" si="1"/>
        <v>0</v>
      </c>
      <c r="O26" s="27">
        <f t="shared" si="2"/>
        <v>-13.5</v>
      </c>
      <c r="P26" s="27">
        <f t="shared" si="8"/>
        <v>1350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-1336.5</v>
      </c>
      <c r="AJ26" s="28">
        <f t="shared" si="4"/>
        <v>0</v>
      </c>
    </row>
    <row r="27" spans="1:36" s="5" customFormat="1" ht="12.95" customHeight="1" x14ac:dyDescent="0.2">
      <c r="A27" s="19"/>
      <c r="B27" s="20">
        <v>11931</v>
      </c>
      <c r="C27" s="20">
        <v>2385</v>
      </c>
      <c r="D27" s="21" t="s">
        <v>60</v>
      </c>
      <c r="E27" s="20" t="s">
        <v>61</v>
      </c>
      <c r="F27" s="20">
        <v>511416440</v>
      </c>
      <c r="G27" s="21" t="s">
        <v>52</v>
      </c>
      <c r="H27" s="22"/>
      <c r="I27" s="22"/>
      <c r="J27" s="30">
        <v>0</v>
      </c>
      <c r="K27" s="24">
        <v>8223</v>
      </c>
      <c r="L27" s="25">
        <v>0.01</v>
      </c>
      <c r="M27" s="26">
        <f t="shared" si="0"/>
        <v>7341.9642857142853</v>
      </c>
      <c r="N27" s="26">
        <f t="shared" si="1"/>
        <v>881.03571428571422</v>
      </c>
      <c r="O27" s="27">
        <f t="shared" si="2"/>
        <v>-73.419642857142861</v>
      </c>
      <c r="P27" s="27"/>
      <c r="Q27" s="27">
        <f>M27</f>
        <v>7341.9642857142853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-8149.5803571428569</v>
      </c>
      <c r="AJ27" s="28">
        <f t="shared" si="4"/>
        <v>2.5579538487363607E-13</v>
      </c>
    </row>
    <row r="28" spans="1:36" s="5" customFormat="1" ht="12.95" customHeight="1" x14ac:dyDescent="0.2">
      <c r="A28" s="19"/>
      <c r="B28" s="20">
        <v>11932</v>
      </c>
      <c r="C28" s="20">
        <v>2386</v>
      </c>
      <c r="D28" s="21" t="s">
        <v>62</v>
      </c>
      <c r="E28" s="20" t="s">
        <v>63</v>
      </c>
      <c r="F28" s="20">
        <v>23065</v>
      </c>
      <c r="G28" s="21" t="s">
        <v>40</v>
      </c>
      <c r="H28" s="22"/>
      <c r="I28" s="22"/>
      <c r="J28" s="30">
        <v>0</v>
      </c>
      <c r="K28" s="24">
        <v>10042</v>
      </c>
      <c r="L28" s="25">
        <v>0.01</v>
      </c>
      <c r="M28" s="26">
        <f t="shared" si="0"/>
        <v>8966.0714285714275</v>
      </c>
      <c r="N28" s="26">
        <f t="shared" si="1"/>
        <v>1075.9285714285713</v>
      </c>
      <c r="O28" s="27">
        <f t="shared" si="2"/>
        <v>-89.660714285714278</v>
      </c>
      <c r="P28" s="27">
        <f>M28</f>
        <v>8966.0714285714275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-9952.3392857142844</v>
      </c>
      <c r="AJ28" s="28">
        <f t="shared" si="4"/>
        <v>1.3073986337985843E-12</v>
      </c>
    </row>
    <row r="29" spans="1:36" s="5" customFormat="1" ht="12.95" customHeight="1" x14ac:dyDescent="0.2">
      <c r="A29" s="19"/>
      <c r="B29" s="20">
        <v>11932</v>
      </c>
      <c r="C29" s="20">
        <v>2386</v>
      </c>
      <c r="D29" s="21" t="s">
        <v>62</v>
      </c>
      <c r="E29" s="20" t="s">
        <v>63</v>
      </c>
      <c r="F29" s="20">
        <v>23065</v>
      </c>
      <c r="G29" s="21" t="s">
        <v>55</v>
      </c>
      <c r="H29" s="22"/>
      <c r="I29" s="22"/>
      <c r="J29" s="30">
        <v>0</v>
      </c>
      <c r="K29" s="24">
        <v>738</v>
      </c>
      <c r="L29" s="25">
        <v>0.01</v>
      </c>
      <c r="M29" s="26">
        <f t="shared" si="0"/>
        <v>658.92857142857133</v>
      </c>
      <c r="N29" s="26">
        <f t="shared" si="1"/>
        <v>79.071428571428555</v>
      </c>
      <c r="O29" s="27">
        <f t="shared" si="2"/>
        <v>-6.5892857142857135</v>
      </c>
      <c r="P29" s="27"/>
      <c r="Q29" s="27"/>
      <c r="R29" s="27"/>
      <c r="S29" s="27"/>
      <c r="T29" s="27"/>
      <c r="U29" s="27"/>
      <c r="V29" s="27"/>
      <c r="W29" s="27">
        <f>M29</f>
        <v>658.92857142857133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-731.41071428571422</v>
      </c>
      <c r="AJ29" s="28">
        <f t="shared" si="4"/>
        <v>6.5725203057809267E-14</v>
      </c>
    </row>
    <row r="30" spans="1:36" s="5" customFormat="1" ht="12.95" customHeight="1" x14ac:dyDescent="0.2">
      <c r="A30" s="19">
        <v>43630</v>
      </c>
      <c r="B30" s="20">
        <v>11933</v>
      </c>
      <c r="C30" s="20">
        <v>2387</v>
      </c>
      <c r="D30" s="21" t="s">
        <v>41</v>
      </c>
      <c r="E30" s="20" t="s">
        <v>42</v>
      </c>
      <c r="F30" s="20">
        <v>170694</v>
      </c>
      <c r="G30" s="21" t="s">
        <v>40</v>
      </c>
      <c r="H30" s="22"/>
      <c r="I30" s="22"/>
      <c r="J30" s="30">
        <v>2560</v>
      </c>
      <c r="K30" s="24">
        <v>0</v>
      </c>
      <c r="L30" s="25">
        <v>0.01</v>
      </c>
      <c r="M30" s="26">
        <f t="shared" si="0"/>
        <v>2560</v>
      </c>
      <c r="N30" s="26">
        <f t="shared" si="1"/>
        <v>0</v>
      </c>
      <c r="O30" s="27">
        <f t="shared" si="2"/>
        <v>-25.6</v>
      </c>
      <c r="P30" s="27">
        <f t="shared" ref="P30:P33" si="9">M30</f>
        <v>2560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-2534.4</v>
      </c>
      <c r="AJ30" s="28">
        <f t="shared" si="4"/>
        <v>-9.2370555648813024E-14</v>
      </c>
    </row>
    <row r="31" spans="1:36" s="5" customFormat="1" ht="12.95" customHeight="1" x14ac:dyDescent="0.2">
      <c r="A31" s="19"/>
      <c r="B31" s="20">
        <v>11934</v>
      </c>
      <c r="C31" s="20">
        <v>2364</v>
      </c>
      <c r="D31" s="21" t="s">
        <v>100</v>
      </c>
      <c r="E31" s="20" t="s">
        <v>101</v>
      </c>
      <c r="F31" s="20">
        <v>230704</v>
      </c>
      <c r="G31" s="21" t="s">
        <v>40</v>
      </c>
      <c r="H31" s="22"/>
      <c r="I31" s="22"/>
      <c r="J31" s="23">
        <v>0</v>
      </c>
      <c r="K31" s="24">
        <v>5990.92</v>
      </c>
      <c r="L31" s="25">
        <v>0.01</v>
      </c>
      <c r="M31" s="26">
        <f t="shared" si="0"/>
        <v>5349.0357142857138</v>
      </c>
      <c r="N31" s="26">
        <f t="shared" si="1"/>
        <v>641.88428571428562</v>
      </c>
      <c r="O31" s="27">
        <f t="shared" si="2"/>
        <v>-53.490357142857135</v>
      </c>
      <c r="P31" s="27">
        <f t="shared" si="9"/>
        <v>5349.0357142857138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-5937.4296428571424</v>
      </c>
      <c r="AJ31" s="28">
        <f t="shared" si="4"/>
        <v>5.1159076974727213E-13</v>
      </c>
    </row>
    <row r="32" spans="1:36" s="73" customFormat="1" ht="12.95" customHeight="1" x14ac:dyDescent="0.2">
      <c r="A32" s="65">
        <v>43633</v>
      </c>
      <c r="B32" s="66">
        <v>11935</v>
      </c>
      <c r="C32" s="66">
        <v>2389</v>
      </c>
      <c r="D32" s="67" t="s">
        <v>41</v>
      </c>
      <c r="E32" s="66" t="s">
        <v>42</v>
      </c>
      <c r="F32" s="66">
        <v>170954</v>
      </c>
      <c r="G32" s="67" t="s">
        <v>40</v>
      </c>
      <c r="H32" s="68"/>
      <c r="I32" s="68"/>
      <c r="J32" s="69">
        <v>2460</v>
      </c>
      <c r="K32" s="24">
        <v>0</v>
      </c>
      <c r="L32" s="70">
        <v>0.01</v>
      </c>
      <c r="M32" s="35">
        <f t="shared" si="0"/>
        <v>2460</v>
      </c>
      <c r="N32" s="35">
        <f t="shared" si="1"/>
        <v>0</v>
      </c>
      <c r="O32" s="71">
        <f t="shared" si="2"/>
        <v>-24.6</v>
      </c>
      <c r="P32" s="71">
        <f t="shared" si="9"/>
        <v>2460</v>
      </c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>
        <f t="shared" si="3"/>
        <v>-2435.4</v>
      </c>
      <c r="AJ32" s="72">
        <f t="shared" si="4"/>
        <v>-9.2370555648813024E-14</v>
      </c>
    </row>
    <row r="33" spans="1:36" s="5" customFormat="1" ht="12.95" customHeight="1" x14ac:dyDescent="0.2">
      <c r="A33" s="19"/>
      <c r="B33" s="20">
        <v>11936</v>
      </c>
      <c r="C33" s="20">
        <v>2390</v>
      </c>
      <c r="D33" s="21" t="s">
        <v>43</v>
      </c>
      <c r="E33" s="20" t="s">
        <v>44</v>
      </c>
      <c r="F33" s="20">
        <v>73341</v>
      </c>
      <c r="G33" s="21" t="s">
        <v>40</v>
      </c>
      <c r="H33" s="22"/>
      <c r="I33" s="22"/>
      <c r="J33" s="23">
        <v>8661.2999999999993</v>
      </c>
      <c r="K33" s="24">
        <v>0</v>
      </c>
      <c r="L33" s="25">
        <v>0.01</v>
      </c>
      <c r="M33" s="26">
        <f t="shared" si="0"/>
        <v>8661.2999999999993</v>
      </c>
      <c r="N33" s="26">
        <f t="shared" si="1"/>
        <v>0</v>
      </c>
      <c r="O33" s="27">
        <f t="shared" si="2"/>
        <v>-86.613</v>
      </c>
      <c r="P33" s="27">
        <f t="shared" si="9"/>
        <v>8661.2999999999993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-8574.6869999999999</v>
      </c>
      <c r="AJ33" s="28">
        <f t="shared" si="4"/>
        <v>-6.2527760746888816E-13</v>
      </c>
    </row>
    <row r="34" spans="1:36" s="5" customFormat="1" ht="12.95" customHeight="1" x14ac:dyDescent="0.2">
      <c r="A34" s="19"/>
      <c r="B34" s="20">
        <v>11937</v>
      </c>
      <c r="C34" s="20">
        <v>2391</v>
      </c>
      <c r="D34" s="21" t="s">
        <v>43</v>
      </c>
      <c r="E34" s="20" t="s">
        <v>44</v>
      </c>
      <c r="F34" s="20">
        <v>73342</v>
      </c>
      <c r="G34" s="21" t="s">
        <v>45</v>
      </c>
      <c r="H34" s="22"/>
      <c r="I34" s="22"/>
      <c r="J34" s="23">
        <v>1960</v>
      </c>
      <c r="K34" s="24">
        <v>0</v>
      </c>
      <c r="L34" s="25">
        <v>0.01</v>
      </c>
      <c r="M34" s="26">
        <f t="shared" si="0"/>
        <v>1960</v>
      </c>
      <c r="N34" s="26">
        <f t="shared" si="1"/>
        <v>0</v>
      </c>
      <c r="O34" s="27">
        <f t="shared" si="2"/>
        <v>-19.600000000000001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0">M34</f>
        <v>1960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-1940.4</v>
      </c>
      <c r="AJ34" s="28">
        <f t="shared" si="4"/>
        <v>-9.2370555648813024E-14</v>
      </c>
    </row>
    <row r="35" spans="1:36" s="5" customFormat="1" ht="12.95" customHeight="1" x14ac:dyDescent="0.2">
      <c r="A35" s="19"/>
      <c r="B35" s="20">
        <v>11938</v>
      </c>
      <c r="C35" s="20">
        <v>2392</v>
      </c>
      <c r="D35" s="21" t="s">
        <v>46</v>
      </c>
      <c r="E35" s="20" t="s">
        <v>47</v>
      </c>
      <c r="F35" s="20">
        <v>23502</v>
      </c>
      <c r="G35" s="21" t="s">
        <v>45</v>
      </c>
      <c r="H35" s="22"/>
      <c r="I35" s="22"/>
      <c r="J35" s="23">
        <v>451</v>
      </c>
      <c r="K35" s="24">
        <v>0</v>
      </c>
      <c r="L35" s="25">
        <v>0.01</v>
      </c>
      <c r="M35" s="26">
        <f t="shared" si="0"/>
        <v>451</v>
      </c>
      <c r="N35" s="26">
        <f t="shared" si="1"/>
        <v>0</v>
      </c>
      <c r="O35" s="27">
        <f t="shared" si="2"/>
        <v>-4.51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0"/>
        <v>451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-446.49</v>
      </c>
      <c r="AJ35" s="28">
        <f t="shared" si="4"/>
        <v>-8.8817841970012523E-15</v>
      </c>
    </row>
    <row r="36" spans="1:36" s="5" customFormat="1" ht="12.95" customHeight="1" x14ac:dyDescent="0.2">
      <c r="A36" s="19"/>
      <c r="B36" s="20">
        <v>11938</v>
      </c>
      <c r="C36" s="20">
        <v>2392</v>
      </c>
      <c r="D36" s="21" t="s">
        <v>46</v>
      </c>
      <c r="E36" s="20" t="s">
        <v>47</v>
      </c>
      <c r="F36" s="20">
        <v>23502</v>
      </c>
      <c r="G36" s="21" t="s">
        <v>40</v>
      </c>
      <c r="H36" s="22"/>
      <c r="I36" s="22"/>
      <c r="J36" s="23">
        <v>3342.3</v>
      </c>
      <c r="K36" s="24">
        <v>0</v>
      </c>
      <c r="L36" s="25">
        <v>0.01</v>
      </c>
      <c r="M36" s="26">
        <f t="shared" si="0"/>
        <v>3342.3</v>
      </c>
      <c r="N36" s="26">
        <f t="shared" si="1"/>
        <v>0</v>
      </c>
      <c r="O36" s="27">
        <f t="shared" si="2"/>
        <v>-33.423000000000002</v>
      </c>
      <c r="P36" s="27">
        <f>M36</f>
        <v>3342.3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-3308.8770000000004</v>
      </c>
      <c r="AJ36" s="28">
        <f t="shared" si="4"/>
        <v>-2.2737367544323206E-13</v>
      </c>
    </row>
    <row r="37" spans="1:36" s="5" customFormat="1" ht="12.95" customHeight="1" x14ac:dyDescent="0.2">
      <c r="A37" s="19">
        <v>43635</v>
      </c>
      <c r="B37" s="20">
        <v>11940</v>
      </c>
      <c r="C37" s="20">
        <v>2394</v>
      </c>
      <c r="D37" s="21" t="s">
        <v>72</v>
      </c>
      <c r="E37" s="20" t="s">
        <v>73</v>
      </c>
      <c r="F37" s="20">
        <v>77990</v>
      </c>
      <c r="G37" s="21" t="s">
        <v>74</v>
      </c>
      <c r="H37" s="22"/>
      <c r="I37" s="22"/>
      <c r="J37" s="23">
        <v>0</v>
      </c>
      <c r="K37" s="24">
        <v>430.76</v>
      </c>
      <c r="L37" s="25">
        <v>0.01</v>
      </c>
      <c r="M37" s="26">
        <f t="shared" si="0"/>
        <v>384.60714285714283</v>
      </c>
      <c r="N37" s="26">
        <f t="shared" si="1"/>
        <v>46.152857142857137</v>
      </c>
      <c r="O37" s="27">
        <f t="shared" si="2"/>
        <v>-3.8460714285714284</v>
      </c>
      <c r="P37" s="27"/>
      <c r="Q37" s="27"/>
      <c r="R37" s="27"/>
      <c r="S37" s="27"/>
      <c r="T37" s="27"/>
      <c r="U37" s="27"/>
      <c r="V37" s="27">
        <f t="shared" ref="V37:V38" si="11">M37</f>
        <v>384.60714285714283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-426.91392857142853</v>
      </c>
      <c r="AJ37" s="28">
        <f t="shared" si="4"/>
        <v>3.4638958368304884E-14</v>
      </c>
    </row>
    <row r="38" spans="1:36" s="5" customFormat="1" ht="12.95" customHeight="1" x14ac:dyDescent="0.2">
      <c r="A38" s="19"/>
      <c r="B38" s="20">
        <v>11940</v>
      </c>
      <c r="C38" s="20">
        <v>2394</v>
      </c>
      <c r="D38" s="21" t="s">
        <v>72</v>
      </c>
      <c r="E38" s="20" t="s">
        <v>73</v>
      </c>
      <c r="F38" s="20">
        <v>77990</v>
      </c>
      <c r="G38" s="21" t="s">
        <v>74</v>
      </c>
      <c r="H38" s="22"/>
      <c r="I38" s="22"/>
      <c r="J38" s="23">
        <v>0</v>
      </c>
      <c r="K38" s="24">
        <v>981.31</v>
      </c>
      <c r="L38" s="25">
        <v>0.01</v>
      </c>
      <c r="M38" s="26">
        <f t="shared" si="0"/>
        <v>876.16964285714278</v>
      </c>
      <c r="N38" s="26">
        <f t="shared" si="1"/>
        <v>105.14035714285713</v>
      </c>
      <c r="O38" s="27">
        <f t="shared" si="2"/>
        <v>-8.7616964285714278</v>
      </c>
      <c r="P38" s="27"/>
      <c r="Q38" s="27"/>
      <c r="R38" s="27"/>
      <c r="S38" s="27"/>
      <c r="T38" s="27"/>
      <c r="U38" s="27"/>
      <c r="V38" s="27">
        <f t="shared" si="11"/>
        <v>876.16964285714278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-972.54830357142851</v>
      </c>
      <c r="AJ38" s="28">
        <f t="shared" si="4"/>
        <v>0</v>
      </c>
    </row>
    <row r="39" spans="1:36" s="5" customFormat="1" ht="12.95" customHeight="1" x14ac:dyDescent="0.2">
      <c r="A39" s="19">
        <v>43636</v>
      </c>
      <c r="B39" s="20">
        <v>11941</v>
      </c>
      <c r="C39" s="20">
        <v>2395</v>
      </c>
      <c r="D39" s="21" t="s">
        <v>60</v>
      </c>
      <c r="E39" s="20" t="s">
        <v>61</v>
      </c>
      <c r="F39" s="20">
        <v>511439106</v>
      </c>
      <c r="G39" s="21" t="s">
        <v>52</v>
      </c>
      <c r="H39" s="22"/>
      <c r="I39" s="22"/>
      <c r="J39" s="23">
        <v>0</v>
      </c>
      <c r="K39" s="24">
        <v>5660</v>
      </c>
      <c r="L39" s="25">
        <v>0.01</v>
      </c>
      <c r="M39" s="26">
        <f t="shared" si="0"/>
        <v>5053.5714285714284</v>
      </c>
      <c r="N39" s="26">
        <f t="shared" si="1"/>
        <v>606.42857142857144</v>
      </c>
      <c r="O39" s="27">
        <f t="shared" si="2"/>
        <v>-50.535714285714285</v>
      </c>
      <c r="P39" s="27"/>
      <c r="Q39" s="27">
        <f>M39</f>
        <v>5053.5714285714284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-5609.4642857142853</v>
      </c>
      <c r="AJ39" s="28">
        <f t="shared" si="4"/>
        <v>3.907985046680551E-13</v>
      </c>
    </row>
    <row r="40" spans="1:36" s="5" customFormat="1" ht="12.95" customHeight="1" x14ac:dyDescent="0.2">
      <c r="A40" s="19"/>
      <c r="B40" s="20">
        <v>11942</v>
      </c>
      <c r="C40" s="20">
        <v>2398</v>
      </c>
      <c r="D40" s="21" t="s">
        <v>46</v>
      </c>
      <c r="E40" s="20" t="s">
        <v>47</v>
      </c>
      <c r="F40" s="20">
        <v>23617</v>
      </c>
      <c r="G40" s="21" t="s">
        <v>40</v>
      </c>
      <c r="H40" s="22"/>
      <c r="I40" s="22"/>
      <c r="J40" s="23">
        <v>1250.2</v>
      </c>
      <c r="K40" s="24">
        <v>0</v>
      </c>
      <c r="L40" s="25">
        <v>0.01</v>
      </c>
      <c r="M40" s="26">
        <f t="shared" si="0"/>
        <v>1250.2</v>
      </c>
      <c r="N40" s="26">
        <f t="shared" si="1"/>
        <v>0</v>
      </c>
      <c r="O40" s="27">
        <f t="shared" si="2"/>
        <v>-12.502000000000001</v>
      </c>
      <c r="P40" s="27">
        <f t="shared" ref="P40:P41" si="12">M40</f>
        <v>1250.2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-1237.6980000000001</v>
      </c>
      <c r="AJ40" s="28">
        <f t="shared" si="4"/>
        <v>-4.7961634663806763E-14</v>
      </c>
    </row>
    <row r="41" spans="1:36" s="5" customFormat="1" ht="12.95" customHeight="1" x14ac:dyDescent="0.2">
      <c r="A41" s="19">
        <v>43637</v>
      </c>
      <c r="B41" s="20">
        <v>11943</v>
      </c>
      <c r="C41" s="20">
        <v>2399</v>
      </c>
      <c r="D41" s="21" t="s">
        <v>41</v>
      </c>
      <c r="E41" s="20" t="s">
        <v>42</v>
      </c>
      <c r="F41" s="20">
        <v>171195</v>
      </c>
      <c r="G41" s="21" t="s">
        <v>40</v>
      </c>
      <c r="H41" s="22"/>
      <c r="I41" s="22"/>
      <c r="J41" s="30">
        <v>2100</v>
      </c>
      <c r="K41" s="24">
        <v>0</v>
      </c>
      <c r="L41" s="25">
        <v>0.01</v>
      </c>
      <c r="M41" s="26">
        <f t="shared" si="0"/>
        <v>2100</v>
      </c>
      <c r="N41" s="26">
        <f t="shared" si="1"/>
        <v>0</v>
      </c>
      <c r="O41" s="27">
        <f t="shared" si="2"/>
        <v>-21</v>
      </c>
      <c r="P41" s="27">
        <f t="shared" si="12"/>
        <v>2100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-2079</v>
      </c>
      <c r="AJ41" s="28">
        <f t="shared" si="4"/>
        <v>0</v>
      </c>
    </row>
    <row r="42" spans="1:36" s="5" customFormat="1" ht="12.95" customHeight="1" x14ac:dyDescent="0.2">
      <c r="A42" s="19">
        <v>43638</v>
      </c>
      <c r="B42" s="20">
        <v>11944</v>
      </c>
      <c r="C42" s="20">
        <v>2400</v>
      </c>
      <c r="D42" s="21" t="s">
        <v>56</v>
      </c>
      <c r="E42" s="20">
        <v>139564</v>
      </c>
      <c r="F42" s="20">
        <v>252385</v>
      </c>
      <c r="G42" s="21" t="s">
        <v>57</v>
      </c>
      <c r="H42" s="22"/>
      <c r="I42" s="22"/>
      <c r="J42" s="30">
        <v>0</v>
      </c>
      <c r="K42" s="24">
        <v>5032.72</v>
      </c>
      <c r="L42" s="25">
        <v>0.01</v>
      </c>
      <c r="M42" s="26">
        <f t="shared" si="0"/>
        <v>4493.5</v>
      </c>
      <c r="N42" s="26">
        <f t="shared" si="1"/>
        <v>539.22</v>
      </c>
      <c r="O42" s="27">
        <f t="shared" si="2"/>
        <v>-44.935000000000002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4493.5</v>
      </c>
      <c r="AI42" s="27">
        <f t="shared" si="3"/>
        <v>-4987.7849999999999</v>
      </c>
      <c r="AJ42" s="28">
        <f t="shared" si="4"/>
        <v>3.979039320256561E-13</v>
      </c>
    </row>
    <row r="43" spans="1:36" s="5" customFormat="1" ht="12.95" customHeight="1" x14ac:dyDescent="0.2">
      <c r="A43" s="19">
        <v>43640</v>
      </c>
      <c r="B43" s="20">
        <v>11945</v>
      </c>
      <c r="C43" s="20">
        <v>2401</v>
      </c>
      <c r="D43" s="21" t="s">
        <v>41</v>
      </c>
      <c r="E43" s="20" t="s">
        <v>42</v>
      </c>
      <c r="F43" s="20">
        <v>171330</v>
      </c>
      <c r="G43" s="21" t="s">
        <v>40</v>
      </c>
      <c r="H43" s="22"/>
      <c r="I43" s="22"/>
      <c r="J43" s="23">
        <v>3000</v>
      </c>
      <c r="K43" s="24">
        <v>0</v>
      </c>
      <c r="L43" s="25">
        <v>0.01</v>
      </c>
      <c r="M43" s="26">
        <f t="shared" si="0"/>
        <v>3000</v>
      </c>
      <c r="N43" s="26">
        <f t="shared" si="1"/>
        <v>0</v>
      </c>
      <c r="O43" s="27">
        <f t="shared" si="2"/>
        <v>-30</v>
      </c>
      <c r="P43" s="27">
        <f t="shared" ref="P43:P44" si="13">M43</f>
        <v>3000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-2970</v>
      </c>
      <c r="AJ43" s="28">
        <f t="shared" si="4"/>
        <v>0</v>
      </c>
    </row>
    <row r="44" spans="1:36" s="5" customFormat="1" ht="12.95" customHeight="1" x14ac:dyDescent="0.2">
      <c r="A44" s="19"/>
      <c r="B44" s="20">
        <v>11946</v>
      </c>
      <c r="C44" s="20">
        <v>2402</v>
      </c>
      <c r="D44" s="21" t="s">
        <v>43</v>
      </c>
      <c r="E44" s="20" t="s">
        <v>44</v>
      </c>
      <c r="F44" s="20">
        <v>73348</v>
      </c>
      <c r="G44" s="21" t="s">
        <v>40</v>
      </c>
      <c r="H44" s="22"/>
      <c r="I44" s="22"/>
      <c r="J44" s="23">
        <v>7940</v>
      </c>
      <c r="K44" s="24">
        <v>0</v>
      </c>
      <c r="L44" s="25">
        <v>0.01</v>
      </c>
      <c r="M44" s="26">
        <f t="shared" si="0"/>
        <v>7940</v>
      </c>
      <c r="N44" s="26">
        <f t="shared" si="1"/>
        <v>0</v>
      </c>
      <c r="O44" s="27">
        <f t="shared" si="2"/>
        <v>-79.400000000000006</v>
      </c>
      <c r="P44" s="27">
        <f t="shared" si="13"/>
        <v>7940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-7860.6</v>
      </c>
      <c r="AJ44" s="28">
        <f t="shared" si="4"/>
        <v>-3.694822225952521E-13</v>
      </c>
    </row>
    <row r="45" spans="1:36" s="5" customFormat="1" ht="12.95" customHeight="1" x14ac:dyDescent="0.2">
      <c r="A45" s="19"/>
      <c r="B45" s="20">
        <v>11947</v>
      </c>
      <c r="C45" s="20">
        <v>2403</v>
      </c>
      <c r="D45" s="21" t="s">
        <v>43</v>
      </c>
      <c r="E45" s="20" t="s">
        <v>44</v>
      </c>
      <c r="F45" s="20">
        <v>73349</v>
      </c>
      <c r="G45" s="21" t="s">
        <v>45</v>
      </c>
      <c r="H45" s="22"/>
      <c r="I45" s="22"/>
      <c r="J45" s="30">
        <v>1954</v>
      </c>
      <c r="K45" s="24">
        <v>0</v>
      </c>
      <c r="L45" s="25">
        <v>0.01</v>
      </c>
      <c r="M45" s="26">
        <f t="shared" si="0"/>
        <v>1954</v>
      </c>
      <c r="N45" s="26">
        <f t="shared" si="1"/>
        <v>0</v>
      </c>
      <c r="O45" s="27">
        <f t="shared" si="2"/>
        <v>-19.54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>
        <f t="shared" ref="Z45:Z46" si="14">M45</f>
        <v>1954</v>
      </c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-1934.46</v>
      </c>
      <c r="AJ45" s="28">
        <f t="shared" si="4"/>
        <v>-3.5527136788005009E-14</v>
      </c>
    </row>
    <row r="46" spans="1:36" s="5" customFormat="1" ht="12.95" customHeight="1" x14ac:dyDescent="0.2">
      <c r="A46" s="19"/>
      <c r="B46" s="20">
        <v>11948</v>
      </c>
      <c r="C46" s="20">
        <v>2404</v>
      </c>
      <c r="D46" s="21" t="s">
        <v>46</v>
      </c>
      <c r="E46" s="20" t="s">
        <v>47</v>
      </c>
      <c r="F46" s="20">
        <v>23709</v>
      </c>
      <c r="G46" s="21" t="s">
        <v>45</v>
      </c>
      <c r="H46" s="22"/>
      <c r="I46" s="22"/>
      <c r="J46" s="30">
        <v>168</v>
      </c>
      <c r="K46" s="24">
        <v>0</v>
      </c>
      <c r="L46" s="25">
        <v>0.01</v>
      </c>
      <c r="M46" s="26">
        <f t="shared" si="0"/>
        <v>168</v>
      </c>
      <c r="N46" s="26">
        <f t="shared" si="1"/>
        <v>0</v>
      </c>
      <c r="O46" s="27">
        <f t="shared" si="2"/>
        <v>-1.68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si="14"/>
        <v>168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-166.32</v>
      </c>
      <c r="AJ46" s="28">
        <f t="shared" si="4"/>
        <v>6.8833827526759706E-15</v>
      </c>
    </row>
    <row r="47" spans="1:36" s="5" customFormat="1" ht="12.95" customHeight="1" x14ac:dyDescent="0.2">
      <c r="A47" s="19"/>
      <c r="B47" s="20">
        <v>11948</v>
      </c>
      <c r="C47" s="20">
        <v>2404</v>
      </c>
      <c r="D47" s="21" t="s">
        <v>46</v>
      </c>
      <c r="E47" s="20" t="s">
        <v>47</v>
      </c>
      <c r="F47" s="20">
        <v>23709</v>
      </c>
      <c r="G47" s="21" t="s">
        <v>40</v>
      </c>
      <c r="H47" s="22"/>
      <c r="I47" s="22"/>
      <c r="J47" s="30">
        <v>2326.1</v>
      </c>
      <c r="K47" s="24">
        <v>0</v>
      </c>
      <c r="L47" s="25">
        <v>0.01</v>
      </c>
      <c r="M47" s="26">
        <f t="shared" si="0"/>
        <v>2326.1</v>
      </c>
      <c r="N47" s="26">
        <f t="shared" si="1"/>
        <v>0</v>
      </c>
      <c r="O47" s="27">
        <f t="shared" si="2"/>
        <v>-23.260999999999999</v>
      </c>
      <c r="P47" s="27">
        <f t="shared" ref="P47:P49" si="15">M47</f>
        <v>2326.1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-2302.8389999999999</v>
      </c>
      <c r="AJ47" s="28">
        <f t="shared" si="4"/>
        <v>-3.1974423109204508E-14</v>
      </c>
    </row>
    <row r="48" spans="1:36" s="5" customFormat="1" ht="12.95" customHeight="1" x14ac:dyDescent="0.2">
      <c r="A48" s="19"/>
      <c r="B48" s="20">
        <v>11951</v>
      </c>
      <c r="C48" s="20">
        <v>2396</v>
      </c>
      <c r="D48" s="21" t="s">
        <v>38</v>
      </c>
      <c r="E48" s="20" t="s">
        <v>39</v>
      </c>
      <c r="F48" s="20">
        <v>24782</v>
      </c>
      <c r="G48" s="21" t="s">
        <v>40</v>
      </c>
      <c r="H48" s="22"/>
      <c r="I48" s="22"/>
      <c r="J48" s="30">
        <v>0</v>
      </c>
      <c r="K48" s="24">
        <v>2540</v>
      </c>
      <c r="L48" s="25">
        <v>0.01</v>
      </c>
      <c r="M48" s="26">
        <f t="shared" si="0"/>
        <v>2267.8571428571427</v>
      </c>
      <c r="N48" s="26">
        <f t="shared" si="1"/>
        <v>272.14285714285711</v>
      </c>
      <c r="O48" s="27">
        <f t="shared" si="2"/>
        <v>-22.678571428571427</v>
      </c>
      <c r="P48" s="27">
        <f t="shared" si="15"/>
        <v>2267.8571428571427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-2517.3214285714284</v>
      </c>
      <c r="AJ48" s="28">
        <f t="shared" si="4"/>
        <v>1.3145040611561853E-13</v>
      </c>
    </row>
    <row r="49" spans="1:36" s="5" customFormat="1" ht="12.95" customHeight="1" x14ac:dyDescent="0.2">
      <c r="A49" s="19">
        <v>43641</v>
      </c>
      <c r="B49" s="20">
        <v>11950</v>
      </c>
      <c r="C49" s="20">
        <v>2406</v>
      </c>
      <c r="D49" s="21" t="s">
        <v>46</v>
      </c>
      <c r="E49" s="20" t="s">
        <v>47</v>
      </c>
      <c r="F49" s="20">
        <v>23751</v>
      </c>
      <c r="G49" s="21" t="s">
        <v>40</v>
      </c>
      <c r="H49" s="22"/>
      <c r="I49" s="22"/>
      <c r="J49" s="23">
        <v>720</v>
      </c>
      <c r="K49" s="24">
        <v>0</v>
      </c>
      <c r="L49" s="25">
        <v>0.01</v>
      </c>
      <c r="M49" s="26">
        <f t="shared" si="0"/>
        <v>720</v>
      </c>
      <c r="N49" s="26">
        <f t="shared" si="1"/>
        <v>0</v>
      </c>
      <c r="O49" s="27">
        <f t="shared" si="2"/>
        <v>-7.2</v>
      </c>
      <c r="P49" s="27">
        <f t="shared" si="15"/>
        <v>720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-712.8</v>
      </c>
      <c r="AJ49" s="28">
        <f t="shared" si="4"/>
        <v>4.5297099404706387E-14</v>
      </c>
    </row>
    <row r="50" spans="1:36" s="5" customFormat="1" ht="12.95" customHeight="1" x14ac:dyDescent="0.2">
      <c r="A50" s="19">
        <v>43642</v>
      </c>
      <c r="B50" s="20">
        <v>11953</v>
      </c>
      <c r="C50" s="20">
        <v>2407</v>
      </c>
      <c r="D50" s="21" t="s">
        <v>53</v>
      </c>
      <c r="E50" s="20" t="s">
        <v>54</v>
      </c>
      <c r="F50" s="20">
        <v>31894</v>
      </c>
      <c r="G50" s="21" t="s">
        <v>55</v>
      </c>
      <c r="H50" s="22"/>
      <c r="I50" s="22"/>
      <c r="J50" s="23"/>
      <c r="K50" s="24">
        <v>4251</v>
      </c>
      <c r="L50" s="25">
        <v>0.01</v>
      </c>
      <c r="M50" s="26">
        <f t="shared" si="0"/>
        <v>3795.5357142857138</v>
      </c>
      <c r="N50" s="26">
        <f t="shared" si="1"/>
        <v>455.46428571428561</v>
      </c>
      <c r="O50" s="27">
        <f t="shared" si="2"/>
        <v>-37.955357142857139</v>
      </c>
      <c r="P50" s="27"/>
      <c r="Q50" s="27"/>
      <c r="R50" s="27"/>
      <c r="S50" s="27"/>
      <c r="T50" s="27"/>
      <c r="U50" s="27"/>
      <c r="V50" s="27"/>
      <c r="W50" s="27">
        <f>M50</f>
        <v>3795.5357142857138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-4213.0446428571422</v>
      </c>
      <c r="AJ50" s="28">
        <f t="shared" si="4"/>
        <v>6.5369931689929217E-13</v>
      </c>
    </row>
    <row r="51" spans="1:36" s="5" customFormat="1" ht="12.95" customHeight="1" x14ac:dyDescent="0.2">
      <c r="A51" s="19">
        <v>43643</v>
      </c>
      <c r="B51" s="20">
        <v>11952</v>
      </c>
      <c r="C51" s="20">
        <v>2408</v>
      </c>
      <c r="D51" s="21" t="s">
        <v>46</v>
      </c>
      <c r="E51" s="20" t="s">
        <v>47</v>
      </c>
      <c r="F51" s="20">
        <v>23810</v>
      </c>
      <c r="G51" s="21" t="s">
        <v>40</v>
      </c>
      <c r="H51" s="22"/>
      <c r="I51" s="22"/>
      <c r="J51" s="30">
        <v>1083</v>
      </c>
      <c r="K51" s="24">
        <v>0</v>
      </c>
      <c r="L51" s="25">
        <v>0.01</v>
      </c>
      <c r="M51" s="26">
        <f t="shared" si="0"/>
        <v>1083</v>
      </c>
      <c r="N51" s="26">
        <f t="shared" si="1"/>
        <v>0</v>
      </c>
      <c r="O51" s="27">
        <f t="shared" si="2"/>
        <v>-10.83</v>
      </c>
      <c r="P51" s="27">
        <f t="shared" ref="P51:P52" si="16">M51</f>
        <v>1083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-1072.17</v>
      </c>
      <c r="AJ51" s="28">
        <f t="shared" si="4"/>
        <v>-7.2830630415410269E-14</v>
      </c>
    </row>
    <row r="52" spans="1:36" s="5" customFormat="1" ht="12.95" customHeight="1" x14ac:dyDescent="0.2">
      <c r="A52" s="19"/>
      <c r="B52" s="20">
        <v>11954</v>
      </c>
      <c r="C52" s="20">
        <v>2407</v>
      </c>
      <c r="D52" s="21" t="s">
        <v>62</v>
      </c>
      <c r="E52" s="20" t="s">
        <v>63</v>
      </c>
      <c r="F52" s="20">
        <v>23211</v>
      </c>
      <c r="G52" s="21" t="s">
        <v>40</v>
      </c>
      <c r="H52" s="22"/>
      <c r="I52" s="22"/>
      <c r="J52" s="30">
        <v>0</v>
      </c>
      <c r="K52" s="24">
        <v>9791</v>
      </c>
      <c r="L52" s="25">
        <v>0.01</v>
      </c>
      <c r="M52" s="26">
        <f t="shared" si="0"/>
        <v>8741.9642857142844</v>
      </c>
      <c r="N52" s="26">
        <f t="shared" si="1"/>
        <v>1049.035714285714</v>
      </c>
      <c r="O52" s="27">
        <f t="shared" si="2"/>
        <v>-87.419642857142847</v>
      </c>
      <c r="P52" s="27">
        <f t="shared" si="16"/>
        <v>8741.9642857142844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-9703.5803571428551</v>
      </c>
      <c r="AJ52" s="28">
        <f t="shared" si="4"/>
        <v>2.0889956431346945E-12</v>
      </c>
    </row>
    <row r="53" spans="1:36" s="5" customFormat="1" ht="12.95" customHeight="1" x14ac:dyDescent="0.2">
      <c r="A53" s="19"/>
      <c r="B53" s="20"/>
      <c r="C53" s="20"/>
      <c r="D53" s="21"/>
      <c r="E53" s="20"/>
      <c r="F53" s="20"/>
      <c r="G53" s="21"/>
      <c r="H53" s="22"/>
      <c r="I53" s="22"/>
      <c r="J53" s="30"/>
      <c r="K53" s="24"/>
      <c r="L53" s="25">
        <v>0.01</v>
      </c>
      <c r="M53" s="26">
        <f t="shared" si="0"/>
        <v>0</v>
      </c>
      <c r="N53" s="26">
        <f t="shared" si="1"/>
        <v>0</v>
      </c>
      <c r="O53" s="27">
        <f t="shared" si="2"/>
        <v>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0</v>
      </c>
      <c r="AJ53" s="28">
        <f t="shared" si="4"/>
        <v>0</v>
      </c>
    </row>
    <row r="54" spans="1:36" s="5" customFormat="1" ht="12.95" customHeight="1" x14ac:dyDescent="0.2">
      <c r="A54" s="19"/>
      <c r="B54" s="20"/>
      <c r="C54" s="20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0</v>
      </c>
      <c r="AJ54" s="28">
        <f t="shared" si="4"/>
        <v>0</v>
      </c>
    </row>
    <row r="55" spans="1:36" s="5" customFormat="1" ht="12.95" customHeight="1" x14ac:dyDescent="0.2">
      <c r="A55" s="19"/>
      <c r="B55" s="20"/>
      <c r="C55" s="20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0</v>
      </c>
      <c r="AJ55" s="28">
        <f t="shared" si="4"/>
        <v>0</v>
      </c>
    </row>
    <row r="56" spans="1:36" s="5" customFormat="1" ht="12.95" customHeight="1" x14ac:dyDescent="0.2">
      <c r="A56" s="19"/>
      <c r="B56" s="20"/>
      <c r="C56" s="20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0</v>
      </c>
      <c r="AJ56" s="28">
        <f t="shared" si="4"/>
        <v>0</v>
      </c>
    </row>
    <row r="57" spans="1:36" s="5" customFormat="1" ht="12.95" customHeight="1" x14ac:dyDescent="0.2">
      <c r="A57" s="19"/>
      <c r="B57" s="20"/>
      <c r="C57" s="20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0</v>
      </c>
      <c r="AJ57" s="28">
        <f t="shared" si="4"/>
        <v>0</v>
      </c>
    </row>
    <row r="58" spans="1:36" s="5" customFormat="1" ht="12.95" customHeight="1" x14ac:dyDescent="0.2">
      <c r="A58" s="19"/>
      <c r="B58" s="20"/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0</v>
      </c>
      <c r="AJ58" s="28">
        <f t="shared" si="4"/>
        <v>0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0</v>
      </c>
      <c r="AJ59" s="28">
        <f t="shared" si="4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0</v>
      </c>
      <c r="AJ60" s="28">
        <f t="shared" si="4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32"/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73489.650000000009</v>
      </c>
      <c r="K99" s="61">
        <f>SUM(K5:K97)</f>
        <v>135130.72999999998</v>
      </c>
      <c r="L99" s="62"/>
      <c r="M99" s="61">
        <f t="shared" ref="M99:AI99" si="17">SUM(M5:M97)</f>
        <v>194142.08749999997</v>
      </c>
      <c r="N99" s="61">
        <f t="shared" si="17"/>
        <v>14478.292499999996</v>
      </c>
      <c r="O99" s="61">
        <f t="shared" si="17"/>
        <v>-1941.4208749999993</v>
      </c>
      <c r="P99" s="61">
        <f t="shared" si="17"/>
        <v>149115.27499999999</v>
      </c>
      <c r="Q99" s="61">
        <f t="shared" si="17"/>
        <v>18815.178571428569</v>
      </c>
      <c r="R99" s="61">
        <f t="shared" si="17"/>
        <v>0</v>
      </c>
      <c r="S99" s="61">
        <f t="shared" si="17"/>
        <v>0</v>
      </c>
      <c r="T99" s="61">
        <f t="shared" si="17"/>
        <v>0</v>
      </c>
      <c r="U99" s="61">
        <f t="shared" si="17"/>
        <v>0</v>
      </c>
      <c r="V99" s="61">
        <f t="shared" si="17"/>
        <v>1260.7767857142856</v>
      </c>
      <c r="W99" s="61">
        <f t="shared" si="17"/>
        <v>8447.7678571428551</v>
      </c>
      <c r="X99" s="61">
        <f t="shared" si="17"/>
        <v>0</v>
      </c>
      <c r="Y99" s="61">
        <f t="shared" si="17"/>
        <v>0</v>
      </c>
      <c r="Z99" s="61">
        <f t="shared" si="17"/>
        <v>8541</v>
      </c>
      <c r="AA99" s="61">
        <f t="shared" si="17"/>
        <v>0</v>
      </c>
      <c r="AB99" s="61">
        <f t="shared" si="17"/>
        <v>0</v>
      </c>
      <c r="AC99" s="61">
        <f t="shared" si="17"/>
        <v>0</v>
      </c>
      <c r="AD99" s="61">
        <f t="shared" si="17"/>
        <v>0</v>
      </c>
      <c r="AE99" s="61">
        <f t="shared" si="17"/>
        <v>0</v>
      </c>
      <c r="AF99" s="61">
        <f t="shared" si="17"/>
        <v>0</v>
      </c>
      <c r="AG99" s="61">
        <f t="shared" si="17"/>
        <v>0</v>
      </c>
      <c r="AH99" s="61">
        <f t="shared" si="17"/>
        <v>7962.0892857142853</v>
      </c>
      <c r="AI99" s="61">
        <f t="shared" si="17"/>
        <v>-206678.95912499999</v>
      </c>
    </row>
    <row r="100" spans="1:36" x14ac:dyDescent="0.2">
      <c r="AH100" s="5" t="s">
        <v>69</v>
      </c>
      <c r="AI100" s="5">
        <f>+N101+AI99</f>
        <v>1941.4208749999525</v>
      </c>
    </row>
    <row r="101" spans="1:36" x14ac:dyDescent="0.2">
      <c r="K101" s="5">
        <f>+K99+J99</f>
        <v>208620.38</v>
      </c>
      <c r="N101" s="5">
        <f>+N99+M99</f>
        <v>208620.37999999995</v>
      </c>
      <c r="P101" s="5">
        <f>P99+Q99</f>
        <v>167930.45357142857</v>
      </c>
      <c r="AI101" s="5">
        <f>+AI99-AI100</f>
        <v>-208620.37999999995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3"/>
  <sheetViews>
    <sheetView topLeftCell="D1" workbookViewId="0">
      <selection activeCell="D6" sqref="D6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109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43647</v>
      </c>
      <c r="B5" s="20">
        <v>11955</v>
      </c>
      <c r="C5" s="20">
        <v>2413</v>
      </c>
      <c r="D5" s="21" t="s">
        <v>41</v>
      </c>
      <c r="E5" s="20" t="s">
        <v>42</v>
      </c>
      <c r="F5" s="20">
        <v>169948</v>
      </c>
      <c r="G5" s="21" t="s">
        <v>40</v>
      </c>
      <c r="H5" s="22"/>
      <c r="I5" s="22"/>
      <c r="J5" s="23">
        <v>2100</v>
      </c>
      <c r="K5" s="24">
        <v>0</v>
      </c>
      <c r="L5" s="25">
        <v>0.01</v>
      </c>
      <c r="M5" s="26">
        <f t="shared" ref="M5:M97" si="0">SUM(H5:J5,K5/1.12)</f>
        <v>2100</v>
      </c>
      <c r="N5" s="26">
        <f t="shared" ref="N5:N97" si="1">K5/1.12*0.12</f>
        <v>0</v>
      </c>
      <c r="O5" s="27">
        <f t="shared" ref="O5:O97" si="2">-SUM(I5:J5,K5/1.12)*L5</f>
        <v>-21</v>
      </c>
      <c r="P5" s="27">
        <f>M5</f>
        <v>2100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3">-SUM(N5:AH5)</f>
        <v>-2079</v>
      </c>
      <c r="AJ5" s="28">
        <f t="shared" ref="AJ5:AJ97" si="4">SUM(H5:K5)+AI5+O5</f>
        <v>0</v>
      </c>
    </row>
    <row r="6" spans="1:36" ht="12.95" customHeight="1" x14ac:dyDescent="0.2">
      <c r="A6" s="19"/>
      <c r="B6" s="20">
        <v>11956</v>
      </c>
      <c r="C6" s="20">
        <v>2414</v>
      </c>
      <c r="D6" s="21" t="s">
        <v>56</v>
      </c>
      <c r="E6" s="20">
        <v>139564</v>
      </c>
      <c r="F6" s="20">
        <v>252950</v>
      </c>
      <c r="G6" s="21" t="s">
        <v>57</v>
      </c>
      <c r="H6" s="22"/>
      <c r="I6" s="22"/>
      <c r="J6" s="23"/>
      <c r="K6" s="24">
        <v>2090.39</v>
      </c>
      <c r="L6" s="25">
        <v>0.01</v>
      </c>
      <c r="M6" s="26">
        <f t="shared" si="0"/>
        <v>1866.4196428571427</v>
      </c>
      <c r="N6" s="26">
        <f t="shared" si="1"/>
        <v>223.97035714285713</v>
      </c>
      <c r="O6" s="27">
        <f t="shared" si="2"/>
        <v>-18.664196428571426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>
        <f>M6</f>
        <v>1866.4196428571427</v>
      </c>
      <c r="AI6" s="27">
        <f t="shared" si="3"/>
        <v>-2071.7258035714285</v>
      </c>
      <c r="AJ6" s="28">
        <f t="shared" si="4"/>
        <v>-6.7501559897209518E-14</v>
      </c>
    </row>
    <row r="7" spans="1:36" ht="12.95" customHeight="1" x14ac:dyDescent="0.2">
      <c r="A7" s="19"/>
      <c r="B7" s="20">
        <v>11957</v>
      </c>
      <c r="C7" s="20">
        <v>2415</v>
      </c>
      <c r="D7" s="21" t="s">
        <v>43</v>
      </c>
      <c r="E7" s="20" t="s">
        <v>44</v>
      </c>
      <c r="F7" s="20">
        <v>73904</v>
      </c>
      <c r="G7" s="21" t="s">
        <v>40</v>
      </c>
      <c r="H7" s="22"/>
      <c r="I7" s="22"/>
      <c r="J7" s="23">
        <v>3419</v>
      </c>
      <c r="K7" s="24">
        <v>0</v>
      </c>
      <c r="L7" s="25">
        <v>0.01</v>
      </c>
      <c r="M7" s="26">
        <f t="shared" si="0"/>
        <v>3419</v>
      </c>
      <c r="N7" s="26">
        <f t="shared" si="1"/>
        <v>0</v>
      </c>
      <c r="O7" s="27">
        <f t="shared" si="2"/>
        <v>-34.19</v>
      </c>
      <c r="P7" s="27">
        <f>M7</f>
        <v>3419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-3384.81</v>
      </c>
      <c r="AJ7" s="28">
        <f t="shared" si="4"/>
        <v>5.6843418860808015E-14</v>
      </c>
    </row>
    <row r="8" spans="1:36" ht="12.95" customHeight="1" x14ac:dyDescent="0.2">
      <c r="A8" s="19"/>
      <c r="B8" s="20">
        <v>11958</v>
      </c>
      <c r="C8" s="20">
        <v>2416</v>
      </c>
      <c r="D8" s="21" t="s">
        <v>43</v>
      </c>
      <c r="E8" s="20" t="s">
        <v>44</v>
      </c>
      <c r="F8" s="20">
        <v>73905</v>
      </c>
      <c r="G8" s="21" t="s">
        <v>45</v>
      </c>
      <c r="H8" s="22"/>
      <c r="I8" s="22"/>
      <c r="J8" s="23">
        <v>2140</v>
      </c>
      <c r="K8" s="24">
        <v>0</v>
      </c>
      <c r="L8" s="25">
        <v>0.01</v>
      </c>
      <c r="M8" s="26">
        <f t="shared" si="0"/>
        <v>2140</v>
      </c>
      <c r="N8" s="26">
        <f t="shared" si="1"/>
        <v>0</v>
      </c>
      <c r="O8" s="27">
        <f t="shared" si="2"/>
        <v>-21.400000000000002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M8</f>
        <v>2140</v>
      </c>
      <c r="AA8" s="27"/>
      <c r="AB8" s="27"/>
      <c r="AC8" s="27"/>
      <c r="AD8" s="27"/>
      <c r="AE8" s="27"/>
      <c r="AF8" s="27"/>
      <c r="AG8" s="27"/>
      <c r="AH8" s="27"/>
      <c r="AI8" s="27">
        <f t="shared" si="3"/>
        <v>-2118.6</v>
      </c>
      <c r="AJ8" s="28">
        <f t="shared" si="4"/>
        <v>8.8817841970012523E-14</v>
      </c>
    </row>
    <row r="9" spans="1:36" ht="12.95" customHeight="1" x14ac:dyDescent="0.2">
      <c r="A9" s="19"/>
      <c r="B9" s="20">
        <v>11959</v>
      </c>
      <c r="C9" s="20">
        <v>2410</v>
      </c>
      <c r="D9" s="21" t="s">
        <v>53</v>
      </c>
      <c r="E9" s="20" t="s">
        <v>54</v>
      </c>
      <c r="F9" s="20">
        <v>31915</v>
      </c>
      <c r="G9" s="21" t="s">
        <v>55</v>
      </c>
      <c r="H9" s="22"/>
      <c r="I9" s="22"/>
      <c r="J9" s="30"/>
      <c r="K9" s="24">
        <v>412</v>
      </c>
      <c r="L9" s="25">
        <v>0.01</v>
      </c>
      <c r="M9" s="26">
        <f t="shared" si="0"/>
        <v>367.85714285714283</v>
      </c>
      <c r="N9" s="26">
        <f t="shared" si="1"/>
        <v>44.142857142857139</v>
      </c>
      <c r="O9" s="27">
        <f t="shared" si="2"/>
        <v>-3.6785714285714284</v>
      </c>
      <c r="P9" s="27"/>
      <c r="Q9" s="27"/>
      <c r="R9" s="27"/>
      <c r="S9" s="27"/>
      <c r="T9" s="27"/>
      <c r="U9" s="27"/>
      <c r="V9" s="27"/>
      <c r="W9" s="27">
        <f t="shared" ref="W9:W10" si="5">M9</f>
        <v>367.85714285714283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-408.32142857142856</v>
      </c>
      <c r="AJ9" s="28">
        <f t="shared" si="4"/>
        <v>1.6431300764452317E-14</v>
      </c>
    </row>
    <row r="10" spans="1:36" ht="12.95" customHeight="1" x14ac:dyDescent="0.2">
      <c r="A10" s="19"/>
      <c r="B10" s="20">
        <v>11959</v>
      </c>
      <c r="C10" s="20">
        <v>2410</v>
      </c>
      <c r="D10" s="21" t="s">
        <v>53</v>
      </c>
      <c r="E10" s="20" t="s">
        <v>54</v>
      </c>
      <c r="F10" s="20">
        <v>31915</v>
      </c>
      <c r="G10" s="21" t="s">
        <v>55</v>
      </c>
      <c r="H10" s="22"/>
      <c r="I10" s="22"/>
      <c r="J10" s="30"/>
      <c r="K10" s="24">
        <v>2696</v>
      </c>
      <c r="L10" s="25">
        <v>0.01</v>
      </c>
      <c r="M10" s="26">
        <f t="shared" si="0"/>
        <v>2407.1428571428569</v>
      </c>
      <c r="N10" s="26">
        <f t="shared" si="1"/>
        <v>288.85714285714283</v>
      </c>
      <c r="O10" s="27">
        <f t="shared" si="2"/>
        <v>-24.071428571428569</v>
      </c>
      <c r="P10" s="27"/>
      <c r="Q10" s="27"/>
      <c r="R10" s="27"/>
      <c r="S10" s="27"/>
      <c r="T10" s="27"/>
      <c r="U10" s="27"/>
      <c r="V10" s="27"/>
      <c r="W10" s="27">
        <f t="shared" si="5"/>
        <v>2407.1428571428569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-2671.9285714285711</v>
      </c>
      <c r="AJ10" s="28">
        <f t="shared" si="4"/>
        <v>3.2684965844964609E-13</v>
      </c>
    </row>
    <row r="11" spans="1:36" ht="12.95" customHeight="1" x14ac:dyDescent="0.2">
      <c r="A11" s="19"/>
      <c r="B11" s="20">
        <v>11960</v>
      </c>
      <c r="C11" s="20">
        <v>2411</v>
      </c>
      <c r="D11" s="21" t="s">
        <v>75</v>
      </c>
      <c r="E11" s="20" t="s">
        <v>76</v>
      </c>
      <c r="F11" s="20">
        <v>31623</v>
      </c>
      <c r="G11" s="21" t="s">
        <v>23</v>
      </c>
      <c r="H11" s="22"/>
      <c r="I11" s="22"/>
      <c r="J11" s="30"/>
      <c r="K11" s="24">
        <v>1800</v>
      </c>
      <c r="L11" s="25">
        <v>0.01</v>
      </c>
      <c r="M11" s="26">
        <f t="shared" si="0"/>
        <v>1607.1428571428569</v>
      </c>
      <c r="N11" s="26">
        <f t="shared" si="1"/>
        <v>192.85714285714283</v>
      </c>
      <c r="O11" s="27">
        <f t="shared" si="2"/>
        <v>-16.071428571428569</v>
      </c>
      <c r="P11" s="27"/>
      <c r="Q11" s="27"/>
      <c r="R11" s="27"/>
      <c r="S11" s="27"/>
      <c r="T11" s="27"/>
      <c r="U11" s="27">
        <f>M11</f>
        <v>1607.1428571428569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-1783.9285714285711</v>
      </c>
      <c r="AJ11" s="28">
        <f t="shared" si="4"/>
        <v>3.2684965844964609E-13</v>
      </c>
    </row>
    <row r="12" spans="1:36" ht="12.95" customHeight="1" x14ac:dyDescent="0.2">
      <c r="A12" s="19">
        <v>43648</v>
      </c>
      <c r="B12" s="20">
        <v>11961</v>
      </c>
      <c r="C12" s="20">
        <v>2417</v>
      </c>
      <c r="D12" s="21" t="s">
        <v>46</v>
      </c>
      <c r="E12" s="20" t="s">
        <v>47</v>
      </c>
      <c r="F12" s="20">
        <v>23069</v>
      </c>
      <c r="G12" s="21" t="s">
        <v>45</v>
      </c>
      <c r="H12" s="22"/>
      <c r="I12" s="22"/>
      <c r="J12" s="23">
        <v>323.60000000000002</v>
      </c>
      <c r="K12" s="24">
        <v>0</v>
      </c>
      <c r="L12" s="25">
        <v>0.01</v>
      </c>
      <c r="M12" s="26">
        <f t="shared" si="0"/>
        <v>323.60000000000002</v>
      </c>
      <c r="N12" s="26">
        <f t="shared" si="1"/>
        <v>0</v>
      </c>
      <c r="O12" s="27">
        <f t="shared" si="2"/>
        <v>-3.2360000000000002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>
        <f>M12</f>
        <v>323.60000000000002</v>
      </c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-320.36400000000003</v>
      </c>
      <c r="AJ12" s="28">
        <f t="shared" si="4"/>
        <v>-1.021405182655144E-14</v>
      </c>
    </row>
    <row r="13" spans="1:36" ht="12.95" customHeight="1" x14ac:dyDescent="0.2">
      <c r="A13" s="19"/>
      <c r="B13" s="20">
        <v>11961</v>
      </c>
      <c r="C13" s="20">
        <v>2417</v>
      </c>
      <c r="D13" s="21" t="s">
        <v>46</v>
      </c>
      <c r="E13" s="20" t="s">
        <v>47</v>
      </c>
      <c r="F13" s="20">
        <v>23069</v>
      </c>
      <c r="G13" s="21" t="s">
        <v>40</v>
      </c>
      <c r="H13" s="22"/>
      <c r="I13" s="22"/>
      <c r="J13" s="23">
        <v>3213</v>
      </c>
      <c r="K13" s="24">
        <v>0</v>
      </c>
      <c r="L13" s="25">
        <v>0.01</v>
      </c>
      <c r="M13" s="26">
        <f t="shared" si="0"/>
        <v>3213</v>
      </c>
      <c r="N13" s="26">
        <f t="shared" si="1"/>
        <v>0</v>
      </c>
      <c r="O13" s="27">
        <f t="shared" si="2"/>
        <v>-32.130000000000003</v>
      </c>
      <c r="P13" s="27">
        <f t="shared" ref="P13:P18" si="6">M13</f>
        <v>3213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-3180.87</v>
      </c>
      <c r="AJ13" s="28">
        <f t="shared" si="4"/>
        <v>1.0658141036401503E-13</v>
      </c>
    </row>
    <row r="14" spans="1:36" ht="12.95" customHeight="1" x14ac:dyDescent="0.2">
      <c r="A14" s="19">
        <v>43649</v>
      </c>
      <c r="B14" s="20">
        <v>11963</v>
      </c>
      <c r="C14" s="20">
        <v>2419</v>
      </c>
      <c r="D14" s="21" t="s">
        <v>43</v>
      </c>
      <c r="E14" s="20" t="s">
        <v>44</v>
      </c>
      <c r="F14" s="20">
        <v>7908</v>
      </c>
      <c r="G14" s="21" t="s">
        <v>40</v>
      </c>
      <c r="H14" s="22"/>
      <c r="I14" s="22"/>
      <c r="J14" s="23">
        <v>1435.5</v>
      </c>
      <c r="K14" s="24">
        <v>0</v>
      </c>
      <c r="L14" s="25">
        <v>0.01</v>
      </c>
      <c r="M14" s="26">
        <f t="shared" si="0"/>
        <v>1435.5</v>
      </c>
      <c r="N14" s="26">
        <f t="shared" si="1"/>
        <v>0</v>
      </c>
      <c r="O14" s="27">
        <f t="shared" si="2"/>
        <v>-14.355</v>
      </c>
      <c r="P14" s="27">
        <f t="shared" si="6"/>
        <v>1435.5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-1421.145</v>
      </c>
      <c r="AJ14" s="28">
        <f t="shared" si="4"/>
        <v>1.7763568394002505E-14</v>
      </c>
    </row>
    <row r="15" spans="1:36" ht="12.95" customHeight="1" x14ac:dyDescent="0.2">
      <c r="A15" s="19">
        <v>43650</v>
      </c>
      <c r="B15" s="20">
        <v>11964</v>
      </c>
      <c r="C15" s="20">
        <v>2420</v>
      </c>
      <c r="D15" s="21" t="s">
        <v>46</v>
      </c>
      <c r="E15" s="20" t="s">
        <v>47</v>
      </c>
      <c r="F15" s="20">
        <v>23153</v>
      </c>
      <c r="G15" s="21" t="s">
        <v>40</v>
      </c>
      <c r="H15" s="22"/>
      <c r="I15" s="22"/>
      <c r="J15" s="23">
        <v>760</v>
      </c>
      <c r="K15" s="24">
        <v>0</v>
      </c>
      <c r="L15" s="25">
        <v>0.01</v>
      </c>
      <c r="M15" s="26">
        <f t="shared" si="0"/>
        <v>760</v>
      </c>
      <c r="N15" s="26">
        <f t="shared" si="1"/>
        <v>0</v>
      </c>
      <c r="O15" s="27">
        <f t="shared" si="2"/>
        <v>-7.6000000000000005</v>
      </c>
      <c r="P15" s="27">
        <f t="shared" si="6"/>
        <v>760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-752.4</v>
      </c>
      <c r="AJ15" s="28">
        <f t="shared" si="4"/>
        <v>2.2204460492503131E-14</v>
      </c>
    </row>
    <row r="16" spans="1:36" ht="12.95" customHeight="1" x14ac:dyDescent="0.2">
      <c r="A16" s="19"/>
      <c r="B16" s="20">
        <v>11965</v>
      </c>
      <c r="C16" s="20">
        <v>2421</v>
      </c>
      <c r="D16" s="21" t="s">
        <v>41</v>
      </c>
      <c r="E16" s="20" t="s">
        <v>42</v>
      </c>
      <c r="F16" s="20">
        <v>166565</v>
      </c>
      <c r="G16" s="21" t="s">
        <v>40</v>
      </c>
      <c r="H16" s="22"/>
      <c r="I16" s="22"/>
      <c r="J16" s="23">
        <v>660</v>
      </c>
      <c r="K16" s="24">
        <v>0</v>
      </c>
      <c r="L16" s="25">
        <v>0.01</v>
      </c>
      <c r="M16" s="26">
        <f t="shared" si="0"/>
        <v>660</v>
      </c>
      <c r="N16" s="26">
        <f t="shared" si="1"/>
        <v>0</v>
      </c>
      <c r="O16" s="27">
        <f t="shared" si="2"/>
        <v>-6.6000000000000005</v>
      </c>
      <c r="P16" s="27">
        <f t="shared" si="6"/>
        <v>660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-653.4</v>
      </c>
      <c r="AJ16" s="28">
        <f t="shared" si="4"/>
        <v>2.2204460492503131E-14</v>
      </c>
    </row>
    <row r="17" spans="1:36" ht="12.95" customHeight="1" x14ac:dyDescent="0.2">
      <c r="A17" s="19"/>
      <c r="B17" s="20">
        <v>11966</v>
      </c>
      <c r="C17" s="20">
        <v>2422</v>
      </c>
      <c r="D17" s="21" t="s">
        <v>62</v>
      </c>
      <c r="E17" s="20" t="s">
        <v>63</v>
      </c>
      <c r="F17" s="20">
        <v>23260</v>
      </c>
      <c r="G17" s="21" t="s">
        <v>40</v>
      </c>
      <c r="H17" s="22"/>
      <c r="I17" s="22"/>
      <c r="J17" s="23"/>
      <c r="K17" s="24">
        <v>9556</v>
      </c>
      <c r="L17" s="25">
        <v>0.01</v>
      </c>
      <c r="M17" s="26">
        <f t="shared" si="0"/>
        <v>8532.1428571428569</v>
      </c>
      <c r="N17" s="26">
        <f t="shared" si="1"/>
        <v>1023.8571428571428</v>
      </c>
      <c r="O17" s="27">
        <f t="shared" si="2"/>
        <v>-85.321428571428569</v>
      </c>
      <c r="P17" s="27">
        <f t="shared" si="6"/>
        <v>8532.1428571428569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-9470.6785714285706</v>
      </c>
      <c r="AJ17" s="28">
        <f t="shared" si="4"/>
        <v>7.815970093361102E-13</v>
      </c>
    </row>
    <row r="18" spans="1:36" ht="12.95" customHeight="1" x14ac:dyDescent="0.2">
      <c r="A18" s="19">
        <v>43654</v>
      </c>
      <c r="B18" s="20">
        <v>11967</v>
      </c>
      <c r="C18" s="20">
        <v>2420</v>
      </c>
      <c r="D18" s="21" t="s">
        <v>43</v>
      </c>
      <c r="E18" s="20" t="s">
        <v>44</v>
      </c>
      <c r="F18" s="20">
        <v>73913</v>
      </c>
      <c r="G18" s="21" t="s">
        <v>40</v>
      </c>
      <c r="H18" s="22"/>
      <c r="I18" s="22"/>
      <c r="J18" s="30">
        <v>4030</v>
      </c>
      <c r="K18" s="24">
        <v>0</v>
      </c>
      <c r="L18" s="25">
        <v>0.01</v>
      </c>
      <c r="M18" s="26">
        <f t="shared" si="0"/>
        <v>4030</v>
      </c>
      <c r="N18" s="26">
        <f t="shared" si="1"/>
        <v>0</v>
      </c>
      <c r="O18" s="27">
        <f t="shared" si="2"/>
        <v>-40.300000000000004</v>
      </c>
      <c r="P18" s="27">
        <f t="shared" si="6"/>
        <v>4030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-3989.7</v>
      </c>
      <c r="AJ18" s="28">
        <f t="shared" si="4"/>
        <v>1.7763568394002505E-13</v>
      </c>
    </row>
    <row r="19" spans="1:36" ht="12.95" customHeight="1" x14ac:dyDescent="0.2">
      <c r="A19" s="19"/>
      <c r="B19" s="20">
        <v>11968</v>
      </c>
      <c r="C19" s="20">
        <v>2424</v>
      </c>
      <c r="D19" s="21" t="s">
        <v>43</v>
      </c>
      <c r="E19" s="20" t="s">
        <v>44</v>
      </c>
      <c r="F19" s="20">
        <v>73914</v>
      </c>
      <c r="G19" s="21" t="s">
        <v>45</v>
      </c>
      <c r="H19" s="22"/>
      <c r="I19" s="22"/>
      <c r="J19" s="30">
        <v>1798</v>
      </c>
      <c r="K19" s="24">
        <v>0</v>
      </c>
      <c r="L19" s="25">
        <v>0.01</v>
      </c>
      <c r="M19" s="26">
        <f t="shared" si="0"/>
        <v>1798</v>
      </c>
      <c r="N19" s="26">
        <f t="shared" si="1"/>
        <v>0</v>
      </c>
      <c r="O19" s="27">
        <f t="shared" si="2"/>
        <v>-17.98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>
        <f>M19</f>
        <v>1798</v>
      </c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-1780.02</v>
      </c>
      <c r="AJ19" s="28">
        <f t="shared" si="4"/>
        <v>0</v>
      </c>
    </row>
    <row r="20" spans="1:36" ht="12.95" customHeight="1" x14ac:dyDescent="0.2">
      <c r="A20" s="19"/>
      <c r="B20" s="20">
        <v>11969</v>
      </c>
      <c r="C20" s="20">
        <v>2427</v>
      </c>
      <c r="D20" s="21" t="s">
        <v>41</v>
      </c>
      <c r="E20" s="20" t="s">
        <v>42</v>
      </c>
      <c r="F20" s="20">
        <v>169450</v>
      </c>
      <c r="G20" s="21" t="s">
        <v>40</v>
      </c>
      <c r="H20" s="22"/>
      <c r="I20" s="22"/>
      <c r="J20" s="30">
        <v>2100</v>
      </c>
      <c r="K20" s="24">
        <v>0</v>
      </c>
      <c r="L20" s="25">
        <v>0.01</v>
      </c>
      <c r="M20" s="26">
        <f t="shared" si="0"/>
        <v>2100</v>
      </c>
      <c r="N20" s="26">
        <f t="shared" si="1"/>
        <v>0</v>
      </c>
      <c r="O20" s="27">
        <f t="shared" si="2"/>
        <v>-21</v>
      </c>
      <c r="P20" s="27">
        <f>M20</f>
        <v>2100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-2079</v>
      </c>
      <c r="AJ20" s="28">
        <f t="shared" si="4"/>
        <v>0</v>
      </c>
    </row>
    <row r="21" spans="1:36" s="5" customFormat="1" ht="12.95" customHeight="1" x14ac:dyDescent="0.2">
      <c r="A21" s="19"/>
      <c r="B21" s="20">
        <v>11970</v>
      </c>
      <c r="C21" s="20">
        <v>2425</v>
      </c>
      <c r="D21" s="21" t="s">
        <v>46</v>
      </c>
      <c r="E21" s="20" t="s">
        <v>47</v>
      </c>
      <c r="F21" s="20">
        <v>23277</v>
      </c>
      <c r="G21" s="21" t="s">
        <v>45</v>
      </c>
      <c r="H21" s="22"/>
      <c r="I21" s="22"/>
      <c r="J21" s="23">
        <v>195</v>
      </c>
      <c r="K21" s="24">
        <v>0</v>
      </c>
      <c r="L21" s="25">
        <v>0.01</v>
      </c>
      <c r="M21" s="26">
        <f t="shared" si="0"/>
        <v>195</v>
      </c>
      <c r="N21" s="26">
        <f t="shared" si="1"/>
        <v>0</v>
      </c>
      <c r="O21" s="27">
        <f t="shared" si="2"/>
        <v>-1.95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195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-193.05</v>
      </c>
      <c r="AJ21" s="28">
        <f t="shared" si="4"/>
        <v>-1.1324274851176597E-14</v>
      </c>
    </row>
    <row r="22" spans="1:36" s="5" customFormat="1" ht="12.95" customHeight="1" x14ac:dyDescent="0.2">
      <c r="A22" s="19"/>
      <c r="B22" s="20">
        <v>11970</v>
      </c>
      <c r="C22" s="20">
        <v>2425</v>
      </c>
      <c r="D22" s="21" t="s">
        <v>46</v>
      </c>
      <c r="E22" s="20" t="s">
        <v>47</v>
      </c>
      <c r="F22" s="20">
        <v>23277</v>
      </c>
      <c r="G22" s="21" t="s">
        <v>40</v>
      </c>
      <c r="H22" s="22"/>
      <c r="I22" s="22"/>
      <c r="J22" s="23">
        <v>2552.6999999999998</v>
      </c>
      <c r="K22" s="24">
        <v>0</v>
      </c>
      <c r="L22" s="25">
        <v>0.01</v>
      </c>
      <c r="M22" s="26">
        <f t="shared" si="0"/>
        <v>2552.6999999999998</v>
      </c>
      <c r="N22" s="26">
        <f t="shared" si="1"/>
        <v>0</v>
      </c>
      <c r="O22" s="27">
        <f t="shared" si="2"/>
        <v>-25.526999999999997</v>
      </c>
      <c r="P22" s="27">
        <f t="shared" ref="P22:P25" si="7">M22</f>
        <v>2552.6999999999998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-2527.1729999999998</v>
      </c>
      <c r="AJ22" s="28">
        <f t="shared" si="4"/>
        <v>4.6185277824406512E-14</v>
      </c>
    </row>
    <row r="23" spans="1:36" s="5" customFormat="1" ht="12.95" customHeight="1" x14ac:dyDescent="0.2">
      <c r="A23" s="19">
        <v>43656</v>
      </c>
      <c r="B23" s="20">
        <v>11972</v>
      </c>
      <c r="C23" s="20">
        <v>2428</v>
      </c>
      <c r="D23" s="21" t="s">
        <v>46</v>
      </c>
      <c r="E23" s="20" t="s">
        <v>47</v>
      </c>
      <c r="F23" s="20">
        <v>23307</v>
      </c>
      <c r="G23" s="21" t="s">
        <v>40</v>
      </c>
      <c r="H23" s="22"/>
      <c r="I23" s="22"/>
      <c r="J23" s="23">
        <v>1412</v>
      </c>
      <c r="K23" s="24">
        <v>0</v>
      </c>
      <c r="L23" s="25">
        <v>0.01</v>
      </c>
      <c r="M23" s="26">
        <f t="shared" si="0"/>
        <v>1412</v>
      </c>
      <c r="N23" s="26">
        <f t="shared" si="1"/>
        <v>0</v>
      </c>
      <c r="O23" s="27">
        <f t="shared" si="2"/>
        <v>-14.120000000000001</v>
      </c>
      <c r="P23" s="27">
        <f t="shared" si="7"/>
        <v>1412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-1397.88</v>
      </c>
      <c r="AJ23" s="28">
        <f t="shared" si="4"/>
        <v>-1.1013412404281553E-13</v>
      </c>
    </row>
    <row r="24" spans="1:36" ht="12.95" customHeight="1" x14ac:dyDescent="0.2">
      <c r="A24" s="19">
        <v>43658</v>
      </c>
      <c r="B24" s="20">
        <v>11973</v>
      </c>
      <c r="C24" s="20">
        <v>2430</v>
      </c>
      <c r="D24" s="21" t="s">
        <v>41</v>
      </c>
      <c r="E24" s="20" t="s">
        <v>42</v>
      </c>
      <c r="F24" s="20">
        <v>167225</v>
      </c>
      <c r="G24" s="21" t="s">
        <v>40</v>
      </c>
      <c r="H24" s="22"/>
      <c r="I24" s="22"/>
      <c r="J24" s="23">
        <v>3200</v>
      </c>
      <c r="K24" s="74">
        <v>0</v>
      </c>
      <c r="L24" s="25">
        <v>0.01</v>
      </c>
      <c r="M24" s="26">
        <f t="shared" si="0"/>
        <v>3200</v>
      </c>
      <c r="N24" s="26">
        <f t="shared" si="1"/>
        <v>0</v>
      </c>
      <c r="O24" s="27">
        <f t="shared" si="2"/>
        <v>-32</v>
      </c>
      <c r="P24" s="27">
        <f t="shared" si="7"/>
        <v>3200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-3168</v>
      </c>
      <c r="AJ24" s="28">
        <f t="shared" si="4"/>
        <v>0</v>
      </c>
    </row>
    <row r="25" spans="1:36" s="5" customFormat="1" ht="12.95" customHeight="1" x14ac:dyDescent="0.2">
      <c r="A25" s="19"/>
      <c r="B25" s="20">
        <v>11974</v>
      </c>
      <c r="C25" s="20">
        <v>2431</v>
      </c>
      <c r="D25" s="21" t="s">
        <v>110</v>
      </c>
      <c r="E25" s="20" t="s">
        <v>111</v>
      </c>
      <c r="F25" s="20">
        <v>44702</v>
      </c>
      <c r="G25" s="21" t="s">
        <v>40</v>
      </c>
      <c r="H25" s="22"/>
      <c r="I25" s="22"/>
      <c r="J25" s="23"/>
      <c r="K25" s="74">
        <v>2704</v>
      </c>
      <c r="L25" s="25">
        <v>0.01</v>
      </c>
      <c r="M25" s="26">
        <f t="shared" si="0"/>
        <v>2414.2857142857142</v>
      </c>
      <c r="N25" s="26">
        <f t="shared" si="1"/>
        <v>289.71428571428572</v>
      </c>
      <c r="O25" s="27">
        <f t="shared" si="2"/>
        <v>-24.142857142857142</v>
      </c>
      <c r="P25" s="27">
        <f t="shared" si="7"/>
        <v>2414.2857142857142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-2679.8571428571427</v>
      </c>
      <c r="AJ25" s="28">
        <f t="shared" si="4"/>
        <v>1.9539925233402755E-13</v>
      </c>
    </row>
    <row r="26" spans="1:36" s="5" customFormat="1" ht="12.95" customHeight="1" x14ac:dyDescent="0.2">
      <c r="A26" s="19">
        <v>43659</v>
      </c>
      <c r="B26" s="20">
        <v>11975</v>
      </c>
      <c r="C26" s="20">
        <v>2434</v>
      </c>
      <c r="D26" s="21" t="s">
        <v>56</v>
      </c>
      <c r="E26" s="20">
        <v>139564</v>
      </c>
      <c r="F26" s="20">
        <v>254097</v>
      </c>
      <c r="G26" s="21" t="s">
        <v>57</v>
      </c>
      <c r="H26" s="22"/>
      <c r="I26" s="22"/>
      <c r="J26" s="30"/>
      <c r="K26" s="24">
        <v>3065.38</v>
      </c>
      <c r="L26" s="25">
        <v>0.01</v>
      </c>
      <c r="M26" s="26">
        <f t="shared" si="0"/>
        <v>2736.9464285714284</v>
      </c>
      <c r="N26" s="26">
        <f t="shared" si="1"/>
        <v>328.43357142857138</v>
      </c>
      <c r="O26" s="27">
        <f t="shared" si="2"/>
        <v>-27.369464285714287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>
        <f>M26</f>
        <v>2736.9464285714284</v>
      </c>
      <c r="AI26" s="27">
        <f t="shared" si="3"/>
        <v>-3038.0105357142857</v>
      </c>
      <c r="AJ26" s="28">
        <f t="shared" si="4"/>
        <v>1.7053025658242404E-13</v>
      </c>
    </row>
    <row r="27" spans="1:36" s="5" customFormat="1" ht="12.95" customHeight="1" x14ac:dyDescent="0.2">
      <c r="A27" s="19"/>
      <c r="B27" s="20">
        <v>11976</v>
      </c>
      <c r="C27" s="20">
        <v>2433</v>
      </c>
      <c r="D27" s="21" t="s">
        <v>60</v>
      </c>
      <c r="E27" s="20" t="s">
        <v>61</v>
      </c>
      <c r="F27" s="20">
        <v>511513595</v>
      </c>
      <c r="G27" s="21" t="s">
        <v>52</v>
      </c>
      <c r="H27" s="22"/>
      <c r="I27" s="22"/>
      <c r="J27" s="30"/>
      <c r="K27" s="24">
        <v>5610</v>
      </c>
      <c r="L27" s="25">
        <v>0.01</v>
      </c>
      <c r="M27" s="26">
        <f t="shared" si="0"/>
        <v>5008.9285714285706</v>
      </c>
      <c r="N27" s="26">
        <f t="shared" si="1"/>
        <v>601.07142857142844</v>
      </c>
      <c r="O27" s="27">
        <f t="shared" si="2"/>
        <v>-50.089285714285708</v>
      </c>
      <c r="P27" s="27"/>
      <c r="Q27" s="27">
        <f>M27</f>
        <v>5008.9285714285706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-5559.9107142857138</v>
      </c>
      <c r="AJ27" s="28">
        <f t="shared" si="4"/>
        <v>5.2580162446247414E-13</v>
      </c>
    </row>
    <row r="28" spans="1:36" s="5" customFormat="1" ht="12.95" customHeight="1" x14ac:dyDescent="0.2">
      <c r="A28" s="19">
        <v>43661</v>
      </c>
      <c r="B28" s="20">
        <v>11977</v>
      </c>
      <c r="C28" s="20">
        <v>2435</v>
      </c>
      <c r="D28" s="21" t="s">
        <v>41</v>
      </c>
      <c r="E28" s="20" t="s">
        <v>42</v>
      </c>
      <c r="F28" s="20">
        <v>166679</v>
      </c>
      <c r="G28" s="21" t="s">
        <v>40</v>
      </c>
      <c r="H28" s="22"/>
      <c r="I28" s="22"/>
      <c r="J28" s="30"/>
      <c r="K28" s="24">
        <v>2100</v>
      </c>
      <c r="L28" s="25">
        <v>0.01</v>
      </c>
      <c r="M28" s="26">
        <f t="shared" si="0"/>
        <v>1874.9999999999998</v>
      </c>
      <c r="N28" s="26">
        <f t="shared" si="1"/>
        <v>224.99999999999997</v>
      </c>
      <c r="O28" s="27">
        <f t="shared" si="2"/>
        <v>-18.749999999999996</v>
      </c>
      <c r="P28" s="27">
        <f>M28</f>
        <v>1874.9999999999998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-2081.2499999999995</v>
      </c>
      <c r="AJ28" s="28">
        <f t="shared" si="4"/>
        <v>4.5830006456526462E-13</v>
      </c>
    </row>
    <row r="29" spans="1:36" s="5" customFormat="1" ht="12.95" customHeight="1" x14ac:dyDescent="0.2">
      <c r="A29" s="19"/>
      <c r="B29" s="20">
        <v>11978</v>
      </c>
      <c r="C29" s="20">
        <v>2436</v>
      </c>
      <c r="D29" s="21" t="s">
        <v>46</v>
      </c>
      <c r="E29" s="20" t="s">
        <v>47</v>
      </c>
      <c r="F29" s="20">
        <v>23442</v>
      </c>
      <c r="G29" s="21" t="s">
        <v>45</v>
      </c>
      <c r="H29" s="22"/>
      <c r="I29" s="22"/>
      <c r="J29" s="30"/>
      <c r="K29" s="24">
        <v>429.5</v>
      </c>
      <c r="L29" s="25">
        <v>0.01</v>
      </c>
      <c r="M29" s="26">
        <f t="shared" si="0"/>
        <v>383.48214285714283</v>
      </c>
      <c r="N29" s="26">
        <f t="shared" si="1"/>
        <v>46.017857142857139</v>
      </c>
      <c r="O29" s="27">
        <f t="shared" si="2"/>
        <v>-3.8348214285714284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>
        <f>M29</f>
        <v>383.48214285714283</v>
      </c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-425.66517857142856</v>
      </c>
      <c r="AJ29" s="28">
        <f t="shared" si="4"/>
        <v>1.6431300764452317E-14</v>
      </c>
    </row>
    <row r="30" spans="1:36" s="5" customFormat="1" ht="12.95" customHeight="1" x14ac:dyDescent="0.2">
      <c r="A30" s="19"/>
      <c r="B30" s="20">
        <v>11978</v>
      </c>
      <c r="C30" s="20">
        <v>2436</v>
      </c>
      <c r="D30" s="21" t="s">
        <v>46</v>
      </c>
      <c r="E30" s="20" t="s">
        <v>47</v>
      </c>
      <c r="F30" s="20">
        <v>23442</v>
      </c>
      <c r="G30" s="21" t="s">
        <v>40</v>
      </c>
      <c r="H30" s="22"/>
      <c r="I30" s="22"/>
      <c r="J30" s="30"/>
      <c r="K30" s="24">
        <v>2324</v>
      </c>
      <c r="L30" s="25">
        <v>0.01</v>
      </c>
      <c r="M30" s="26">
        <f t="shared" si="0"/>
        <v>2075</v>
      </c>
      <c r="N30" s="26">
        <f t="shared" si="1"/>
        <v>249</v>
      </c>
      <c r="O30" s="27">
        <f t="shared" si="2"/>
        <v>-20.75</v>
      </c>
      <c r="P30" s="27">
        <f>M30</f>
        <v>2075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-2303.25</v>
      </c>
      <c r="AJ30" s="28">
        <f t="shared" si="4"/>
        <v>0</v>
      </c>
    </row>
    <row r="31" spans="1:36" s="5" customFormat="1" ht="12.95" customHeight="1" x14ac:dyDescent="0.2">
      <c r="A31" s="19"/>
      <c r="B31" s="20">
        <v>11980</v>
      </c>
      <c r="C31" s="20">
        <v>2432</v>
      </c>
      <c r="D31" s="21" t="s">
        <v>53</v>
      </c>
      <c r="E31" s="20" t="s">
        <v>54</v>
      </c>
      <c r="F31" s="20">
        <v>31995</v>
      </c>
      <c r="G31" s="21" t="s">
        <v>55</v>
      </c>
      <c r="H31" s="22"/>
      <c r="I31" s="22"/>
      <c r="J31" s="23"/>
      <c r="K31" s="24">
        <v>1479</v>
      </c>
      <c r="L31" s="25">
        <v>0.01</v>
      </c>
      <c r="M31" s="26">
        <f t="shared" si="0"/>
        <v>1320.5357142857142</v>
      </c>
      <c r="N31" s="26">
        <f t="shared" si="1"/>
        <v>158.46428571428569</v>
      </c>
      <c r="O31" s="27">
        <f t="shared" si="2"/>
        <v>-13.205357142857142</v>
      </c>
      <c r="P31" s="27"/>
      <c r="Q31" s="27"/>
      <c r="R31" s="27"/>
      <c r="S31" s="27"/>
      <c r="T31" s="27"/>
      <c r="U31" s="27"/>
      <c r="V31" s="27"/>
      <c r="W31" s="27">
        <f t="shared" ref="W31:W32" si="8">M31</f>
        <v>1320.5357142857142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-1465.7946428571427</v>
      </c>
      <c r="AJ31" s="28">
        <f t="shared" si="4"/>
        <v>1.9539925233402755E-13</v>
      </c>
    </row>
    <row r="32" spans="1:36" s="5" customFormat="1" ht="12.95" customHeight="1" x14ac:dyDescent="0.2">
      <c r="A32" s="19"/>
      <c r="B32" s="20">
        <v>11980</v>
      </c>
      <c r="C32" s="20">
        <v>2432</v>
      </c>
      <c r="D32" s="21" t="s">
        <v>53</v>
      </c>
      <c r="E32" s="20" t="s">
        <v>54</v>
      </c>
      <c r="F32" s="20">
        <v>31995</v>
      </c>
      <c r="G32" s="21" t="s">
        <v>55</v>
      </c>
      <c r="H32" s="22"/>
      <c r="I32" s="22"/>
      <c r="J32" s="23"/>
      <c r="K32" s="24">
        <v>168</v>
      </c>
      <c r="L32" s="25">
        <v>0.01</v>
      </c>
      <c r="M32" s="26">
        <f t="shared" si="0"/>
        <v>149.99999999999997</v>
      </c>
      <c r="N32" s="26">
        <f t="shared" si="1"/>
        <v>17.999999999999996</v>
      </c>
      <c r="O32" s="27">
        <f t="shared" si="2"/>
        <v>-1.4999999999999998</v>
      </c>
      <c r="P32" s="27"/>
      <c r="Q32" s="27"/>
      <c r="R32" s="27"/>
      <c r="S32" s="27"/>
      <c r="T32" s="27"/>
      <c r="U32" s="27"/>
      <c r="V32" s="27"/>
      <c r="W32" s="27">
        <f t="shared" si="8"/>
        <v>149.99999999999997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-166.49999999999997</v>
      </c>
      <c r="AJ32" s="28">
        <f t="shared" si="4"/>
        <v>2.8643754035329039E-14</v>
      </c>
    </row>
    <row r="33" spans="1:36" s="73" customFormat="1" ht="12.95" customHeight="1" x14ac:dyDescent="0.2">
      <c r="A33" s="65"/>
      <c r="B33" s="66">
        <v>11981</v>
      </c>
      <c r="C33" s="66">
        <v>2438</v>
      </c>
      <c r="D33" s="67" t="s">
        <v>43</v>
      </c>
      <c r="E33" s="66" t="s">
        <v>44</v>
      </c>
      <c r="F33" s="66">
        <v>73921</v>
      </c>
      <c r="G33" s="67" t="s">
        <v>45</v>
      </c>
      <c r="H33" s="68"/>
      <c r="I33" s="68"/>
      <c r="J33" s="69">
        <v>1941.3</v>
      </c>
      <c r="K33" s="24">
        <v>0</v>
      </c>
      <c r="L33" s="70">
        <v>0.01</v>
      </c>
      <c r="M33" s="35">
        <f t="shared" si="0"/>
        <v>1941.3</v>
      </c>
      <c r="N33" s="35">
        <f t="shared" si="1"/>
        <v>0</v>
      </c>
      <c r="O33" s="71">
        <f t="shared" si="2"/>
        <v>-19.413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>
        <f>M33</f>
        <v>1941.3</v>
      </c>
      <c r="AA33" s="71"/>
      <c r="AB33" s="71"/>
      <c r="AC33" s="71"/>
      <c r="AD33" s="71"/>
      <c r="AE33" s="71"/>
      <c r="AF33" s="71"/>
      <c r="AG33" s="71"/>
      <c r="AH33" s="71"/>
      <c r="AI33" s="71">
        <f t="shared" si="3"/>
        <v>-1921.8869999999999</v>
      </c>
      <c r="AJ33" s="72">
        <f t="shared" si="4"/>
        <v>0</v>
      </c>
    </row>
    <row r="34" spans="1:36" s="5" customFormat="1" ht="12.95" customHeight="1" x14ac:dyDescent="0.2">
      <c r="A34" s="19">
        <v>43664</v>
      </c>
      <c r="B34" s="20">
        <v>11982</v>
      </c>
      <c r="C34" s="20">
        <v>2439</v>
      </c>
      <c r="D34" s="21" t="s">
        <v>46</v>
      </c>
      <c r="E34" s="20" t="s">
        <v>47</v>
      </c>
      <c r="F34" s="20">
        <v>23510</v>
      </c>
      <c r="G34" s="21" t="s">
        <v>40</v>
      </c>
      <c r="H34" s="22"/>
      <c r="I34" s="22"/>
      <c r="J34" s="23">
        <v>1466</v>
      </c>
      <c r="K34" s="24">
        <v>0</v>
      </c>
      <c r="L34" s="25">
        <v>0.01</v>
      </c>
      <c r="M34" s="26">
        <f t="shared" si="0"/>
        <v>1466</v>
      </c>
      <c r="N34" s="26">
        <f t="shared" si="1"/>
        <v>0</v>
      </c>
      <c r="O34" s="27">
        <f t="shared" si="2"/>
        <v>-14.66</v>
      </c>
      <c r="P34" s="27">
        <f t="shared" ref="P34:P35" si="9">M34</f>
        <v>1466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-1451.34</v>
      </c>
      <c r="AJ34" s="28">
        <f t="shared" si="4"/>
        <v>8.1712414612411521E-14</v>
      </c>
    </row>
    <row r="35" spans="1:36" s="5" customFormat="1" ht="12.95" customHeight="1" x14ac:dyDescent="0.2">
      <c r="A35" s="19"/>
      <c r="B35" s="20">
        <v>11983</v>
      </c>
      <c r="C35" s="20">
        <v>2440</v>
      </c>
      <c r="D35" s="21" t="s">
        <v>62</v>
      </c>
      <c r="E35" s="20" t="s">
        <v>63</v>
      </c>
      <c r="F35" s="20">
        <v>23375</v>
      </c>
      <c r="G35" s="21" t="s">
        <v>40</v>
      </c>
      <c r="H35" s="22"/>
      <c r="I35" s="22"/>
      <c r="J35" s="23">
        <v>0</v>
      </c>
      <c r="K35" s="24">
        <v>7444</v>
      </c>
      <c r="L35" s="25">
        <v>0.01</v>
      </c>
      <c r="M35" s="26">
        <f t="shared" si="0"/>
        <v>6646.4285714285706</v>
      </c>
      <c r="N35" s="26">
        <f t="shared" si="1"/>
        <v>797.57142857142844</v>
      </c>
      <c r="O35" s="27">
        <f t="shared" si="2"/>
        <v>-66.464285714285708</v>
      </c>
      <c r="P35" s="27">
        <f t="shared" si="9"/>
        <v>6646.4285714285706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-7377.5357142857138</v>
      </c>
      <c r="AJ35" s="28">
        <f t="shared" si="4"/>
        <v>5.2580162446247414E-13</v>
      </c>
    </row>
    <row r="36" spans="1:36" s="5" customFormat="1" ht="12.95" customHeight="1" x14ac:dyDescent="0.2">
      <c r="A36" s="19">
        <v>43668</v>
      </c>
      <c r="B36" s="20">
        <v>11984</v>
      </c>
      <c r="C36" s="20">
        <v>2441</v>
      </c>
      <c r="D36" s="21" t="s">
        <v>50</v>
      </c>
      <c r="E36" s="20" t="s">
        <v>51</v>
      </c>
      <c r="F36" s="20">
        <v>120001347070</v>
      </c>
      <c r="G36" s="21" t="s">
        <v>52</v>
      </c>
      <c r="H36" s="22"/>
      <c r="I36" s="22"/>
      <c r="J36" s="23"/>
      <c r="K36" s="24">
        <v>2225</v>
      </c>
      <c r="L36" s="25">
        <v>0.01</v>
      </c>
      <c r="M36" s="26">
        <f t="shared" si="0"/>
        <v>1986.6071428571427</v>
      </c>
      <c r="N36" s="26">
        <f t="shared" si="1"/>
        <v>238.39285714285711</v>
      </c>
      <c r="O36" s="27">
        <f t="shared" si="2"/>
        <v>-19.866071428571427</v>
      </c>
      <c r="P36" s="27"/>
      <c r="Q36" s="27">
        <f>M36</f>
        <v>1986.6071428571427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-2205.1339285714284</v>
      </c>
      <c r="AJ36" s="28">
        <f t="shared" si="4"/>
        <v>1.3145040611561853E-13</v>
      </c>
    </row>
    <row r="37" spans="1:36" s="5" customFormat="1" ht="12.95" customHeight="1" x14ac:dyDescent="0.2">
      <c r="A37" s="19"/>
      <c r="B37" s="20">
        <v>11985</v>
      </c>
      <c r="C37" s="20">
        <v>2437</v>
      </c>
      <c r="D37" s="21" t="s">
        <v>53</v>
      </c>
      <c r="E37" s="20" t="s">
        <v>54</v>
      </c>
      <c r="F37" s="20">
        <v>32029</v>
      </c>
      <c r="G37" s="21" t="s">
        <v>23</v>
      </c>
      <c r="H37" s="22"/>
      <c r="I37" s="22"/>
      <c r="J37" s="23"/>
      <c r="K37" s="24">
        <v>1050</v>
      </c>
      <c r="L37" s="25">
        <v>0.01</v>
      </c>
      <c r="M37" s="26">
        <f t="shared" si="0"/>
        <v>937.49999999999989</v>
      </c>
      <c r="N37" s="26">
        <f t="shared" si="1"/>
        <v>112.49999999999999</v>
      </c>
      <c r="O37" s="27">
        <f t="shared" si="2"/>
        <v>-9.3749999999999982</v>
      </c>
      <c r="P37" s="27"/>
      <c r="Q37" s="27"/>
      <c r="R37" s="27"/>
      <c r="S37" s="27"/>
      <c r="T37" s="27"/>
      <c r="U37" s="27">
        <f>M37</f>
        <v>937.49999999999989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-1040.6249999999998</v>
      </c>
      <c r="AJ37" s="28">
        <f t="shared" si="4"/>
        <v>2.2915003228263231E-13</v>
      </c>
    </row>
    <row r="38" spans="1:36" s="5" customFormat="1" ht="12.95" customHeight="1" x14ac:dyDescent="0.2">
      <c r="A38" s="19"/>
      <c r="B38" s="20">
        <v>11985</v>
      </c>
      <c r="C38" s="20">
        <v>2437</v>
      </c>
      <c r="D38" s="21" t="s">
        <v>53</v>
      </c>
      <c r="E38" s="20" t="s">
        <v>54</v>
      </c>
      <c r="F38" s="20">
        <v>32029</v>
      </c>
      <c r="G38" s="21" t="s">
        <v>55</v>
      </c>
      <c r="H38" s="22"/>
      <c r="I38" s="22"/>
      <c r="J38" s="23"/>
      <c r="K38" s="24">
        <v>2355</v>
      </c>
      <c r="L38" s="25">
        <v>0.01</v>
      </c>
      <c r="M38" s="26">
        <f t="shared" si="0"/>
        <v>2102.6785714285711</v>
      </c>
      <c r="N38" s="26">
        <f t="shared" si="1"/>
        <v>252.32142857142853</v>
      </c>
      <c r="O38" s="27">
        <f t="shared" si="2"/>
        <v>-21.026785714285712</v>
      </c>
      <c r="P38" s="27"/>
      <c r="Q38" s="27"/>
      <c r="R38" s="27"/>
      <c r="S38" s="27"/>
      <c r="T38" s="27"/>
      <c r="U38" s="27"/>
      <c r="V38" s="27"/>
      <c r="W38" s="27">
        <f>M38</f>
        <v>2102.6785714285711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-2333.9732142857138</v>
      </c>
      <c r="AJ38" s="28">
        <f t="shared" si="4"/>
        <v>5.2224891078367364E-13</v>
      </c>
    </row>
    <row r="39" spans="1:36" s="5" customFormat="1" ht="12.95" customHeight="1" x14ac:dyDescent="0.2">
      <c r="A39" s="19"/>
      <c r="B39" s="20">
        <v>11986</v>
      </c>
      <c r="C39" s="20">
        <v>2442</v>
      </c>
      <c r="D39" s="21" t="s">
        <v>41</v>
      </c>
      <c r="E39" s="20" t="s">
        <v>42</v>
      </c>
      <c r="F39" s="20">
        <v>168058</v>
      </c>
      <c r="G39" s="21" t="s">
        <v>40</v>
      </c>
      <c r="H39" s="22"/>
      <c r="I39" s="22"/>
      <c r="J39" s="23">
        <v>1020</v>
      </c>
      <c r="K39" s="24">
        <v>0</v>
      </c>
      <c r="L39" s="25">
        <v>0.01</v>
      </c>
      <c r="M39" s="26">
        <f t="shared" si="0"/>
        <v>1020</v>
      </c>
      <c r="N39" s="26">
        <f t="shared" si="1"/>
        <v>0</v>
      </c>
      <c r="O39" s="27">
        <f t="shared" si="2"/>
        <v>-10.200000000000001</v>
      </c>
      <c r="P39" s="27">
        <f>M39</f>
        <v>1020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-1009.8</v>
      </c>
      <c r="AJ39" s="28">
        <f t="shared" si="4"/>
        <v>4.4408920985006262E-14</v>
      </c>
    </row>
    <row r="40" spans="1:36" s="5" customFormat="1" ht="12.95" customHeight="1" x14ac:dyDescent="0.2">
      <c r="A40" s="19"/>
      <c r="B40" s="20">
        <v>11987</v>
      </c>
      <c r="C40" s="20">
        <v>2443</v>
      </c>
      <c r="D40" s="21" t="s">
        <v>43</v>
      </c>
      <c r="E40" s="20" t="s">
        <v>44</v>
      </c>
      <c r="F40" s="20">
        <v>73930</v>
      </c>
      <c r="G40" s="21" t="s">
        <v>45</v>
      </c>
      <c r="H40" s="22"/>
      <c r="I40" s="22"/>
      <c r="J40" s="23">
        <v>1740</v>
      </c>
      <c r="K40" s="24">
        <v>0</v>
      </c>
      <c r="L40" s="25">
        <v>0.01</v>
      </c>
      <c r="M40" s="26">
        <f t="shared" si="0"/>
        <v>1740</v>
      </c>
      <c r="N40" s="26">
        <f t="shared" si="1"/>
        <v>0</v>
      </c>
      <c r="O40" s="27">
        <f t="shared" si="2"/>
        <v>-17.400000000000002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>M40</f>
        <v>1740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-1722.6</v>
      </c>
      <c r="AJ40" s="28">
        <f t="shared" si="4"/>
        <v>8.8817841970012523E-14</v>
      </c>
    </row>
    <row r="41" spans="1:36" s="5" customFormat="1" ht="12.95" customHeight="1" x14ac:dyDescent="0.2">
      <c r="A41" s="19"/>
      <c r="B41" s="20">
        <v>11988</v>
      </c>
      <c r="C41" s="20">
        <v>2444</v>
      </c>
      <c r="D41" s="21" t="s">
        <v>43</v>
      </c>
      <c r="E41" s="20" t="s">
        <v>44</v>
      </c>
      <c r="F41" s="20">
        <v>73929</v>
      </c>
      <c r="G41" s="21" t="s">
        <v>40</v>
      </c>
      <c r="H41" s="22"/>
      <c r="I41" s="22"/>
      <c r="J41" s="30">
        <v>4755</v>
      </c>
      <c r="K41" s="24">
        <v>0</v>
      </c>
      <c r="L41" s="25">
        <v>0.01</v>
      </c>
      <c r="M41" s="26">
        <f t="shared" si="0"/>
        <v>4755</v>
      </c>
      <c r="N41" s="26">
        <f t="shared" si="1"/>
        <v>0</v>
      </c>
      <c r="O41" s="27">
        <f t="shared" si="2"/>
        <v>-47.550000000000004</v>
      </c>
      <c r="P41" s="27">
        <f>M41</f>
        <v>4755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-4707.45</v>
      </c>
      <c r="AJ41" s="28">
        <f t="shared" si="4"/>
        <v>1.7763568394002505E-13</v>
      </c>
    </row>
    <row r="42" spans="1:36" s="5" customFormat="1" ht="12.95" customHeight="1" x14ac:dyDescent="0.2">
      <c r="A42" s="19"/>
      <c r="B42" s="20">
        <v>11989</v>
      </c>
      <c r="C42" s="20">
        <v>2444</v>
      </c>
      <c r="D42" s="21" t="s">
        <v>46</v>
      </c>
      <c r="E42" s="20" t="s">
        <v>47</v>
      </c>
      <c r="F42" s="20">
        <v>23601</v>
      </c>
      <c r="G42" s="21" t="s">
        <v>45</v>
      </c>
      <c r="H42" s="22"/>
      <c r="I42" s="22"/>
      <c r="J42" s="30">
        <v>406.4</v>
      </c>
      <c r="K42" s="24">
        <v>0</v>
      </c>
      <c r="L42" s="25">
        <v>0.01</v>
      </c>
      <c r="M42" s="26">
        <f t="shared" si="0"/>
        <v>406.4</v>
      </c>
      <c r="N42" s="26">
        <f t="shared" si="1"/>
        <v>0</v>
      </c>
      <c r="O42" s="27">
        <f t="shared" si="2"/>
        <v>-4.0640000000000001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>
        <f>M42</f>
        <v>406.4</v>
      </c>
      <c r="AA42" s="27"/>
      <c r="AB42" s="27"/>
      <c r="AC42" s="27"/>
      <c r="AD42" s="27"/>
      <c r="AE42" s="27"/>
      <c r="AF42" s="27"/>
      <c r="AG42" s="27"/>
      <c r="AH42" s="27"/>
      <c r="AI42" s="27">
        <f t="shared" si="3"/>
        <v>-402.33599999999996</v>
      </c>
      <c r="AJ42" s="28">
        <f t="shared" si="4"/>
        <v>2.1316282072803006E-14</v>
      </c>
    </row>
    <row r="43" spans="1:36" s="5" customFormat="1" ht="12.95" customHeight="1" x14ac:dyDescent="0.2">
      <c r="A43" s="19"/>
      <c r="B43" s="20">
        <v>11989</v>
      </c>
      <c r="C43" s="20">
        <v>2444</v>
      </c>
      <c r="D43" s="21" t="s">
        <v>46</v>
      </c>
      <c r="E43" s="20" t="s">
        <v>47</v>
      </c>
      <c r="F43" s="20">
        <v>23601</v>
      </c>
      <c r="G43" s="21" t="s">
        <v>40</v>
      </c>
      <c r="H43" s="22"/>
      <c r="I43" s="22"/>
      <c r="J43" s="23">
        <v>2398</v>
      </c>
      <c r="K43" s="24">
        <v>0</v>
      </c>
      <c r="L43" s="25">
        <v>0.01</v>
      </c>
      <c r="M43" s="26">
        <f t="shared" si="0"/>
        <v>2398</v>
      </c>
      <c r="N43" s="26">
        <f t="shared" si="1"/>
        <v>0</v>
      </c>
      <c r="O43" s="27">
        <f t="shared" si="2"/>
        <v>-23.98</v>
      </c>
      <c r="P43" s="27">
        <f t="shared" ref="P43:P46" si="10">M43</f>
        <v>2398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-2374.02</v>
      </c>
      <c r="AJ43" s="28">
        <f t="shared" si="4"/>
        <v>0</v>
      </c>
    </row>
    <row r="44" spans="1:36" s="5" customFormat="1" ht="12.95" customHeight="1" x14ac:dyDescent="0.2">
      <c r="A44" s="19">
        <v>43670</v>
      </c>
      <c r="B44" s="20">
        <v>11991</v>
      </c>
      <c r="C44" s="20">
        <v>0</v>
      </c>
      <c r="D44" s="21" t="s">
        <v>41</v>
      </c>
      <c r="E44" s="20" t="s">
        <v>42</v>
      </c>
      <c r="F44" s="20">
        <v>167499</v>
      </c>
      <c r="G44" s="21" t="s">
        <v>40</v>
      </c>
      <c r="H44" s="22"/>
      <c r="I44" s="22"/>
      <c r="J44" s="23">
        <v>1050</v>
      </c>
      <c r="K44" s="24">
        <v>0</v>
      </c>
      <c r="L44" s="25">
        <v>0.01</v>
      </c>
      <c r="M44" s="26">
        <f t="shared" si="0"/>
        <v>1050</v>
      </c>
      <c r="N44" s="26">
        <f t="shared" si="1"/>
        <v>0</v>
      </c>
      <c r="O44" s="27">
        <f t="shared" si="2"/>
        <v>-10.5</v>
      </c>
      <c r="P44" s="27">
        <f t="shared" si="10"/>
        <v>1050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-1039.5</v>
      </c>
      <c r="AJ44" s="28">
        <f t="shared" si="4"/>
        <v>0</v>
      </c>
    </row>
    <row r="45" spans="1:36" s="5" customFormat="1" ht="12.95" customHeight="1" x14ac:dyDescent="0.2">
      <c r="A45" s="19"/>
      <c r="B45" s="20">
        <v>11994</v>
      </c>
      <c r="C45" s="20">
        <v>2445</v>
      </c>
      <c r="D45" s="21" t="s">
        <v>38</v>
      </c>
      <c r="E45" s="20" t="s">
        <v>39</v>
      </c>
      <c r="F45" s="20">
        <v>25957</v>
      </c>
      <c r="G45" s="21" t="s">
        <v>40</v>
      </c>
      <c r="H45" s="22"/>
      <c r="I45" s="22"/>
      <c r="J45" s="30"/>
      <c r="K45" s="24">
        <v>1270</v>
      </c>
      <c r="L45" s="25">
        <v>0.01</v>
      </c>
      <c r="M45" s="26">
        <f t="shared" si="0"/>
        <v>1133.9285714285713</v>
      </c>
      <c r="N45" s="26">
        <f t="shared" si="1"/>
        <v>136.07142857142856</v>
      </c>
      <c r="O45" s="27">
        <f t="shared" si="2"/>
        <v>-11.339285714285714</v>
      </c>
      <c r="P45" s="27">
        <f t="shared" si="10"/>
        <v>1133.9285714285713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-1258.6607142857142</v>
      </c>
      <c r="AJ45" s="28">
        <f t="shared" si="4"/>
        <v>6.5725203057809267E-14</v>
      </c>
    </row>
    <row r="46" spans="1:36" s="5" customFormat="1" ht="12.95" customHeight="1" x14ac:dyDescent="0.2">
      <c r="A46" s="19">
        <v>43671</v>
      </c>
      <c r="B46" s="20">
        <v>11992</v>
      </c>
      <c r="C46" s="20">
        <v>2446</v>
      </c>
      <c r="D46" s="21" t="s">
        <v>46</v>
      </c>
      <c r="E46" s="20" t="s">
        <v>47</v>
      </c>
      <c r="F46" s="20">
        <v>23682</v>
      </c>
      <c r="G46" s="21" t="s">
        <v>40</v>
      </c>
      <c r="H46" s="22"/>
      <c r="I46" s="22"/>
      <c r="J46" s="30">
        <v>646.5</v>
      </c>
      <c r="K46" s="24">
        <v>0</v>
      </c>
      <c r="L46" s="25">
        <v>0.01</v>
      </c>
      <c r="M46" s="26">
        <f t="shared" si="0"/>
        <v>646.5</v>
      </c>
      <c r="N46" s="26">
        <f t="shared" si="1"/>
        <v>0</v>
      </c>
      <c r="O46" s="27">
        <f t="shared" si="2"/>
        <v>-6.4649999999999999</v>
      </c>
      <c r="P46" s="27">
        <f t="shared" si="10"/>
        <v>646.5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-640.03499999999997</v>
      </c>
      <c r="AJ46" s="28">
        <f t="shared" si="4"/>
        <v>3.1974423109204508E-14</v>
      </c>
    </row>
    <row r="47" spans="1:36" s="5" customFormat="1" ht="12.95" customHeight="1" x14ac:dyDescent="0.2">
      <c r="A47" s="19">
        <v>43672</v>
      </c>
      <c r="B47" s="20">
        <v>11993</v>
      </c>
      <c r="C47" s="20">
        <v>2447</v>
      </c>
      <c r="D47" s="21" t="s">
        <v>56</v>
      </c>
      <c r="E47" s="20">
        <v>139564</v>
      </c>
      <c r="F47" s="20">
        <v>254795</v>
      </c>
      <c r="G47" s="21" t="s">
        <v>57</v>
      </c>
      <c r="H47" s="22"/>
      <c r="I47" s="22"/>
      <c r="J47" s="30"/>
      <c r="K47" s="24">
        <v>2431.54</v>
      </c>
      <c r="L47" s="25">
        <v>0.01</v>
      </c>
      <c r="M47" s="26">
        <f t="shared" si="0"/>
        <v>2171.0178571428569</v>
      </c>
      <c r="N47" s="26">
        <f t="shared" si="1"/>
        <v>260.5221428571428</v>
      </c>
      <c r="O47" s="27">
        <f t="shared" si="2"/>
        <v>-21.710178571428568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>M47</f>
        <v>2171.0178571428569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-2409.829821428571</v>
      </c>
      <c r="AJ47" s="28">
        <f t="shared" si="4"/>
        <v>4.0145664570445661E-13</v>
      </c>
    </row>
    <row r="48" spans="1:36" s="5" customFormat="1" ht="12.95" customHeight="1" x14ac:dyDescent="0.2">
      <c r="A48" s="19">
        <v>43673</v>
      </c>
      <c r="B48" s="20">
        <v>11995</v>
      </c>
      <c r="C48" s="20">
        <v>2447</v>
      </c>
      <c r="D48" s="21" t="s">
        <v>41</v>
      </c>
      <c r="E48" s="20" t="s">
        <v>42</v>
      </c>
      <c r="F48" s="20">
        <v>168138</v>
      </c>
      <c r="G48" s="21" t="s">
        <v>40</v>
      </c>
      <c r="H48" s="22"/>
      <c r="I48" s="22"/>
      <c r="J48" s="30">
        <v>1020</v>
      </c>
      <c r="K48" s="24">
        <v>0</v>
      </c>
      <c r="L48" s="25">
        <v>0.01</v>
      </c>
      <c r="M48" s="26">
        <f t="shared" si="0"/>
        <v>1020</v>
      </c>
      <c r="N48" s="26">
        <f t="shared" si="1"/>
        <v>0</v>
      </c>
      <c r="O48" s="27">
        <f t="shared" si="2"/>
        <v>-10.200000000000001</v>
      </c>
      <c r="P48" s="27">
        <f t="shared" ref="P48:P49" si="11">M48</f>
        <v>1020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-1009.8</v>
      </c>
      <c r="AJ48" s="28">
        <f t="shared" si="4"/>
        <v>4.4408920985006262E-14</v>
      </c>
    </row>
    <row r="49" spans="1:36" s="5" customFormat="1" ht="12.95" customHeight="1" x14ac:dyDescent="0.2">
      <c r="A49" s="19">
        <v>43675</v>
      </c>
      <c r="B49" s="20">
        <v>11996</v>
      </c>
      <c r="C49" s="20">
        <v>2448</v>
      </c>
      <c r="D49" s="21" t="s">
        <v>43</v>
      </c>
      <c r="E49" s="20" t="s">
        <v>44</v>
      </c>
      <c r="F49" s="20">
        <v>73937</v>
      </c>
      <c r="G49" s="21" t="s">
        <v>40</v>
      </c>
      <c r="H49" s="22"/>
      <c r="I49" s="22"/>
      <c r="J49" s="23">
        <v>2970</v>
      </c>
      <c r="K49" s="24">
        <v>0</v>
      </c>
      <c r="L49" s="25">
        <v>0.01</v>
      </c>
      <c r="M49" s="26">
        <f t="shared" si="0"/>
        <v>2970</v>
      </c>
      <c r="N49" s="26">
        <f t="shared" si="1"/>
        <v>0</v>
      </c>
      <c r="O49" s="27">
        <f t="shared" si="2"/>
        <v>-29.7</v>
      </c>
      <c r="P49" s="27">
        <f t="shared" si="11"/>
        <v>2970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-2940.3</v>
      </c>
      <c r="AJ49" s="28">
        <f t="shared" si="4"/>
        <v>-1.8118839761882555E-13</v>
      </c>
    </row>
    <row r="50" spans="1:36" s="5" customFormat="1" ht="12.95" customHeight="1" x14ac:dyDescent="0.25">
      <c r="A50" s="19"/>
      <c r="B50" s="20">
        <v>11997</v>
      </c>
      <c r="C50" s="39"/>
      <c r="D50" s="21" t="s">
        <v>43</v>
      </c>
      <c r="E50" s="20" t="s">
        <v>44</v>
      </c>
      <c r="F50" s="20">
        <v>73938</v>
      </c>
      <c r="G50" s="21" t="s">
        <v>45</v>
      </c>
      <c r="H50" s="22"/>
      <c r="I50" s="22"/>
      <c r="J50" s="23">
        <v>1090</v>
      </c>
      <c r="K50" s="24">
        <v>0</v>
      </c>
      <c r="L50" s="25">
        <v>0.01</v>
      </c>
      <c r="M50" s="26">
        <f t="shared" si="0"/>
        <v>1090</v>
      </c>
      <c r="N50" s="26">
        <f t="shared" si="1"/>
        <v>0</v>
      </c>
      <c r="O50" s="27">
        <f t="shared" si="2"/>
        <v>-10.9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>
        <f t="shared" ref="Z50:Z51" si="12">M50</f>
        <v>1090</v>
      </c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-1079.0999999999999</v>
      </c>
      <c r="AJ50" s="28">
        <f t="shared" si="4"/>
        <v>9.0594198809412774E-14</v>
      </c>
    </row>
    <row r="51" spans="1:36" s="5" customFormat="1" ht="12.95" customHeight="1" x14ac:dyDescent="0.2">
      <c r="A51" s="19"/>
      <c r="B51" s="20">
        <v>11998</v>
      </c>
      <c r="C51" s="20">
        <v>2449</v>
      </c>
      <c r="D51" s="21" t="s">
        <v>46</v>
      </c>
      <c r="E51" s="20" t="s">
        <v>47</v>
      </c>
      <c r="F51" s="20">
        <v>23782</v>
      </c>
      <c r="G51" s="21" t="s">
        <v>45</v>
      </c>
      <c r="H51" s="22"/>
      <c r="I51" s="22"/>
      <c r="J51" s="30">
        <v>291.83</v>
      </c>
      <c r="K51" s="24">
        <v>0</v>
      </c>
      <c r="L51" s="25">
        <v>0.01</v>
      </c>
      <c r="M51" s="26">
        <f t="shared" si="0"/>
        <v>291.83</v>
      </c>
      <c r="N51" s="26">
        <f t="shared" si="1"/>
        <v>0</v>
      </c>
      <c r="O51" s="27">
        <f t="shared" si="2"/>
        <v>-2.9182999999999999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>
        <f t="shared" si="12"/>
        <v>291.83</v>
      </c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-288.9117</v>
      </c>
      <c r="AJ51" s="28">
        <f t="shared" si="4"/>
        <v>-1.1990408665951691E-14</v>
      </c>
    </row>
    <row r="52" spans="1:36" s="5" customFormat="1" ht="12.95" customHeight="1" x14ac:dyDescent="0.2">
      <c r="A52" s="19"/>
      <c r="B52" s="20">
        <v>11998</v>
      </c>
      <c r="C52" s="20">
        <v>2449</v>
      </c>
      <c r="D52" s="21" t="s">
        <v>46</v>
      </c>
      <c r="E52" s="20" t="s">
        <v>47</v>
      </c>
      <c r="F52" s="20">
        <v>23782</v>
      </c>
      <c r="G52" s="21" t="s">
        <v>40</v>
      </c>
      <c r="H52" s="22"/>
      <c r="I52" s="22"/>
      <c r="J52" s="30">
        <v>1624.5</v>
      </c>
      <c r="K52" s="24">
        <v>0</v>
      </c>
      <c r="L52" s="25">
        <v>0.01</v>
      </c>
      <c r="M52" s="26">
        <f t="shared" si="0"/>
        <v>1624.5</v>
      </c>
      <c r="N52" s="26">
        <f t="shared" si="1"/>
        <v>0</v>
      </c>
      <c r="O52" s="27">
        <f t="shared" si="2"/>
        <v>-16.245000000000001</v>
      </c>
      <c r="P52" s="27">
        <f>M52</f>
        <v>1624.5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-1608.2550000000001</v>
      </c>
      <c r="AJ52" s="28">
        <f t="shared" si="4"/>
        <v>-1.1013412404281553E-13</v>
      </c>
    </row>
    <row r="53" spans="1:36" s="5" customFormat="1" ht="12.95" customHeight="1" x14ac:dyDescent="0.2">
      <c r="A53" s="19"/>
      <c r="B53" s="20"/>
      <c r="C53" s="20"/>
      <c r="D53" s="21"/>
      <c r="E53" s="20"/>
      <c r="F53" s="20"/>
      <c r="G53" s="21"/>
      <c r="H53" s="22"/>
      <c r="I53" s="22"/>
      <c r="J53" s="30"/>
      <c r="K53" s="24"/>
      <c r="L53" s="25">
        <v>0.01</v>
      </c>
      <c r="M53" s="26">
        <f t="shared" si="0"/>
        <v>0</v>
      </c>
      <c r="N53" s="26">
        <f t="shared" si="1"/>
        <v>0</v>
      </c>
      <c r="O53" s="27">
        <f t="shared" si="2"/>
        <v>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0</v>
      </c>
      <c r="AJ53" s="28">
        <f t="shared" si="4"/>
        <v>0</v>
      </c>
    </row>
    <row r="54" spans="1:36" s="5" customFormat="1" ht="12.95" customHeight="1" x14ac:dyDescent="0.2">
      <c r="A54" s="19"/>
      <c r="B54" s="20"/>
      <c r="C54" s="20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0</v>
      </c>
      <c r="AJ54" s="28">
        <f t="shared" si="4"/>
        <v>0</v>
      </c>
    </row>
    <row r="55" spans="1:36" s="5" customFormat="1" ht="12.95" customHeight="1" x14ac:dyDescent="0.2">
      <c r="A55" s="19"/>
      <c r="B55" s="20"/>
      <c r="C55" s="20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0</v>
      </c>
      <c r="AJ55" s="28">
        <f t="shared" si="4"/>
        <v>0</v>
      </c>
    </row>
    <row r="56" spans="1:36" s="5" customFormat="1" ht="12.95" customHeight="1" x14ac:dyDescent="0.2">
      <c r="A56" s="19"/>
      <c r="B56" s="20"/>
      <c r="C56" s="20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0</v>
      </c>
      <c r="AJ56" s="28">
        <f t="shared" si="4"/>
        <v>0</v>
      </c>
    </row>
    <row r="57" spans="1:36" s="5" customFormat="1" ht="12.95" customHeight="1" x14ac:dyDescent="0.2">
      <c r="A57" s="19"/>
      <c r="B57" s="20"/>
      <c r="C57" s="20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0</v>
      </c>
      <c r="AJ57" s="28">
        <f t="shared" si="4"/>
        <v>0</v>
      </c>
    </row>
    <row r="58" spans="1:36" s="5" customFormat="1" ht="12.95" customHeight="1" x14ac:dyDescent="0.2">
      <c r="A58" s="19"/>
      <c r="B58" s="20"/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0</v>
      </c>
      <c r="AJ58" s="28">
        <f t="shared" si="4"/>
        <v>0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0</v>
      </c>
      <c r="AJ59" s="28">
        <f t="shared" si="4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0</v>
      </c>
      <c r="AJ60" s="28">
        <f t="shared" si="4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32"/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51758.33</v>
      </c>
      <c r="K99" s="61">
        <f>SUM(K5:K97)</f>
        <v>51209.810000000005</v>
      </c>
      <c r="L99" s="62"/>
      <c r="M99" s="61">
        <f t="shared" ref="M99:AI99" si="13">SUM(M5:M97)</f>
        <v>97481.374642857132</v>
      </c>
      <c r="N99" s="61">
        <f t="shared" si="13"/>
        <v>5486.7653571428564</v>
      </c>
      <c r="O99" s="61">
        <f t="shared" si="13"/>
        <v>-974.81374642857133</v>
      </c>
      <c r="P99" s="61">
        <f t="shared" si="13"/>
        <v>64508.985714285714</v>
      </c>
      <c r="Q99" s="61">
        <f t="shared" si="13"/>
        <v>6995.5357142857138</v>
      </c>
      <c r="R99" s="61">
        <f t="shared" si="13"/>
        <v>0</v>
      </c>
      <c r="S99" s="61">
        <f t="shared" si="13"/>
        <v>0</v>
      </c>
      <c r="T99" s="61">
        <f t="shared" si="13"/>
        <v>0</v>
      </c>
      <c r="U99" s="61">
        <f t="shared" si="13"/>
        <v>2544.6428571428569</v>
      </c>
      <c r="V99" s="61">
        <f t="shared" si="13"/>
        <v>0</v>
      </c>
      <c r="W99" s="61">
        <f t="shared" si="13"/>
        <v>6348.2142857142844</v>
      </c>
      <c r="X99" s="61">
        <f t="shared" si="13"/>
        <v>0</v>
      </c>
      <c r="Y99" s="61">
        <f t="shared" si="13"/>
        <v>0</v>
      </c>
      <c r="Z99" s="61">
        <f t="shared" si="13"/>
        <v>12480.63</v>
      </c>
      <c r="AA99" s="61">
        <f t="shared" si="13"/>
        <v>0</v>
      </c>
      <c r="AB99" s="61">
        <f t="shared" si="13"/>
        <v>0</v>
      </c>
      <c r="AC99" s="61">
        <f t="shared" si="13"/>
        <v>0</v>
      </c>
      <c r="AD99" s="61">
        <f t="shared" si="13"/>
        <v>0</v>
      </c>
      <c r="AE99" s="61">
        <f t="shared" si="13"/>
        <v>0</v>
      </c>
      <c r="AF99" s="61">
        <f t="shared" si="13"/>
        <v>0</v>
      </c>
      <c r="AG99" s="61">
        <f t="shared" si="13"/>
        <v>0</v>
      </c>
      <c r="AH99" s="61">
        <f t="shared" si="13"/>
        <v>4603.3660714285706</v>
      </c>
      <c r="AI99" s="61">
        <f t="shared" si="13"/>
        <v>-101993.32625357145</v>
      </c>
    </row>
    <row r="100" spans="1:36" x14ac:dyDescent="0.2">
      <c r="AH100" s="5" t="s">
        <v>69</v>
      </c>
      <c r="AI100" s="5">
        <f>+N101+AI99</f>
        <v>974.81374642853916</v>
      </c>
    </row>
    <row r="101" spans="1:36" x14ac:dyDescent="0.2">
      <c r="K101" s="5">
        <f>+K99+J99</f>
        <v>102968.14000000001</v>
      </c>
      <c r="N101" s="5">
        <f>+N99+M99</f>
        <v>102968.13999999998</v>
      </c>
      <c r="P101" s="5">
        <f>P99+Q99</f>
        <v>71504.521428571432</v>
      </c>
      <c r="AI101" s="5">
        <f>+AI99-AI100</f>
        <v>-102968.13999999998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03"/>
  <sheetViews>
    <sheetView workbookViewId="0">
      <selection activeCell="A23" sqref="A23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32.425781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112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75" customHeight="1" x14ac:dyDescent="0.2">
      <c r="A5" s="19">
        <v>43739</v>
      </c>
      <c r="B5" s="20">
        <v>12000</v>
      </c>
      <c r="C5" s="20"/>
      <c r="D5" s="21" t="s">
        <v>67</v>
      </c>
      <c r="E5" s="20" t="s">
        <v>68</v>
      </c>
      <c r="F5" s="20"/>
      <c r="G5" s="21" t="s">
        <v>40</v>
      </c>
      <c r="H5" s="22"/>
      <c r="I5" s="22"/>
      <c r="J5" s="23"/>
      <c r="K5" s="24">
        <v>29278.5</v>
      </c>
      <c r="L5" s="25">
        <v>0.01</v>
      </c>
      <c r="M5" s="26">
        <f t="shared" ref="M5:M97" si="0">SUM(H5:J5,K5/1.12)</f>
        <v>26141.517857142855</v>
      </c>
      <c r="N5" s="26">
        <f t="shared" ref="N5:N97" si="1">K5/1.12*0.12</f>
        <v>3136.9821428571427</v>
      </c>
      <c r="O5" s="27">
        <f t="shared" ref="O5:O97" si="2">-SUM(I5:J5,K5/1.12)*L5</f>
        <v>-261.41517857142856</v>
      </c>
      <c r="P5" s="27">
        <f t="shared" ref="P5" si="3">M5</f>
        <v>26141.517857142855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4">-SUM(N5:AH5)</f>
        <v>-29017.084821428569</v>
      </c>
      <c r="AJ5" s="28">
        <f t="shared" ref="AJ5:AJ97" si="5">SUM(H5:K5)+AI5+O5</f>
        <v>2.6147972675971687E-12</v>
      </c>
    </row>
    <row r="6" spans="1:36" ht="12.95" customHeight="1" x14ac:dyDescent="0.2">
      <c r="A6" s="19">
        <v>43739</v>
      </c>
      <c r="B6" s="20">
        <v>9452</v>
      </c>
      <c r="C6" s="20"/>
      <c r="D6" s="21" t="s">
        <v>113</v>
      </c>
      <c r="E6" s="20" t="s">
        <v>98</v>
      </c>
      <c r="F6" s="20"/>
      <c r="G6" s="21" t="s">
        <v>114</v>
      </c>
      <c r="H6" s="22"/>
      <c r="I6" s="22"/>
      <c r="J6" s="23"/>
      <c r="K6" s="24">
        <v>6530</v>
      </c>
      <c r="L6" s="25">
        <v>0.01</v>
      </c>
      <c r="M6" s="26">
        <f t="shared" si="0"/>
        <v>5830.3571428571422</v>
      </c>
      <c r="N6" s="26">
        <f t="shared" si="1"/>
        <v>699.642857142857</v>
      </c>
      <c r="O6" s="27">
        <f t="shared" si="2"/>
        <v>-58.303571428571423</v>
      </c>
      <c r="P6" s="27"/>
      <c r="Q6" s="27"/>
      <c r="R6" s="27"/>
      <c r="S6" s="27"/>
      <c r="T6" s="27"/>
      <c r="U6" s="27"/>
      <c r="V6" s="27"/>
      <c r="W6" s="27"/>
      <c r="X6" s="27"/>
      <c r="Y6" s="27">
        <f>M6</f>
        <v>5830.3571428571422</v>
      </c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-6471.6964285714275</v>
      </c>
      <c r="AJ6" s="28">
        <f t="shared" si="5"/>
        <v>1.0444978215673473E-12</v>
      </c>
    </row>
    <row r="7" spans="1:36" ht="12.95" customHeight="1" x14ac:dyDescent="0.2">
      <c r="A7" s="19">
        <v>43739</v>
      </c>
      <c r="B7" s="20">
        <f t="shared" ref="B7:B13" si="6">B6+1</f>
        <v>9453</v>
      </c>
      <c r="C7" s="20"/>
      <c r="D7" s="21" t="s">
        <v>115</v>
      </c>
      <c r="E7" s="20" t="s">
        <v>116</v>
      </c>
      <c r="F7" s="20"/>
      <c r="G7" s="21" t="s">
        <v>52</v>
      </c>
      <c r="H7" s="22"/>
      <c r="I7" s="22"/>
      <c r="J7" s="23"/>
      <c r="K7" s="24">
        <v>7500</v>
      </c>
      <c r="L7" s="25">
        <v>0.01</v>
      </c>
      <c r="M7" s="26">
        <f t="shared" si="0"/>
        <v>6696.4285714285706</v>
      </c>
      <c r="N7" s="26">
        <f t="shared" si="1"/>
        <v>803.57142857142844</v>
      </c>
      <c r="O7" s="27">
        <f t="shared" si="2"/>
        <v>-66.964285714285708</v>
      </c>
      <c r="P7" s="27"/>
      <c r="Q7" s="27">
        <f>M7</f>
        <v>6696.4285714285706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-7433.0357142857138</v>
      </c>
      <c r="AJ7" s="28">
        <f t="shared" si="5"/>
        <v>5.2580162446247414E-13</v>
      </c>
    </row>
    <row r="8" spans="1:36" ht="12.95" customHeight="1" x14ac:dyDescent="0.2">
      <c r="A8" s="19">
        <v>43739</v>
      </c>
      <c r="B8" s="20">
        <f t="shared" si="6"/>
        <v>9454</v>
      </c>
      <c r="C8" s="20"/>
      <c r="D8" s="21" t="s">
        <v>117</v>
      </c>
      <c r="E8" s="20" t="s">
        <v>118</v>
      </c>
      <c r="F8" s="20"/>
      <c r="G8" s="21" t="s">
        <v>40</v>
      </c>
      <c r="H8" s="22"/>
      <c r="I8" s="22"/>
      <c r="J8" s="23">
        <v>15634.2</v>
      </c>
      <c r="K8" s="24">
        <v>0</v>
      </c>
      <c r="L8" s="25">
        <v>0.01</v>
      </c>
      <c r="M8" s="26">
        <f t="shared" si="0"/>
        <v>15634.2</v>
      </c>
      <c r="N8" s="26">
        <f t="shared" si="1"/>
        <v>0</v>
      </c>
      <c r="O8" s="27">
        <f t="shared" si="2"/>
        <v>-156.34200000000001</v>
      </c>
      <c r="P8" s="27">
        <f t="shared" ref="P8:P10" si="7">M8</f>
        <v>15634.2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-15477.858</v>
      </c>
      <c r="AJ8" s="28">
        <f t="shared" si="5"/>
        <v>5.4001247917767614E-13</v>
      </c>
    </row>
    <row r="9" spans="1:36" ht="12.95" customHeight="1" x14ac:dyDescent="0.2">
      <c r="A9" s="19">
        <v>43739</v>
      </c>
      <c r="B9" s="20">
        <f t="shared" si="6"/>
        <v>9455</v>
      </c>
      <c r="C9" s="20"/>
      <c r="D9" s="21" t="s">
        <v>110</v>
      </c>
      <c r="E9" s="20" t="s">
        <v>111</v>
      </c>
      <c r="F9" s="20"/>
      <c r="G9" s="21" t="s">
        <v>40</v>
      </c>
      <c r="H9" s="22"/>
      <c r="I9" s="22"/>
      <c r="J9" s="30"/>
      <c r="K9" s="24">
        <v>2641.8</v>
      </c>
      <c r="L9" s="25">
        <v>0.01</v>
      </c>
      <c r="M9" s="26">
        <f t="shared" si="0"/>
        <v>2358.75</v>
      </c>
      <c r="N9" s="26">
        <f t="shared" si="1"/>
        <v>283.05</v>
      </c>
      <c r="O9" s="27">
        <f t="shared" si="2"/>
        <v>-23.587500000000002</v>
      </c>
      <c r="P9" s="27">
        <f t="shared" si="7"/>
        <v>2358.75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-2618.2125000000001</v>
      </c>
      <c r="AJ9" s="28">
        <f t="shared" si="5"/>
        <v>8.8817841970012523E-14</v>
      </c>
    </row>
    <row r="10" spans="1:36" ht="12.95" customHeight="1" x14ac:dyDescent="0.2">
      <c r="A10" s="19">
        <v>43739</v>
      </c>
      <c r="B10" s="20">
        <f t="shared" si="6"/>
        <v>9456</v>
      </c>
      <c r="C10" s="20"/>
      <c r="D10" s="21" t="s">
        <v>43</v>
      </c>
      <c r="E10" s="20" t="s">
        <v>44</v>
      </c>
      <c r="F10" s="20"/>
      <c r="G10" s="21" t="s">
        <v>40</v>
      </c>
      <c r="H10" s="22"/>
      <c r="I10" s="22"/>
      <c r="J10" s="30">
        <v>8450</v>
      </c>
      <c r="K10" s="24">
        <v>0</v>
      </c>
      <c r="L10" s="25">
        <v>0.01</v>
      </c>
      <c r="M10" s="26">
        <f t="shared" si="0"/>
        <v>8450</v>
      </c>
      <c r="N10" s="26">
        <f t="shared" si="1"/>
        <v>0</v>
      </c>
      <c r="O10" s="27">
        <f t="shared" si="2"/>
        <v>-84.5</v>
      </c>
      <c r="P10" s="27">
        <f t="shared" si="7"/>
        <v>8450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-8365.5</v>
      </c>
      <c r="AJ10" s="28">
        <f t="shared" si="5"/>
        <v>0</v>
      </c>
    </row>
    <row r="11" spans="1:36" ht="12.95" customHeight="1" x14ac:dyDescent="0.2">
      <c r="A11" s="19">
        <v>43739</v>
      </c>
      <c r="B11" s="20">
        <f t="shared" si="6"/>
        <v>9457</v>
      </c>
      <c r="C11" s="20"/>
      <c r="D11" s="21" t="s">
        <v>43</v>
      </c>
      <c r="E11" s="20" t="s">
        <v>44</v>
      </c>
      <c r="F11" s="20"/>
      <c r="G11" s="21" t="s">
        <v>45</v>
      </c>
      <c r="H11" s="22"/>
      <c r="I11" s="22"/>
      <c r="J11" s="30">
        <v>2200</v>
      </c>
      <c r="K11" s="24">
        <v>0</v>
      </c>
      <c r="L11" s="25">
        <v>0.01</v>
      </c>
      <c r="M11" s="26">
        <f t="shared" si="0"/>
        <v>2200</v>
      </c>
      <c r="N11" s="26">
        <f t="shared" si="1"/>
        <v>0</v>
      </c>
      <c r="O11" s="27">
        <f t="shared" si="2"/>
        <v>-22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2200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-2178</v>
      </c>
      <c r="AJ11" s="28">
        <f t="shared" si="5"/>
        <v>0</v>
      </c>
    </row>
    <row r="12" spans="1:36" ht="12.95" customHeight="1" x14ac:dyDescent="0.2">
      <c r="A12" s="19">
        <v>43739</v>
      </c>
      <c r="B12" s="20">
        <f t="shared" si="6"/>
        <v>9458</v>
      </c>
      <c r="C12" s="20"/>
      <c r="D12" s="21" t="s">
        <v>60</v>
      </c>
      <c r="E12" s="20" t="s">
        <v>61</v>
      </c>
      <c r="F12" s="20"/>
      <c r="G12" s="21" t="s">
        <v>52</v>
      </c>
      <c r="H12" s="22"/>
      <c r="I12" s="22"/>
      <c r="J12" s="23"/>
      <c r="K12" s="24">
        <v>6952</v>
      </c>
      <c r="L12" s="25">
        <v>0.01</v>
      </c>
      <c r="M12" s="26">
        <f t="shared" si="0"/>
        <v>6207.1428571428569</v>
      </c>
      <c r="N12" s="26">
        <f t="shared" si="1"/>
        <v>744.85714285714278</v>
      </c>
      <c r="O12" s="27">
        <f t="shared" si="2"/>
        <v>-62.071428571428569</v>
      </c>
      <c r="P12" s="27"/>
      <c r="Q12" s="27">
        <f>M12</f>
        <v>6207.1428571428569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-6889.9285714285706</v>
      </c>
      <c r="AJ12" s="28">
        <f t="shared" si="5"/>
        <v>7.815970093361102E-13</v>
      </c>
    </row>
    <row r="13" spans="1:36" ht="12.95" customHeight="1" x14ac:dyDescent="0.2">
      <c r="A13" s="19">
        <v>43739</v>
      </c>
      <c r="B13" s="20">
        <f t="shared" si="6"/>
        <v>9459</v>
      </c>
      <c r="C13" s="20"/>
      <c r="D13" s="21" t="s">
        <v>46</v>
      </c>
      <c r="E13" s="20" t="s">
        <v>47</v>
      </c>
      <c r="F13" s="20"/>
      <c r="G13" s="21" t="s">
        <v>40</v>
      </c>
      <c r="H13" s="22"/>
      <c r="I13" s="22"/>
      <c r="J13" s="23">
        <v>10628.6</v>
      </c>
      <c r="K13" s="24">
        <v>0</v>
      </c>
      <c r="L13" s="25">
        <v>0.01</v>
      </c>
      <c r="M13" s="26">
        <f t="shared" si="0"/>
        <v>10628.6</v>
      </c>
      <c r="N13" s="26">
        <f t="shared" si="1"/>
        <v>0</v>
      </c>
      <c r="O13" s="27">
        <f t="shared" si="2"/>
        <v>-106.286</v>
      </c>
      <c r="P13" s="27">
        <f t="shared" ref="P13:P14" si="8">M13</f>
        <v>10628.6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-10522.314</v>
      </c>
      <c r="AJ13" s="28">
        <f t="shared" si="5"/>
        <v>0</v>
      </c>
    </row>
    <row r="14" spans="1:36" ht="12.95" customHeight="1" x14ac:dyDescent="0.2">
      <c r="A14" s="19">
        <v>43739</v>
      </c>
      <c r="B14" s="20">
        <v>9461</v>
      </c>
      <c r="C14" s="20"/>
      <c r="D14" s="21" t="s">
        <v>119</v>
      </c>
      <c r="E14" s="20"/>
      <c r="F14" s="20"/>
      <c r="G14" s="21" t="s">
        <v>40</v>
      </c>
      <c r="H14" s="22"/>
      <c r="I14" s="22"/>
      <c r="J14" s="23"/>
      <c r="K14" s="24">
        <v>10465</v>
      </c>
      <c r="L14" s="25">
        <v>0.01</v>
      </c>
      <c r="M14" s="26">
        <f t="shared" si="0"/>
        <v>9343.75</v>
      </c>
      <c r="N14" s="26">
        <f t="shared" si="1"/>
        <v>1121.25</v>
      </c>
      <c r="O14" s="27">
        <f t="shared" si="2"/>
        <v>-93.4375</v>
      </c>
      <c r="P14" s="27">
        <f t="shared" si="8"/>
        <v>9343.75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-10371.5625</v>
      </c>
      <c r="AJ14" s="28">
        <f t="shared" si="5"/>
        <v>0</v>
      </c>
    </row>
    <row r="15" spans="1:36" ht="12.95" customHeight="1" x14ac:dyDescent="0.2">
      <c r="A15" s="19">
        <v>43739</v>
      </c>
      <c r="B15" s="20">
        <f t="shared" ref="B15:B43" si="9">B14+1</f>
        <v>9462</v>
      </c>
      <c r="C15" s="20"/>
      <c r="D15" s="21" t="s">
        <v>102</v>
      </c>
      <c r="E15" s="20" t="s">
        <v>86</v>
      </c>
      <c r="F15" s="20"/>
      <c r="G15" s="21" t="s">
        <v>52</v>
      </c>
      <c r="H15" s="22"/>
      <c r="I15" s="22"/>
      <c r="J15" s="23"/>
      <c r="K15" s="24">
        <v>4530</v>
      </c>
      <c r="L15" s="25">
        <v>0.01</v>
      </c>
      <c r="M15" s="26">
        <f t="shared" si="0"/>
        <v>4044.6428571428569</v>
      </c>
      <c r="N15" s="26">
        <f t="shared" si="1"/>
        <v>485.35714285714283</v>
      </c>
      <c r="O15" s="27">
        <f t="shared" si="2"/>
        <v>-40.446428571428569</v>
      </c>
      <c r="P15" s="27"/>
      <c r="Q15" s="27">
        <f>M15</f>
        <v>4044.6428571428569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-4489.5535714285716</v>
      </c>
      <c r="AJ15" s="28">
        <f t="shared" si="5"/>
        <v>-1.2789769243681803E-13</v>
      </c>
    </row>
    <row r="16" spans="1:36" ht="12.95" customHeight="1" x14ac:dyDescent="0.2">
      <c r="A16" s="19">
        <v>43740</v>
      </c>
      <c r="B16" s="20">
        <f t="shared" si="9"/>
        <v>9463</v>
      </c>
      <c r="C16" s="20"/>
      <c r="D16" s="21" t="s">
        <v>58</v>
      </c>
      <c r="E16" s="20" t="s">
        <v>59</v>
      </c>
      <c r="F16" s="20"/>
      <c r="G16" s="21" t="s">
        <v>40</v>
      </c>
      <c r="H16" s="22"/>
      <c r="I16" s="22"/>
      <c r="J16" s="23"/>
      <c r="K16" s="24">
        <v>2600</v>
      </c>
      <c r="L16" s="25">
        <v>0.01</v>
      </c>
      <c r="M16" s="26">
        <f t="shared" si="0"/>
        <v>2321.4285714285711</v>
      </c>
      <c r="N16" s="26">
        <f t="shared" si="1"/>
        <v>278.5714285714285</v>
      </c>
      <c r="O16" s="27">
        <f t="shared" si="2"/>
        <v>-23.214285714285712</v>
      </c>
      <c r="P16" s="27">
        <f t="shared" ref="P16:P21" si="10">M16</f>
        <v>2321.4285714285711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-2576.7857142857138</v>
      </c>
      <c r="AJ16" s="28">
        <f t="shared" si="5"/>
        <v>5.2224891078367364E-13</v>
      </c>
    </row>
    <row r="17" spans="1:36" ht="12.95" customHeight="1" x14ac:dyDescent="0.2">
      <c r="A17" s="19">
        <v>43740</v>
      </c>
      <c r="B17" s="20">
        <f t="shared" si="9"/>
        <v>9464</v>
      </c>
      <c r="C17" s="20"/>
      <c r="D17" s="21" t="s">
        <v>120</v>
      </c>
      <c r="E17" s="20" t="s">
        <v>121</v>
      </c>
      <c r="F17" s="20"/>
      <c r="G17" s="21" t="s">
        <v>40</v>
      </c>
      <c r="H17" s="22"/>
      <c r="I17" s="22"/>
      <c r="J17" s="23"/>
      <c r="K17" s="24">
        <v>10139.5</v>
      </c>
      <c r="L17" s="25">
        <v>0.01</v>
      </c>
      <c r="M17" s="26">
        <f t="shared" si="0"/>
        <v>9053.125</v>
      </c>
      <c r="N17" s="26">
        <f t="shared" si="1"/>
        <v>1086.375</v>
      </c>
      <c r="O17" s="27">
        <f t="shared" si="2"/>
        <v>-90.53125</v>
      </c>
      <c r="P17" s="27">
        <f t="shared" si="10"/>
        <v>9053.125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-10048.96875</v>
      </c>
      <c r="AJ17" s="28">
        <f t="shared" si="5"/>
        <v>0</v>
      </c>
    </row>
    <row r="18" spans="1:36" ht="12.95" customHeight="1" x14ac:dyDescent="0.2">
      <c r="A18" s="19">
        <v>43740</v>
      </c>
      <c r="B18" s="20">
        <f t="shared" si="9"/>
        <v>9465</v>
      </c>
      <c r="C18" s="20"/>
      <c r="D18" s="21" t="s">
        <v>80</v>
      </c>
      <c r="E18" s="20" t="s">
        <v>81</v>
      </c>
      <c r="F18" s="20"/>
      <c r="G18" s="21" t="s">
        <v>40</v>
      </c>
      <c r="H18" s="22"/>
      <c r="I18" s="22"/>
      <c r="J18" s="30"/>
      <c r="K18" s="24">
        <v>3110</v>
      </c>
      <c r="L18" s="25">
        <v>0.01</v>
      </c>
      <c r="M18" s="26">
        <f t="shared" si="0"/>
        <v>2776.7857142857142</v>
      </c>
      <c r="N18" s="26">
        <f t="shared" si="1"/>
        <v>333.21428571428572</v>
      </c>
      <c r="O18" s="27">
        <f t="shared" si="2"/>
        <v>-27.767857142857142</v>
      </c>
      <c r="P18" s="27">
        <f t="shared" si="10"/>
        <v>2776.7857142857142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-3082.2321428571427</v>
      </c>
      <c r="AJ18" s="28">
        <f t="shared" si="5"/>
        <v>1.9539925233402755E-13</v>
      </c>
    </row>
    <row r="19" spans="1:36" ht="12.95" customHeight="1" x14ac:dyDescent="0.2">
      <c r="A19" s="19">
        <v>43740</v>
      </c>
      <c r="B19" s="20">
        <f t="shared" si="9"/>
        <v>9466</v>
      </c>
      <c r="C19" s="20"/>
      <c r="D19" s="21" t="s">
        <v>100</v>
      </c>
      <c r="E19" s="20" t="s">
        <v>101</v>
      </c>
      <c r="F19" s="20"/>
      <c r="G19" s="21" t="s">
        <v>40</v>
      </c>
      <c r="H19" s="22"/>
      <c r="I19" s="22"/>
      <c r="J19" s="30"/>
      <c r="K19" s="24">
        <v>11007.08</v>
      </c>
      <c r="L19" s="25">
        <v>0.01</v>
      </c>
      <c r="M19" s="26">
        <f t="shared" si="0"/>
        <v>9827.7499999999982</v>
      </c>
      <c r="N19" s="26">
        <f t="shared" si="1"/>
        <v>1179.3299999999997</v>
      </c>
      <c r="O19" s="27">
        <f t="shared" si="2"/>
        <v>-98.277499999999989</v>
      </c>
      <c r="P19" s="27">
        <f t="shared" si="10"/>
        <v>9827.7499999999982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-10908.802499999998</v>
      </c>
      <c r="AJ19" s="28">
        <f t="shared" si="5"/>
        <v>1.9753088054130785E-12</v>
      </c>
    </row>
    <row r="20" spans="1:36" ht="12.95" customHeight="1" x14ac:dyDescent="0.2">
      <c r="A20" s="19">
        <v>43740</v>
      </c>
      <c r="B20" s="20">
        <f t="shared" si="9"/>
        <v>9467</v>
      </c>
      <c r="C20" s="20"/>
      <c r="D20" s="21" t="s">
        <v>78</v>
      </c>
      <c r="E20" s="20" t="s">
        <v>79</v>
      </c>
      <c r="F20" s="20"/>
      <c r="G20" s="21" t="s">
        <v>40</v>
      </c>
      <c r="H20" s="22"/>
      <c r="I20" s="22"/>
      <c r="J20" s="30"/>
      <c r="K20" s="24">
        <v>7200</v>
      </c>
      <c r="L20" s="25">
        <v>0.01</v>
      </c>
      <c r="M20" s="26">
        <f t="shared" si="0"/>
        <v>6428.5714285714275</v>
      </c>
      <c r="N20" s="26">
        <f t="shared" si="1"/>
        <v>771.42857142857133</v>
      </c>
      <c r="O20" s="27">
        <f t="shared" si="2"/>
        <v>-64.285714285714278</v>
      </c>
      <c r="P20" s="27">
        <f t="shared" si="10"/>
        <v>6428.5714285714275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-7135.7142857142844</v>
      </c>
      <c r="AJ20" s="28">
        <f t="shared" si="5"/>
        <v>1.3073986337985843E-12</v>
      </c>
    </row>
    <row r="21" spans="1:36" s="5" customFormat="1" ht="12.95" customHeight="1" x14ac:dyDescent="0.2">
      <c r="A21" s="19">
        <v>43740</v>
      </c>
      <c r="B21" s="20">
        <f t="shared" si="9"/>
        <v>9468</v>
      </c>
      <c r="C21" s="20"/>
      <c r="D21" s="21" t="s">
        <v>122</v>
      </c>
      <c r="E21" s="20" t="s">
        <v>63</v>
      </c>
      <c r="F21" s="20"/>
      <c r="G21" s="21" t="s">
        <v>40</v>
      </c>
      <c r="H21" s="22"/>
      <c r="I21" s="22"/>
      <c r="J21" s="23"/>
      <c r="K21" s="24">
        <v>25285.21</v>
      </c>
      <c r="L21" s="25">
        <v>0.01</v>
      </c>
      <c r="M21" s="26">
        <f t="shared" si="0"/>
        <v>22576.080357142855</v>
      </c>
      <c r="N21" s="26">
        <f t="shared" si="1"/>
        <v>2709.1296428571427</v>
      </c>
      <c r="O21" s="27">
        <f t="shared" si="2"/>
        <v>-225.76080357142857</v>
      </c>
      <c r="P21" s="27">
        <f t="shared" si="10"/>
        <v>22576.080357142855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-25059.44919642857</v>
      </c>
      <c r="AJ21" s="28">
        <f t="shared" si="5"/>
        <v>7.1054273576010019E-13</v>
      </c>
    </row>
    <row r="22" spans="1:36" s="5" customFormat="1" ht="12.95" customHeight="1" x14ac:dyDescent="0.2">
      <c r="A22" s="19">
        <v>43741</v>
      </c>
      <c r="B22" s="20">
        <f t="shared" si="9"/>
        <v>9469</v>
      </c>
      <c r="C22" s="20"/>
      <c r="D22" s="21" t="s">
        <v>72</v>
      </c>
      <c r="E22" s="20" t="s">
        <v>73</v>
      </c>
      <c r="F22" s="20"/>
      <c r="G22" s="21" t="s">
        <v>74</v>
      </c>
      <c r="H22" s="22"/>
      <c r="I22" s="22"/>
      <c r="J22" s="23"/>
      <c r="K22" s="24">
        <v>981.31</v>
      </c>
      <c r="L22" s="25">
        <v>0.01</v>
      </c>
      <c r="M22" s="26">
        <f t="shared" si="0"/>
        <v>876.16964285714278</v>
      </c>
      <c r="N22" s="26">
        <f t="shared" si="1"/>
        <v>105.14035714285713</v>
      </c>
      <c r="O22" s="27">
        <f t="shared" si="2"/>
        <v>-8.7616964285714278</v>
      </c>
      <c r="P22" s="27"/>
      <c r="Q22" s="27"/>
      <c r="R22" s="27"/>
      <c r="S22" s="27"/>
      <c r="T22" s="27"/>
      <c r="U22" s="27"/>
      <c r="V22" s="27">
        <f>M22</f>
        <v>876.16964285714278</v>
      </c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-972.54830357142851</v>
      </c>
      <c r="AJ22" s="28">
        <f t="shared" si="5"/>
        <v>0</v>
      </c>
    </row>
    <row r="23" spans="1:36" s="5" customFormat="1" ht="12.95" customHeight="1" x14ac:dyDescent="0.2">
      <c r="A23" s="19">
        <v>43742</v>
      </c>
      <c r="B23" s="20">
        <f t="shared" si="9"/>
        <v>9470</v>
      </c>
      <c r="C23" s="20"/>
      <c r="D23" s="21" t="s">
        <v>43</v>
      </c>
      <c r="E23" s="20" t="s">
        <v>44</v>
      </c>
      <c r="F23" s="20"/>
      <c r="G23" s="21" t="s">
        <v>40</v>
      </c>
      <c r="H23" s="22"/>
      <c r="I23" s="22"/>
      <c r="J23" s="23">
        <v>310</v>
      </c>
      <c r="K23" s="24">
        <v>0</v>
      </c>
      <c r="L23" s="25">
        <v>0.01</v>
      </c>
      <c r="M23" s="26">
        <f t="shared" si="0"/>
        <v>310</v>
      </c>
      <c r="N23" s="26">
        <f t="shared" si="1"/>
        <v>0</v>
      </c>
      <c r="O23" s="27">
        <f t="shared" si="2"/>
        <v>-3.1</v>
      </c>
      <c r="P23" s="27">
        <f t="shared" ref="P23:P31" si="11">M23</f>
        <v>310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-306.89999999999998</v>
      </c>
      <c r="AJ23" s="28">
        <f t="shared" si="5"/>
        <v>2.2648549702353193E-14</v>
      </c>
    </row>
    <row r="24" spans="1:36" ht="12.95" customHeight="1" x14ac:dyDescent="0.2">
      <c r="A24" s="19">
        <v>43743</v>
      </c>
      <c r="B24" s="20">
        <f t="shared" si="9"/>
        <v>9471</v>
      </c>
      <c r="C24" s="20"/>
      <c r="D24" s="21" t="s">
        <v>123</v>
      </c>
      <c r="E24" s="20"/>
      <c r="F24" s="20"/>
      <c r="G24" s="21" t="s">
        <v>40</v>
      </c>
      <c r="H24" s="22"/>
      <c r="I24" s="22"/>
      <c r="J24" s="23"/>
      <c r="K24" s="74">
        <v>5731.32</v>
      </c>
      <c r="L24" s="25">
        <v>0.01</v>
      </c>
      <c r="M24" s="26">
        <f t="shared" si="0"/>
        <v>5117.2499999999991</v>
      </c>
      <c r="N24" s="26">
        <f t="shared" si="1"/>
        <v>614.06999999999982</v>
      </c>
      <c r="O24" s="27">
        <f t="shared" si="2"/>
        <v>-51.172499999999992</v>
      </c>
      <c r="P24" s="27">
        <f t="shared" si="11"/>
        <v>5117.2499999999991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-5680.1474999999991</v>
      </c>
      <c r="AJ24" s="28">
        <f t="shared" si="5"/>
        <v>5.8975047068088315E-13</v>
      </c>
    </row>
    <row r="25" spans="1:36" s="5" customFormat="1" ht="12.95" customHeight="1" x14ac:dyDescent="0.2">
      <c r="A25" s="19">
        <v>43743</v>
      </c>
      <c r="B25" s="20">
        <f t="shared" si="9"/>
        <v>9472</v>
      </c>
      <c r="C25" s="20"/>
      <c r="D25" s="21" t="s">
        <v>124</v>
      </c>
      <c r="E25" s="20"/>
      <c r="F25" s="20"/>
      <c r="G25" s="21" t="s">
        <v>40</v>
      </c>
      <c r="H25" s="22"/>
      <c r="I25" s="22"/>
      <c r="J25" s="23"/>
      <c r="K25" s="74">
        <v>3840</v>
      </c>
      <c r="L25" s="25">
        <v>0.01</v>
      </c>
      <c r="M25" s="26">
        <f t="shared" si="0"/>
        <v>3428.5714285714284</v>
      </c>
      <c r="N25" s="26">
        <f t="shared" si="1"/>
        <v>411.42857142857139</v>
      </c>
      <c r="O25" s="27">
        <f t="shared" si="2"/>
        <v>-34.285714285714285</v>
      </c>
      <c r="P25" s="27">
        <f t="shared" si="11"/>
        <v>3428.5714285714284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-3805.7142857142853</v>
      </c>
      <c r="AJ25" s="28">
        <f t="shared" si="5"/>
        <v>3.907985046680551E-13</v>
      </c>
    </row>
    <row r="26" spans="1:36" s="5" customFormat="1" ht="12.95" customHeight="1" x14ac:dyDescent="0.2">
      <c r="A26" s="19">
        <v>43743</v>
      </c>
      <c r="B26" s="20">
        <f t="shared" si="9"/>
        <v>9473</v>
      </c>
      <c r="C26" s="20"/>
      <c r="D26" s="21" t="s">
        <v>41</v>
      </c>
      <c r="E26" s="20" t="s">
        <v>42</v>
      </c>
      <c r="F26" s="20"/>
      <c r="G26" s="21" t="s">
        <v>40</v>
      </c>
      <c r="H26" s="22"/>
      <c r="I26" s="22"/>
      <c r="J26" s="30">
        <v>3420</v>
      </c>
      <c r="K26" s="24">
        <v>0</v>
      </c>
      <c r="L26" s="25">
        <v>0.01</v>
      </c>
      <c r="M26" s="26">
        <f t="shared" si="0"/>
        <v>3420</v>
      </c>
      <c r="N26" s="26">
        <f t="shared" si="1"/>
        <v>0</v>
      </c>
      <c r="O26" s="27">
        <f t="shared" si="2"/>
        <v>-34.200000000000003</v>
      </c>
      <c r="P26" s="27">
        <f t="shared" si="11"/>
        <v>3420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-3385.8</v>
      </c>
      <c r="AJ26" s="28">
        <f t="shared" si="5"/>
        <v>-1.8474111129762605E-13</v>
      </c>
    </row>
    <row r="27" spans="1:36" s="5" customFormat="1" ht="12.95" customHeight="1" x14ac:dyDescent="0.2">
      <c r="A27" s="19">
        <v>43745</v>
      </c>
      <c r="B27" s="20">
        <f t="shared" si="9"/>
        <v>9474</v>
      </c>
      <c r="C27" s="20"/>
      <c r="D27" s="21" t="s">
        <v>125</v>
      </c>
      <c r="E27" s="20"/>
      <c r="F27" s="20"/>
      <c r="G27" s="21" t="s">
        <v>40</v>
      </c>
      <c r="H27" s="22"/>
      <c r="I27" s="22"/>
      <c r="J27" s="30"/>
      <c r="K27" s="24">
        <v>4473.7299999999996</v>
      </c>
      <c r="L27" s="25">
        <v>0.01</v>
      </c>
      <c r="M27" s="26">
        <f t="shared" si="0"/>
        <v>3994.4017857142849</v>
      </c>
      <c r="N27" s="26">
        <f t="shared" si="1"/>
        <v>479.32821428571418</v>
      </c>
      <c r="O27" s="27">
        <f t="shared" si="2"/>
        <v>-39.944017857142846</v>
      </c>
      <c r="P27" s="27">
        <f t="shared" si="11"/>
        <v>3994.4017857142849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-4433.7859821428565</v>
      </c>
      <c r="AJ27" s="28">
        <f t="shared" si="5"/>
        <v>2.3447910280083306E-13</v>
      </c>
    </row>
    <row r="28" spans="1:36" s="5" customFormat="1" ht="12.95" customHeight="1" x14ac:dyDescent="0.2">
      <c r="A28" s="19">
        <v>43745</v>
      </c>
      <c r="B28" s="20">
        <f t="shared" si="9"/>
        <v>9475</v>
      </c>
      <c r="C28" s="20"/>
      <c r="D28" s="21" t="s">
        <v>43</v>
      </c>
      <c r="E28" s="20" t="s">
        <v>44</v>
      </c>
      <c r="F28" s="20"/>
      <c r="G28" s="21" t="s">
        <v>40</v>
      </c>
      <c r="H28" s="22"/>
      <c r="I28" s="22"/>
      <c r="J28" s="30">
        <v>2860</v>
      </c>
      <c r="K28" s="24">
        <v>0</v>
      </c>
      <c r="L28" s="25">
        <v>0.01</v>
      </c>
      <c r="M28" s="26">
        <f t="shared" si="0"/>
        <v>2860</v>
      </c>
      <c r="N28" s="26">
        <f t="shared" si="1"/>
        <v>0</v>
      </c>
      <c r="O28" s="27">
        <f t="shared" si="2"/>
        <v>-28.6</v>
      </c>
      <c r="P28" s="27">
        <f t="shared" si="11"/>
        <v>2860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-2831.4</v>
      </c>
      <c r="AJ28" s="28">
        <f t="shared" si="5"/>
        <v>-9.2370555648813024E-14</v>
      </c>
    </row>
    <row r="29" spans="1:36" s="5" customFormat="1" ht="12.95" customHeight="1" x14ac:dyDescent="0.2">
      <c r="A29" s="19">
        <v>43745</v>
      </c>
      <c r="B29" s="20">
        <f t="shared" si="9"/>
        <v>9476</v>
      </c>
      <c r="C29" s="20"/>
      <c r="D29" s="21" t="s">
        <v>38</v>
      </c>
      <c r="E29" s="20" t="s">
        <v>39</v>
      </c>
      <c r="F29" s="20"/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11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43745</v>
      </c>
      <c r="B30" s="20">
        <f t="shared" si="9"/>
        <v>9477</v>
      </c>
      <c r="C30" s="20"/>
      <c r="D30" s="21" t="s">
        <v>43</v>
      </c>
      <c r="E30" s="20" t="s">
        <v>44</v>
      </c>
      <c r="F30" s="20"/>
      <c r="G30" s="21" t="s">
        <v>40</v>
      </c>
      <c r="H30" s="22"/>
      <c r="I30" s="22"/>
      <c r="J30" s="30">
        <v>1800</v>
      </c>
      <c r="K30" s="24">
        <v>0</v>
      </c>
      <c r="L30" s="25">
        <v>0.01</v>
      </c>
      <c r="M30" s="26">
        <f t="shared" si="0"/>
        <v>1800</v>
      </c>
      <c r="N30" s="26">
        <f t="shared" si="1"/>
        <v>0</v>
      </c>
      <c r="O30" s="27">
        <f t="shared" si="2"/>
        <v>-18</v>
      </c>
      <c r="P30" s="27">
        <f t="shared" si="11"/>
        <v>1800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-1782</v>
      </c>
      <c r="AJ30" s="28">
        <f t="shared" si="5"/>
        <v>0</v>
      </c>
    </row>
    <row r="31" spans="1:36" s="5" customFormat="1" ht="12.95" customHeight="1" x14ac:dyDescent="0.2">
      <c r="A31" s="19">
        <v>43745</v>
      </c>
      <c r="B31" s="20">
        <f t="shared" si="9"/>
        <v>9478</v>
      </c>
      <c r="C31" s="20"/>
      <c r="D31" s="21" t="s">
        <v>46</v>
      </c>
      <c r="E31" s="20" t="s">
        <v>47</v>
      </c>
      <c r="F31" s="20"/>
      <c r="G31" s="21" t="s">
        <v>40</v>
      </c>
      <c r="H31" s="22"/>
      <c r="I31" s="22"/>
      <c r="J31" s="23">
        <v>3658.5</v>
      </c>
      <c r="K31" s="24">
        <v>0</v>
      </c>
      <c r="L31" s="25">
        <v>0.01</v>
      </c>
      <c r="M31" s="26">
        <f t="shared" si="0"/>
        <v>3658.5</v>
      </c>
      <c r="N31" s="26">
        <f t="shared" si="1"/>
        <v>0</v>
      </c>
      <c r="O31" s="27">
        <f t="shared" si="2"/>
        <v>-36.585000000000001</v>
      </c>
      <c r="P31" s="27">
        <f t="shared" si="11"/>
        <v>3658.5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-3621.915</v>
      </c>
      <c r="AJ31" s="28">
        <f t="shared" si="5"/>
        <v>0</v>
      </c>
    </row>
    <row r="32" spans="1:36" s="5" customFormat="1" ht="12.95" customHeight="1" x14ac:dyDescent="0.2">
      <c r="A32" s="19">
        <v>43745</v>
      </c>
      <c r="B32" s="20">
        <f t="shared" si="9"/>
        <v>9479</v>
      </c>
      <c r="C32" s="20"/>
      <c r="D32" s="21" t="s">
        <v>53</v>
      </c>
      <c r="E32" s="20" t="s">
        <v>54</v>
      </c>
      <c r="F32" s="20"/>
      <c r="G32" s="21" t="s">
        <v>55</v>
      </c>
      <c r="H32" s="22"/>
      <c r="I32" s="22"/>
      <c r="J32" s="23"/>
      <c r="K32" s="24">
        <v>2669.5</v>
      </c>
      <c r="L32" s="25">
        <v>0.01</v>
      </c>
      <c r="M32" s="26">
        <f t="shared" si="0"/>
        <v>2383.4821428571427</v>
      </c>
      <c r="N32" s="26">
        <f t="shared" si="1"/>
        <v>286.01785714285711</v>
      </c>
      <c r="O32" s="27">
        <f t="shared" si="2"/>
        <v>-23.834821428571427</v>
      </c>
      <c r="P32" s="27"/>
      <c r="Q32" s="27"/>
      <c r="R32" s="27"/>
      <c r="S32" s="27"/>
      <c r="T32" s="27"/>
      <c r="U32" s="27"/>
      <c r="V32" s="27"/>
      <c r="W32" s="27">
        <f>M32</f>
        <v>2383.4821428571427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-2645.6651785714284</v>
      </c>
      <c r="AJ32" s="28">
        <f t="shared" si="5"/>
        <v>1.3145040611561853E-13</v>
      </c>
    </row>
    <row r="33" spans="1:36" s="5" customFormat="1" ht="12.95" customHeight="1" x14ac:dyDescent="0.2">
      <c r="A33" s="31">
        <v>43746</v>
      </c>
      <c r="B33" s="32">
        <f t="shared" si="9"/>
        <v>9480</v>
      </c>
      <c r="C33" s="32"/>
      <c r="D33" s="34" t="s">
        <v>46</v>
      </c>
      <c r="E33" s="32" t="s">
        <v>47</v>
      </c>
      <c r="F33" s="32"/>
      <c r="G33" s="34" t="s">
        <v>40</v>
      </c>
      <c r="H33" s="22"/>
      <c r="I33" s="22"/>
      <c r="J33" s="23">
        <v>1512</v>
      </c>
      <c r="K33" s="24">
        <v>0</v>
      </c>
      <c r="L33" s="25">
        <v>0.01</v>
      </c>
      <c r="M33" s="26">
        <f t="shared" si="0"/>
        <v>1512</v>
      </c>
      <c r="N33" s="26">
        <f t="shared" si="1"/>
        <v>0</v>
      </c>
      <c r="O33" s="27">
        <f t="shared" si="2"/>
        <v>-15.120000000000001</v>
      </c>
      <c r="P33" s="27">
        <f>M33</f>
        <v>1512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-1496.88</v>
      </c>
      <c r="AJ33" s="28">
        <f t="shared" si="5"/>
        <v>-1.1013412404281553E-13</v>
      </c>
    </row>
    <row r="34" spans="1:36" s="5" customFormat="1" ht="12.95" customHeight="1" x14ac:dyDescent="0.2">
      <c r="A34" s="31">
        <v>43746</v>
      </c>
      <c r="B34" s="20">
        <f t="shared" si="9"/>
        <v>9481</v>
      </c>
      <c r="C34" s="20"/>
      <c r="D34" s="21" t="s">
        <v>126</v>
      </c>
      <c r="E34" s="20"/>
      <c r="F34" s="20"/>
      <c r="G34" s="21" t="s">
        <v>52</v>
      </c>
      <c r="H34" s="22"/>
      <c r="I34" s="22"/>
      <c r="J34" s="23"/>
      <c r="K34" s="24">
        <v>3490</v>
      </c>
      <c r="L34" s="25">
        <v>0.01</v>
      </c>
      <c r="M34" s="26">
        <f t="shared" si="0"/>
        <v>3116.0714285714284</v>
      </c>
      <c r="N34" s="26">
        <f t="shared" si="1"/>
        <v>373.92857142857139</v>
      </c>
      <c r="O34" s="27">
        <f t="shared" si="2"/>
        <v>-31.160714285714285</v>
      </c>
      <c r="P34" s="27"/>
      <c r="Q34" s="27">
        <f>M34</f>
        <v>3116.0714285714284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-3458.8392857142853</v>
      </c>
      <c r="AJ34" s="28">
        <f t="shared" si="5"/>
        <v>3.907985046680551E-13</v>
      </c>
    </row>
    <row r="35" spans="1:36" s="5" customFormat="1" ht="12.95" customHeight="1" x14ac:dyDescent="0.2">
      <c r="A35" s="19">
        <v>43748</v>
      </c>
      <c r="B35" s="20">
        <f t="shared" si="9"/>
        <v>9482</v>
      </c>
      <c r="C35" s="20"/>
      <c r="D35" s="21" t="s">
        <v>110</v>
      </c>
      <c r="E35" s="20" t="s">
        <v>111</v>
      </c>
      <c r="F35" s="20"/>
      <c r="G35" s="21" t="s">
        <v>40</v>
      </c>
      <c r="H35" s="22"/>
      <c r="I35" s="22"/>
      <c r="J35" s="23"/>
      <c r="K35" s="24">
        <v>4818.5</v>
      </c>
      <c r="L35" s="25">
        <v>0.01</v>
      </c>
      <c r="M35" s="26">
        <f t="shared" si="0"/>
        <v>4302.2321428571422</v>
      </c>
      <c r="N35" s="26">
        <f t="shared" si="1"/>
        <v>516.267857142857</v>
      </c>
      <c r="O35" s="27">
        <f t="shared" si="2"/>
        <v>-43.022321428571423</v>
      </c>
      <c r="P35" s="27">
        <f t="shared" ref="P35:P38" si="12">M35</f>
        <v>4302.2321428571422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-4775.4776785714275</v>
      </c>
      <c r="AJ35" s="28">
        <f t="shared" si="5"/>
        <v>1.0444978215673473E-12</v>
      </c>
    </row>
    <row r="36" spans="1:36" s="5" customFormat="1" ht="12.95" customHeight="1" x14ac:dyDescent="0.2">
      <c r="A36" s="19">
        <v>43748</v>
      </c>
      <c r="B36" s="20">
        <f t="shared" si="9"/>
        <v>9483</v>
      </c>
      <c r="C36" s="20"/>
      <c r="D36" s="21" t="s">
        <v>122</v>
      </c>
      <c r="E36" s="20" t="s">
        <v>63</v>
      </c>
      <c r="F36" s="20"/>
      <c r="G36" s="21" t="s">
        <v>40</v>
      </c>
      <c r="H36" s="22"/>
      <c r="I36" s="22"/>
      <c r="J36" s="23"/>
      <c r="K36" s="24">
        <v>140</v>
      </c>
      <c r="L36" s="25">
        <v>0.01</v>
      </c>
      <c r="M36" s="26">
        <f t="shared" si="0"/>
        <v>124.99999999999999</v>
      </c>
      <c r="N36" s="26">
        <f t="shared" si="1"/>
        <v>14.999999999999998</v>
      </c>
      <c r="O36" s="27">
        <f t="shared" si="2"/>
        <v>-1.2499999999999998</v>
      </c>
      <c r="P36" s="27">
        <f t="shared" si="12"/>
        <v>124.99999999999999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-138.74999999999997</v>
      </c>
      <c r="AJ36" s="28">
        <f t="shared" si="5"/>
        <v>2.8643754035329039E-14</v>
      </c>
    </row>
    <row r="37" spans="1:36" s="5" customFormat="1" ht="12.95" customHeight="1" x14ac:dyDescent="0.2">
      <c r="A37" s="19">
        <v>43752</v>
      </c>
      <c r="B37" s="20">
        <f t="shared" si="9"/>
        <v>9484</v>
      </c>
      <c r="C37" s="20"/>
      <c r="D37" s="21" t="s">
        <v>41</v>
      </c>
      <c r="E37" s="20" t="s">
        <v>42</v>
      </c>
      <c r="F37" s="20"/>
      <c r="G37" s="21" t="s">
        <v>40</v>
      </c>
      <c r="H37" s="22"/>
      <c r="I37" s="22"/>
      <c r="J37" s="23">
        <v>1050</v>
      </c>
      <c r="K37" s="24">
        <v>0</v>
      </c>
      <c r="L37" s="25">
        <v>0.01</v>
      </c>
      <c r="M37" s="26">
        <f t="shared" si="0"/>
        <v>1050</v>
      </c>
      <c r="N37" s="26">
        <f t="shared" si="1"/>
        <v>0</v>
      </c>
      <c r="O37" s="27">
        <f t="shared" si="2"/>
        <v>-10.5</v>
      </c>
      <c r="P37" s="27">
        <f t="shared" si="12"/>
        <v>1050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-1039.5</v>
      </c>
      <c r="AJ37" s="28">
        <f t="shared" si="5"/>
        <v>0</v>
      </c>
    </row>
    <row r="38" spans="1:36" s="5" customFormat="1" ht="12.95" customHeight="1" x14ac:dyDescent="0.2">
      <c r="A38" s="19">
        <v>43752</v>
      </c>
      <c r="B38" s="20">
        <f t="shared" si="9"/>
        <v>9485</v>
      </c>
      <c r="C38" s="20"/>
      <c r="D38" s="21" t="s">
        <v>43</v>
      </c>
      <c r="E38" s="20" t="s">
        <v>44</v>
      </c>
      <c r="F38" s="20"/>
      <c r="G38" s="21" t="s">
        <v>40</v>
      </c>
      <c r="H38" s="22"/>
      <c r="I38" s="22"/>
      <c r="J38" s="23">
        <v>4875</v>
      </c>
      <c r="K38" s="24">
        <v>0</v>
      </c>
      <c r="L38" s="25">
        <v>0.01</v>
      </c>
      <c r="M38" s="26">
        <f t="shared" si="0"/>
        <v>4875</v>
      </c>
      <c r="N38" s="26">
        <f t="shared" si="1"/>
        <v>0</v>
      </c>
      <c r="O38" s="27">
        <f t="shared" si="2"/>
        <v>-48.75</v>
      </c>
      <c r="P38" s="27">
        <f t="shared" si="12"/>
        <v>4875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-4826.25</v>
      </c>
      <c r="AJ38" s="28">
        <f t="shared" si="5"/>
        <v>0</v>
      </c>
    </row>
    <row r="39" spans="1:36" s="5" customFormat="1" ht="12.95" customHeight="1" x14ac:dyDescent="0.2">
      <c r="A39" s="19">
        <v>43752</v>
      </c>
      <c r="B39" s="20">
        <f t="shared" si="9"/>
        <v>9486</v>
      </c>
      <c r="C39" s="20"/>
      <c r="D39" s="21" t="s">
        <v>43</v>
      </c>
      <c r="E39" s="20" t="s">
        <v>44</v>
      </c>
      <c r="F39" s="20"/>
      <c r="G39" s="21" t="s">
        <v>45</v>
      </c>
      <c r="H39" s="22"/>
      <c r="I39" s="22"/>
      <c r="J39" s="23">
        <v>1830</v>
      </c>
      <c r="K39" s="24">
        <v>0</v>
      </c>
      <c r="L39" s="25">
        <v>0.01</v>
      </c>
      <c r="M39" s="26">
        <f t="shared" si="0"/>
        <v>1830</v>
      </c>
      <c r="N39" s="26">
        <f t="shared" si="1"/>
        <v>0</v>
      </c>
      <c r="O39" s="27">
        <f t="shared" si="2"/>
        <v>-18.3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>
        <f>M39</f>
        <v>1830</v>
      </c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-1811.7</v>
      </c>
      <c r="AJ39" s="28">
        <f t="shared" si="5"/>
        <v>-4.6185277824406512E-14</v>
      </c>
    </row>
    <row r="40" spans="1:36" s="5" customFormat="1" ht="12.95" customHeight="1" x14ac:dyDescent="0.2">
      <c r="A40" s="19">
        <v>43752</v>
      </c>
      <c r="B40" s="20">
        <f t="shared" si="9"/>
        <v>9487</v>
      </c>
      <c r="C40" s="20"/>
      <c r="D40" s="21" t="s">
        <v>127</v>
      </c>
      <c r="E40" s="20"/>
      <c r="F40" s="20"/>
      <c r="G40" s="21" t="s">
        <v>57</v>
      </c>
      <c r="H40" s="22"/>
      <c r="I40" s="22"/>
      <c r="J40" s="23"/>
      <c r="K40" s="24">
        <v>11800</v>
      </c>
      <c r="L40" s="25">
        <v>0.01</v>
      </c>
      <c r="M40" s="26">
        <f t="shared" si="0"/>
        <v>10535.714285714284</v>
      </c>
      <c r="N40" s="26">
        <f t="shared" si="1"/>
        <v>1264.285714285714</v>
      </c>
      <c r="O40" s="27">
        <f t="shared" si="2"/>
        <v>-105.35714285714285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10535.714285714284</v>
      </c>
      <c r="AI40" s="27">
        <f t="shared" si="4"/>
        <v>-11694.642857142855</v>
      </c>
      <c r="AJ40" s="28">
        <f t="shared" si="5"/>
        <v>2.0889956431346945E-12</v>
      </c>
    </row>
    <row r="41" spans="1:36" s="5" customFormat="1" ht="12.95" customHeight="1" x14ac:dyDescent="0.2">
      <c r="A41" s="19">
        <v>43752</v>
      </c>
      <c r="B41" s="20">
        <f t="shared" si="9"/>
        <v>9488</v>
      </c>
      <c r="C41" s="20"/>
      <c r="D41" s="21" t="s">
        <v>88</v>
      </c>
      <c r="E41" s="20" t="s">
        <v>89</v>
      </c>
      <c r="F41" s="20"/>
      <c r="G41" s="21" t="s">
        <v>40</v>
      </c>
      <c r="H41" s="22"/>
      <c r="I41" s="22"/>
      <c r="J41" s="30"/>
      <c r="K41" s="24">
        <v>550</v>
      </c>
      <c r="L41" s="25">
        <v>0.01</v>
      </c>
      <c r="M41" s="26">
        <f t="shared" si="0"/>
        <v>491.0714285714285</v>
      </c>
      <c r="N41" s="26">
        <f t="shared" si="1"/>
        <v>58.928571428571416</v>
      </c>
      <c r="O41" s="27">
        <f t="shared" si="2"/>
        <v>-4.9107142857142847</v>
      </c>
      <c r="P41" s="27">
        <f>M41</f>
        <v>491.0714285714285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-545.08928571428567</v>
      </c>
      <c r="AJ41" s="28">
        <f t="shared" si="5"/>
        <v>4.9737991503207013E-14</v>
      </c>
    </row>
    <row r="42" spans="1:36" s="5" customFormat="1" ht="12.95" customHeight="1" x14ac:dyDescent="0.2">
      <c r="A42" s="19">
        <v>43752</v>
      </c>
      <c r="B42" s="20">
        <f t="shared" si="9"/>
        <v>9489</v>
      </c>
      <c r="C42" s="20"/>
      <c r="D42" s="21" t="s">
        <v>56</v>
      </c>
      <c r="E42" s="20">
        <v>262672</v>
      </c>
      <c r="F42" s="20"/>
      <c r="G42" s="21" t="s">
        <v>57</v>
      </c>
      <c r="H42" s="22"/>
      <c r="I42" s="22"/>
      <c r="J42" s="30"/>
      <c r="K42" s="24">
        <v>4127.9399999999996</v>
      </c>
      <c r="L42" s="25">
        <v>0.01</v>
      </c>
      <c r="M42" s="26">
        <f t="shared" si="0"/>
        <v>3685.6607142857138</v>
      </c>
      <c r="N42" s="26">
        <f t="shared" si="1"/>
        <v>442.27928571428566</v>
      </c>
      <c r="O42" s="27">
        <f t="shared" si="2"/>
        <v>-36.856607142857136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3685.6607142857138</v>
      </c>
      <c r="AI42" s="27">
        <f t="shared" si="4"/>
        <v>-4091.0833928571424</v>
      </c>
      <c r="AJ42" s="28">
        <f t="shared" si="5"/>
        <v>9.2370555648813024E-14</v>
      </c>
    </row>
    <row r="43" spans="1:36" s="5" customFormat="1" ht="12.95" customHeight="1" x14ac:dyDescent="0.2">
      <c r="A43" s="19">
        <v>43752</v>
      </c>
      <c r="B43" s="20">
        <f t="shared" si="9"/>
        <v>9490</v>
      </c>
      <c r="C43" s="20"/>
      <c r="D43" s="34" t="s">
        <v>46</v>
      </c>
      <c r="E43" s="32" t="s">
        <v>47</v>
      </c>
      <c r="F43" s="20"/>
      <c r="G43" s="21" t="s">
        <v>40</v>
      </c>
      <c r="H43" s="22"/>
      <c r="I43" s="22"/>
      <c r="J43" s="23">
        <v>4825.1000000000004</v>
      </c>
      <c r="K43" s="24">
        <v>0</v>
      </c>
      <c r="L43" s="25">
        <v>0.01</v>
      </c>
      <c r="M43" s="26">
        <f t="shared" si="0"/>
        <v>4825.1000000000004</v>
      </c>
      <c r="N43" s="26">
        <f t="shared" si="1"/>
        <v>0</v>
      </c>
      <c r="O43" s="27">
        <f t="shared" si="2"/>
        <v>-48.251000000000005</v>
      </c>
      <c r="P43" s="27">
        <f>M43</f>
        <v>4825.1000000000004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-4776.8490000000002</v>
      </c>
      <c r="AJ43" s="28">
        <f t="shared" si="5"/>
        <v>1.9895196601282805E-13</v>
      </c>
    </row>
    <row r="44" spans="1:36" s="5" customFormat="1" ht="12.95" customHeight="1" x14ac:dyDescent="0.2">
      <c r="A44" s="19">
        <v>43754</v>
      </c>
      <c r="B44" s="20">
        <v>9492</v>
      </c>
      <c r="C44" s="20"/>
      <c r="D44" s="21" t="s">
        <v>53</v>
      </c>
      <c r="E44" s="20" t="s">
        <v>54</v>
      </c>
      <c r="F44" s="20"/>
      <c r="G44" s="21" t="s">
        <v>55</v>
      </c>
      <c r="H44" s="22"/>
      <c r="I44" s="22"/>
      <c r="J44" s="23"/>
      <c r="K44" s="24">
        <v>4575</v>
      </c>
      <c r="L44" s="25">
        <v>0.01</v>
      </c>
      <c r="M44" s="26">
        <f t="shared" si="0"/>
        <v>4084.821428571428</v>
      </c>
      <c r="N44" s="26">
        <f t="shared" si="1"/>
        <v>490.17857142857133</v>
      </c>
      <c r="O44" s="27">
        <f t="shared" si="2"/>
        <v>-40.848214285714278</v>
      </c>
      <c r="P44" s="27"/>
      <c r="Q44" s="27"/>
      <c r="R44" s="27"/>
      <c r="S44" s="27"/>
      <c r="T44" s="27"/>
      <c r="U44" s="27"/>
      <c r="V44" s="27"/>
      <c r="W44" s="27">
        <f>M44</f>
        <v>4084.821428571428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-4534.1517857142853</v>
      </c>
      <c r="AJ44" s="28">
        <f t="shared" si="5"/>
        <v>3.979039320256561E-13</v>
      </c>
    </row>
    <row r="45" spans="1:36" s="5" customFormat="1" ht="12.95" customHeight="1" x14ac:dyDescent="0.2">
      <c r="A45" s="19">
        <v>43755</v>
      </c>
      <c r="B45" s="20">
        <f t="shared" ref="B45:B52" si="13">B44+1</f>
        <v>9493</v>
      </c>
      <c r="C45" s="20"/>
      <c r="D45" s="21" t="s">
        <v>41</v>
      </c>
      <c r="E45" s="20" t="s">
        <v>42</v>
      </c>
      <c r="F45" s="20"/>
      <c r="G45" s="21" t="s">
        <v>40</v>
      </c>
      <c r="H45" s="22"/>
      <c r="I45" s="22"/>
      <c r="J45" s="30">
        <v>3200</v>
      </c>
      <c r="K45" s="24">
        <v>0</v>
      </c>
      <c r="L45" s="25">
        <v>0.01</v>
      </c>
      <c r="M45" s="26">
        <f t="shared" si="0"/>
        <v>3200</v>
      </c>
      <c r="N45" s="26">
        <f t="shared" si="1"/>
        <v>0</v>
      </c>
      <c r="O45" s="27">
        <f t="shared" si="2"/>
        <v>-32</v>
      </c>
      <c r="P45" s="27">
        <f t="shared" ref="P45:P47" si="14">M45</f>
        <v>3200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-3168</v>
      </c>
      <c r="AJ45" s="28">
        <f t="shared" si="5"/>
        <v>0</v>
      </c>
    </row>
    <row r="46" spans="1:36" s="5" customFormat="1" ht="12.95" customHeight="1" x14ac:dyDescent="0.2">
      <c r="A46" s="19">
        <v>43755</v>
      </c>
      <c r="B46" s="20">
        <f t="shared" si="13"/>
        <v>9494</v>
      </c>
      <c r="C46" s="20"/>
      <c r="D46" s="34" t="s">
        <v>46</v>
      </c>
      <c r="E46" s="32" t="s">
        <v>47</v>
      </c>
      <c r="F46" s="20"/>
      <c r="G46" s="21" t="s">
        <v>40</v>
      </c>
      <c r="H46" s="22"/>
      <c r="I46" s="22"/>
      <c r="J46" s="30">
        <v>2935</v>
      </c>
      <c r="K46" s="24">
        <v>0</v>
      </c>
      <c r="L46" s="25">
        <v>0.01</v>
      </c>
      <c r="M46" s="26">
        <f t="shared" si="0"/>
        <v>2935</v>
      </c>
      <c r="N46" s="26">
        <f t="shared" si="1"/>
        <v>0</v>
      </c>
      <c r="O46" s="27">
        <f t="shared" si="2"/>
        <v>-29.35</v>
      </c>
      <c r="P46" s="27">
        <f t="shared" si="14"/>
        <v>2935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-2905.65</v>
      </c>
      <c r="AJ46" s="28">
        <f t="shared" si="5"/>
        <v>-9.2370555648813024E-14</v>
      </c>
    </row>
    <row r="47" spans="1:36" s="5" customFormat="1" ht="12.95" customHeight="1" x14ac:dyDescent="0.2">
      <c r="A47" s="19">
        <v>43755</v>
      </c>
      <c r="B47" s="20">
        <f t="shared" si="13"/>
        <v>9495</v>
      </c>
      <c r="C47" s="20"/>
      <c r="D47" s="21" t="s">
        <v>123</v>
      </c>
      <c r="E47" s="20"/>
      <c r="F47" s="20"/>
      <c r="G47" s="21" t="s">
        <v>40</v>
      </c>
      <c r="H47" s="22"/>
      <c r="I47" s="22"/>
      <c r="J47" s="30"/>
      <c r="K47" s="24">
        <v>3474</v>
      </c>
      <c r="L47" s="25">
        <v>0.01</v>
      </c>
      <c r="M47" s="26">
        <f t="shared" si="0"/>
        <v>3101.7857142857138</v>
      </c>
      <c r="N47" s="26">
        <f t="shared" si="1"/>
        <v>372.21428571428567</v>
      </c>
      <c r="O47" s="27">
        <f t="shared" si="2"/>
        <v>-31.017857142857139</v>
      </c>
      <c r="P47" s="27">
        <f t="shared" si="14"/>
        <v>3101.7857142857138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-3442.9821428571422</v>
      </c>
      <c r="AJ47" s="28">
        <f t="shared" si="5"/>
        <v>6.5369931689929217E-13</v>
      </c>
    </row>
    <row r="48" spans="1:36" s="5" customFormat="1" ht="12.95" customHeight="1" x14ac:dyDescent="0.2">
      <c r="A48" s="19">
        <v>43756</v>
      </c>
      <c r="B48" s="20">
        <f t="shared" si="13"/>
        <v>9496</v>
      </c>
      <c r="C48" s="20"/>
      <c r="D48" s="21" t="s">
        <v>75</v>
      </c>
      <c r="E48" s="20" t="s">
        <v>76</v>
      </c>
      <c r="F48" s="20"/>
      <c r="G48" s="21" t="s">
        <v>23</v>
      </c>
      <c r="H48" s="22"/>
      <c r="I48" s="22"/>
      <c r="J48" s="30"/>
      <c r="K48" s="24">
        <v>1800</v>
      </c>
      <c r="L48" s="25">
        <v>0.01</v>
      </c>
      <c r="M48" s="26">
        <f t="shared" si="0"/>
        <v>1607.1428571428569</v>
      </c>
      <c r="N48" s="26">
        <f t="shared" si="1"/>
        <v>192.85714285714283</v>
      </c>
      <c r="O48" s="27">
        <f t="shared" si="2"/>
        <v>-16.071428571428569</v>
      </c>
      <c r="P48" s="27"/>
      <c r="Q48" s="27"/>
      <c r="R48" s="27"/>
      <c r="S48" s="27"/>
      <c r="T48" s="27"/>
      <c r="U48" s="27">
        <f>M48</f>
        <v>1607.1428571428569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-1783.9285714285711</v>
      </c>
      <c r="AJ48" s="28">
        <f t="shared" si="5"/>
        <v>3.2684965844964609E-13</v>
      </c>
    </row>
    <row r="49" spans="1:36" s="5" customFormat="1" ht="12.95" customHeight="1" x14ac:dyDescent="0.2">
      <c r="A49" s="19">
        <v>43756</v>
      </c>
      <c r="B49" s="20">
        <f t="shared" si="13"/>
        <v>9497</v>
      </c>
      <c r="C49" s="20"/>
      <c r="D49" s="21" t="s">
        <v>58</v>
      </c>
      <c r="E49" s="20" t="s">
        <v>59</v>
      </c>
      <c r="F49" s="20"/>
      <c r="G49" s="21" t="s">
        <v>40</v>
      </c>
      <c r="H49" s="22"/>
      <c r="I49" s="22"/>
      <c r="J49" s="23"/>
      <c r="K49" s="24">
        <v>2600</v>
      </c>
      <c r="L49" s="25">
        <v>0.01</v>
      </c>
      <c r="M49" s="26">
        <f t="shared" si="0"/>
        <v>2321.4285714285711</v>
      </c>
      <c r="N49" s="26">
        <f t="shared" si="1"/>
        <v>278.5714285714285</v>
      </c>
      <c r="O49" s="27">
        <f t="shared" si="2"/>
        <v>-23.214285714285712</v>
      </c>
      <c r="P49" s="27">
        <f t="shared" ref="P49:P50" si="15">M49</f>
        <v>2321.4285714285711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-2576.7857142857138</v>
      </c>
      <c r="AJ49" s="28">
        <f t="shared" si="5"/>
        <v>5.2224891078367364E-13</v>
      </c>
    </row>
    <row r="50" spans="1:36" s="5" customFormat="1" ht="12.95" customHeight="1" x14ac:dyDescent="0.25">
      <c r="A50" s="19">
        <v>43756</v>
      </c>
      <c r="B50" s="20">
        <f t="shared" si="13"/>
        <v>9498</v>
      </c>
      <c r="C50" s="39"/>
      <c r="D50" s="21" t="s">
        <v>117</v>
      </c>
      <c r="E50" s="20" t="s">
        <v>118</v>
      </c>
      <c r="F50" s="20"/>
      <c r="G50" s="21" t="s">
        <v>40</v>
      </c>
      <c r="H50" s="22"/>
      <c r="I50" s="22"/>
      <c r="J50" s="23">
        <v>18595</v>
      </c>
      <c r="K50" s="24">
        <v>0</v>
      </c>
      <c r="L50" s="25">
        <v>0.01</v>
      </c>
      <c r="M50" s="26">
        <f t="shared" si="0"/>
        <v>18595</v>
      </c>
      <c r="N50" s="26">
        <f t="shared" si="1"/>
        <v>0</v>
      </c>
      <c r="O50" s="27">
        <f t="shared" si="2"/>
        <v>-185.95000000000002</v>
      </c>
      <c r="P50" s="27">
        <f t="shared" si="15"/>
        <v>18595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-18409.05</v>
      </c>
      <c r="AJ50" s="28">
        <f t="shared" si="5"/>
        <v>7.1054273576010019E-13</v>
      </c>
    </row>
    <row r="51" spans="1:36" s="5" customFormat="1" ht="12.95" customHeight="1" x14ac:dyDescent="0.2">
      <c r="A51" s="19">
        <v>43756</v>
      </c>
      <c r="B51" s="20">
        <f t="shared" si="13"/>
        <v>9499</v>
      </c>
      <c r="C51" s="20"/>
      <c r="D51" s="21" t="s">
        <v>72</v>
      </c>
      <c r="E51" s="20" t="s">
        <v>73</v>
      </c>
      <c r="F51" s="20"/>
      <c r="G51" s="21" t="s">
        <v>74</v>
      </c>
      <c r="H51" s="22"/>
      <c r="I51" s="22"/>
      <c r="J51" s="30"/>
      <c r="K51" s="24">
        <v>1627.45</v>
      </c>
      <c r="L51" s="25">
        <v>0.01</v>
      </c>
      <c r="M51" s="26">
        <f t="shared" si="0"/>
        <v>1453.0803571428571</v>
      </c>
      <c r="N51" s="26">
        <f t="shared" si="1"/>
        <v>174.36964285714285</v>
      </c>
      <c r="O51" s="27">
        <f t="shared" si="2"/>
        <v>-14.530803571428571</v>
      </c>
      <c r="P51" s="27"/>
      <c r="Q51" s="27"/>
      <c r="R51" s="27"/>
      <c r="S51" s="27"/>
      <c r="T51" s="27"/>
      <c r="U51" s="27"/>
      <c r="V51" s="27">
        <f>M51</f>
        <v>1453.0803571428571</v>
      </c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-1612.9191964285715</v>
      </c>
      <c r="AJ51" s="28">
        <f t="shared" si="5"/>
        <v>0</v>
      </c>
    </row>
    <row r="52" spans="1:36" s="5" customFormat="1" ht="12.95" customHeight="1" x14ac:dyDescent="0.2">
      <c r="A52" s="19">
        <v>43756</v>
      </c>
      <c r="B52" s="20">
        <f t="shared" si="13"/>
        <v>9500</v>
      </c>
      <c r="C52" s="20"/>
      <c r="D52" s="21" t="s">
        <v>124</v>
      </c>
      <c r="E52" s="20"/>
      <c r="F52" s="20"/>
      <c r="G52" s="21" t="s">
        <v>40</v>
      </c>
      <c r="H52" s="22"/>
      <c r="I52" s="22"/>
      <c r="J52" s="30"/>
      <c r="K52" s="24">
        <v>3840</v>
      </c>
      <c r="L52" s="25">
        <v>0.01</v>
      </c>
      <c r="M52" s="26">
        <f t="shared" si="0"/>
        <v>3428.5714285714284</v>
      </c>
      <c r="N52" s="26">
        <f t="shared" si="1"/>
        <v>411.42857142857139</v>
      </c>
      <c r="O52" s="27">
        <f t="shared" si="2"/>
        <v>-34.285714285714285</v>
      </c>
      <c r="P52" s="27">
        <f t="shared" ref="P52:P55" si="16">M52</f>
        <v>3428.5714285714284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-3805.7142857142853</v>
      </c>
      <c r="AJ52" s="28">
        <f t="shared" si="5"/>
        <v>3.907985046680551E-13</v>
      </c>
    </row>
    <row r="53" spans="1:36" s="5" customFormat="1" ht="12.95" customHeight="1" x14ac:dyDescent="0.2">
      <c r="A53" s="19">
        <v>43757</v>
      </c>
      <c r="B53" s="20">
        <v>1901</v>
      </c>
      <c r="C53" s="20"/>
      <c r="D53" s="21" t="s">
        <v>117</v>
      </c>
      <c r="E53" s="20" t="s">
        <v>118</v>
      </c>
      <c r="F53" s="20"/>
      <c r="G53" s="21" t="s">
        <v>40</v>
      </c>
      <c r="H53" s="22"/>
      <c r="I53" s="22"/>
      <c r="J53" s="30">
        <v>18727.5</v>
      </c>
      <c r="K53" s="24">
        <v>0</v>
      </c>
      <c r="L53" s="25">
        <v>0.01</v>
      </c>
      <c r="M53" s="26">
        <f t="shared" si="0"/>
        <v>18727.5</v>
      </c>
      <c r="N53" s="26">
        <f t="shared" si="1"/>
        <v>0</v>
      </c>
      <c r="O53" s="27">
        <f t="shared" si="2"/>
        <v>-187.27500000000001</v>
      </c>
      <c r="P53" s="27">
        <f t="shared" si="16"/>
        <v>18727.5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-18540.224999999999</v>
      </c>
      <c r="AJ53" s="28">
        <f t="shared" si="5"/>
        <v>1.4495071809506044E-12</v>
      </c>
    </row>
    <row r="54" spans="1:36" s="5" customFormat="1" ht="12.95" customHeight="1" x14ac:dyDescent="0.2">
      <c r="A54" s="19">
        <v>43759</v>
      </c>
      <c r="B54" s="20">
        <f t="shared" ref="B54:B57" si="17">B53+1</f>
        <v>1902</v>
      </c>
      <c r="C54" s="20"/>
      <c r="D54" s="21" t="s">
        <v>110</v>
      </c>
      <c r="E54" s="20" t="s">
        <v>111</v>
      </c>
      <c r="F54" s="20"/>
      <c r="G54" s="21" t="s">
        <v>40</v>
      </c>
      <c r="H54" s="22"/>
      <c r="I54" s="22"/>
      <c r="J54" s="30"/>
      <c r="K54" s="24">
        <v>5013</v>
      </c>
      <c r="L54" s="25">
        <v>0.01</v>
      </c>
      <c r="M54" s="26">
        <f t="shared" si="0"/>
        <v>4475.8928571428569</v>
      </c>
      <c r="N54" s="26">
        <f t="shared" si="1"/>
        <v>537.10714285714278</v>
      </c>
      <c r="O54" s="27">
        <f t="shared" si="2"/>
        <v>-44.758928571428569</v>
      </c>
      <c r="P54" s="27">
        <f t="shared" si="16"/>
        <v>4475.8928571428569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-4968.2410714285706</v>
      </c>
      <c r="AJ54" s="28">
        <f t="shared" si="5"/>
        <v>7.815970093361102E-13</v>
      </c>
    </row>
    <row r="55" spans="1:36" s="5" customFormat="1" ht="12.95" customHeight="1" x14ac:dyDescent="0.2">
      <c r="A55" s="19">
        <v>43759</v>
      </c>
      <c r="B55" s="20">
        <f t="shared" si="17"/>
        <v>1903</v>
      </c>
      <c r="C55" s="20"/>
      <c r="D55" s="21" t="s">
        <v>43</v>
      </c>
      <c r="E55" s="20" t="s">
        <v>44</v>
      </c>
      <c r="F55" s="20"/>
      <c r="G55" s="21" t="s">
        <v>40</v>
      </c>
      <c r="H55" s="22"/>
      <c r="I55" s="22"/>
      <c r="J55" s="30">
        <v>5400</v>
      </c>
      <c r="K55" s="24">
        <v>0</v>
      </c>
      <c r="L55" s="25">
        <v>0.01</v>
      </c>
      <c r="M55" s="26">
        <f t="shared" si="0"/>
        <v>5400</v>
      </c>
      <c r="N55" s="26">
        <f t="shared" si="1"/>
        <v>0</v>
      </c>
      <c r="O55" s="27">
        <f t="shared" si="2"/>
        <v>-54</v>
      </c>
      <c r="P55" s="27">
        <f t="shared" si="16"/>
        <v>5400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-5346</v>
      </c>
      <c r="AJ55" s="28">
        <f t="shared" si="5"/>
        <v>0</v>
      </c>
    </row>
    <row r="56" spans="1:36" s="5" customFormat="1" ht="12.95" customHeight="1" x14ac:dyDescent="0.2">
      <c r="A56" s="19">
        <v>43759</v>
      </c>
      <c r="B56" s="20">
        <f t="shared" si="17"/>
        <v>1904</v>
      </c>
      <c r="C56" s="20"/>
      <c r="D56" s="21" t="s">
        <v>43</v>
      </c>
      <c r="E56" s="20" t="s">
        <v>44</v>
      </c>
      <c r="F56" s="20"/>
      <c r="G56" s="21" t="s">
        <v>45</v>
      </c>
      <c r="H56" s="22"/>
      <c r="I56" s="22"/>
      <c r="J56" s="30">
        <v>1530</v>
      </c>
      <c r="K56" s="24">
        <v>0</v>
      </c>
      <c r="L56" s="25">
        <v>0.01</v>
      </c>
      <c r="M56" s="26">
        <f t="shared" si="0"/>
        <v>1530</v>
      </c>
      <c r="N56" s="26">
        <f t="shared" si="1"/>
        <v>0</v>
      </c>
      <c r="O56" s="27">
        <f t="shared" si="2"/>
        <v>-15.3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>M56</f>
        <v>1530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-1514.7</v>
      </c>
      <c r="AJ56" s="28">
        <f t="shared" si="5"/>
        <v>-4.6185277824406512E-14</v>
      </c>
    </row>
    <row r="57" spans="1:36" s="5" customFormat="1" ht="12.95" customHeight="1" x14ac:dyDescent="0.2">
      <c r="A57" s="19">
        <v>43759</v>
      </c>
      <c r="B57" s="20">
        <f t="shared" si="17"/>
        <v>1905</v>
      </c>
      <c r="C57" s="20"/>
      <c r="D57" s="34" t="s">
        <v>46</v>
      </c>
      <c r="E57" s="32" t="s">
        <v>47</v>
      </c>
      <c r="F57" s="20"/>
      <c r="G57" s="21" t="s">
        <v>40</v>
      </c>
      <c r="H57" s="22"/>
      <c r="I57" s="22"/>
      <c r="J57" s="30">
        <v>5670.9</v>
      </c>
      <c r="K57" s="24">
        <v>0</v>
      </c>
      <c r="L57" s="25">
        <v>0.01</v>
      </c>
      <c r="M57" s="26">
        <f t="shared" si="0"/>
        <v>5670.9</v>
      </c>
      <c r="N57" s="26">
        <f t="shared" si="1"/>
        <v>0</v>
      </c>
      <c r="O57" s="27">
        <f t="shared" si="2"/>
        <v>-56.708999999999996</v>
      </c>
      <c r="P57" s="27">
        <f t="shared" ref="P57:P58" si="18">M57</f>
        <v>5670.9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-5614.1909999999998</v>
      </c>
      <c r="AJ57" s="28">
        <f t="shared" si="5"/>
        <v>-1.6342482922482304E-13</v>
      </c>
    </row>
    <row r="58" spans="1:36" s="5" customFormat="1" ht="12.95" customHeight="1" x14ac:dyDescent="0.2">
      <c r="A58" s="19">
        <v>43761</v>
      </c>
      <c r="B58" s="20">
        <v>1907</v>
      </c>
      <c r="C58" s="20"/>
      <c r="D58" s="21" t="s">
        <v>43</v>
      </c>
      <c r="E58" s="20" t="s">
        <v>44</v>
      </c>
      <c r="F58" s="20"/>
      <c r="G58" s="21" t="s">
        <v>40</v>
      </c>
      <c r="H58" s="22"/>
      <c r="I58" s="22"/>
      <c r="J58" s="23">
        <v>622</v>
      </c>
      <c r="K58" s="24">
        <v>0</v>
      </c>
      <c r="L58" s="25">
        <v>0.01</v>
      </c>
      <c r="M58" s="26">
        <f t="shared" si="0"/>
        <v>622</v>
      </c>
      <c r="N58" s="26">
        <f t="shared" si="1"/>
        <v>0</v>
      </c>
      <c r="O58" s="27">
        <f t="shared" si="2"/>
        <v>-6.22</v>
      </c>
      <c r="P58" s="27">
        <f t="shared" si="18"/>
        <v>622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-615.78</v>
      </c>
      <c r="AJ58" s="28">
        <f t="shared" si="5"/>
        <v>2.7533531010703882E-14</v>
      </c>
    </row>
    <row r="59" spans="1:36" s="5" customFormat="1" ht="12.95" customHeight="1" x14ac:dyDescent="0.2">
      <c r="A59" s="19">
        <v>43761</v>
      </c>
      <c r="B59" s="20">
        <f t="shared" ref="B59:B67" si="19">B58+1</f>
        <v>1908</v>
      </c>
      <c r="C59" s="20"/>
      <c r="D59" s="21" t="s">
        <v>128</v>
      </c>
      <c r="E59" s="20"/>
      <c r="F59" s="20"/>
      <c r="G59" s="21" t="s">
        <v>21</v>
      </c>
      <c r="H59" s="22"/>
      <c r="I59" s="22"/>
      <c r="J59" s="23"/>
      <c r="K59" s="24">
        <v>1153.52</v>
      </c>
      <c r="L59" s="25">
        <v>0.01</v>
      </c>
      <c r="M59" s="26">
        <f t="shared" si="0"/>
        <v>1029.9285714285713</v>
      </c>
      <c r="N59" s="26">
        <f t="shared" si="1"/>
        <v>123.59142857142855</v>
      </c>
      <c r="O59" s="27">
        <f t="shared" si="2"/>
        <v>-10.299285714285714</v>
      </c>
      <c r="P59" s="27"/>
      <c r="Q59" s="27"/>
      <c r="R59" s="27"/>
      <c r="S59" s="27">
        <f>M59</f>
        <v>1029.9285714285713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-1143.2207142857142</v>
      </c>
      <c r="AJ59" s="28">
        <f t="shared" si="5"/>
        <v>1.0125233984581428E-13</v>
      </c>
    </row>
    <row r="60" spans="1:36" s="5" customFormat="1" ht="12.95" customHeight="1" x14ac:dyDescent="0.2">
      <c r="A60" s="19">
        <v>43761</v>
      </c>
      <c r="B60" s="20">
        <f t="shared" si="19"/>
        <v>1909</v>
      </c>
      <c r="C60" s="20"/>
      <c r="D60" s="21" t="s">
        <v>60</v>
      </c>
      <c r="E60" s="20" t="s">
        <v>61</v>
      </c>
      <c r="F60" s="20"/>
      <c r="G60" s="21" t="s">
        <v>52</v>
      </c>
      <c r="H60" s="22"/>
      <c r="I60" s="22"/>
      <c r="J60" s="23"/>
      <c r="K60" s="24">
        <v>9326</v>
      </c>
      <c r="L60" s="25">
        <v>0.01</v>
      </c>
      <c r="M60" s="26">
        <f t="shared" si="0"/>
        <v>8326.7857142857138</v>
      </c>
      <c r="N60" s="26">
        <f t="shared" si="1"/>
        <v>999.21428571428567</v>
      </c>
      <c r="O60" s="27">
        <f t="shared" si="2"/>
        <v>-83.267857142857139</v>
      </c>
      <c r="P60" s="27"/>
      <c r="Q60" s="27">
        <f>M60</f>
        <v>8326.7857142857138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-9242.7321428571431</v>
      </c>
      <c r="AJ60" s="28">
        <f t="shared" si="5"/>
        <v>-2.5579538487363607E-13</v>
      </c>
    </row>
    <row r="61" spans="1:36" s="5" customFormat="1" ht="12.95" customHeight="1" x14ac:dyDescent="0.2">
      <c r="A61" s="19">
        <v>43762</v>
      </c>
      <c r="B61" s="20">
        <f t="shared" si="19"/>
        <v>1910</v>
      </c>
      <c r="C61" s="20"/>
      <c r="D61" s="21" t="s">
        <v>53</v>
      </c>
      <c r="E61" s="20" t="s">
        <v>54</v>
      </c>
      <c r="F61" s="20"/>
      <c r="G61" s="21" t="s">
        <v>55</v>
      </c>
      <c r="H61" s="22"/>
      <c r="I61" s="22"/>
      <c r="J61" s="23"/>
      <c r="K61" s="24">
        <v>3795</v>
      </c>
      <c r="L61" s="25">
        <v>0.01</v>
      </c>
      <c r="M61" s="26">
        <f t="shared" si="0"/>
        <v>3388.3928571428569</v>
      </c>
      <c r="N61" s="26">
        <f t="shared" si="1"/>
        <v>406.60714285714283</v>
      </c>
      <c r="O61" s="27">
        <f t="shared" si="2"/>
        <v>-33.883928571428569</v>
      </c>
      <c r="P61" s="27"/>
      <c r="Q61" s="27"/>
      <c r="R61" s="27"/>
      <c r="S61" s="27"/>
      <c r="T61" s="27"/>
      <c r="U61" s="27"/>
      <c r="V61" s="27"/>
      <c r="W61" s="27">
        <f>M61</f>
        <v>3388.3928571428569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-3761.1160714285711</v>
      </c>
      <c r="AJ61" s="28">
        <f t="shared" si="5"/>
        <v>3.2684965844964609E-13</v>
      </c>
    </row>
    <row r="62" spans="1:36" s="5" customFormat="1" ht="12.95" customHeight="1" x14ac:dyDescent="0.2">
      <c r="A62" s="19">
        <v>43762</v>
      </c>
      <c r="B62" s="20">
        <f t="shared" si="19"/>
        <v>1911</v>
      </c>
      <c r="C62" s="20"/>
      <c r="D62" s="21" t="s">
        <v>122</v>
      </c>
      <c r="E62" s="20" t="s">
        <v>63</v>
      </c>
      <c r="F62" s="20"/>
      <c r="G62" s="21" t="s">
        <v>40</v>
      </c>
      <c r="H62" s="22"/>
      <c r="I62" s="22"/>
      <c r="J62" s="23"/>
      <c r="K62" s="24">
        <v>13924</v>
      </c>
      <c r="L62" s="25">
        <v>0.01</v>
      </c>
      <c r="M62" s="26">
        <f t="shared" si="0"/>
        <v>12432.142857142855</v>
      </c>
      <c r="N62" s="26">
        <f t="shared" si="1"/>
        <v>1491.8571428571427</v>
      </c>
      <c r="O62" s="27">
        <f t="shared" si="2"/>
        <v>-124.32142857142856</v>
      </c>
      <c r="P62" s="27">
        <f t="shared" ref="P62:P65" si="20">M62</f>
        <v>12432.142857142855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-13799.678571428569</v>
      </c>
      <c r="AJ62" s="28">
        <f t="shared" si="5"/>
        <v>2.6147972675971687E-12</v>
      </c>
    </row>
    <row r="63" spans="1:36" s="5" customFormat="1" ht="12.95" customHeight="1" x14ac:dyDescent="0.2">
      <c r="A63" s="19">
        <v>43763</v>
      </c>
      <c r="B63" s="20">
        <f t="shared" si="19"/>
        <v>1912</v>
      </c>
      <c r="C63" s="20"/>
      <c r="D63" s="34" t="s">
        <v>46</v>
      </c>
      <c r="E63" s="32" t="s">
        <v>47</v>
      </c>
      <c r="F63" s="32"/>
      <c r="G63" s="34" t="s">
        <v>40</v>
      </c>
      <c r="H63" s="22"/>
      <c r="I63" s="22"/>
      <c r="J63" s="23">
        <v>1334</v>
      </c>
      <c r="K63" s="24">
        <v>0</v>
      </c>
      <c r="L63" s="25">
        <v>0.01</v>
      </c>
      <c r="M63" s="26">
        <f t="shared" si="0"/>
        <v>1334</v>
      </c>
      <c r="N63" s="26">
        <f t="shared" si="1"/>
        <v>0</v>
      </c>
      <c r="O63" s="27">
        <f t="shared" si="2"/>
        <v>-13.34</v>
      </c>
      <c r="P63" s="27">
        <f t="shared" si="20"/>
        <v>1334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-1320.66</v>
      </c>
      <c r="AJ63" s="28">
        <f t="shared" si="5"/>
        <v>-8.1712414612411521E-14</v>
      </c>
    </row>
    <row r="64" spans="1:36" s="5" customFormat="1" ht="12.95" customHeight="1" x14ac:dyDescent="0.2">
      <c r="A64" s="19">
        <v>43764</v>
      </c>
      <c r="B64" s="20">
        <f t="shared" si="19"/>
        <v>1913</v>
      </c>
      <c r="C64" s="20"/>
      <c r="D64" s="21" t="s">
        <v>117</v>
      </c>
      <c r="E64" s="20" t="s">
        <v>118</v>
      </c>
      <c r="F64" s="20"/>
      <c r="G64" s="21" t="s">
        <v>40</v>
      </c>
      <c r="H64" s="22"/>
      <c r="I64" s="22"/>
      <c r="J64" s="23">
        <v>18084</v>
      </c>
      <c r="K64" s="24">
        <v>0</v>
      </c>
      <c r="L64" s="25">
        <v>0.01</v>
      </c>
      <c r="M64" s="26">
        <f t="shared" si="0"/>
        <v>18084</v>
      </c>
      <c r="N64" s="26">
        <f t="shared" si="1"/>
        <v>0</v>
      </c>
      <c r="O64" s="27">
        <f t="shared" si="2"/>
        <v>-180.84</v>
      </c>
      <c r="P64" s="27">
        <f t="shared" si="20"/>
        <v>18084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-17903.16</v>
      </c>
      <c r="AJ64" s="28">
        <f t="shared" si="5"/>
        <v>0</v>
      </c>
    </row>
    <row r="65" spans="1:36" s="5" customFormat="1" ht="12.95" customHeight="1" x14ac:dyDescent="0.2">
      <c r="A65" s="19">
        <v>43764</v>
      </c>
      <c r="B65" s="20">
        <f t="shared" si="19"/>
        <v>1914</v>
      </c>
      <c r="C65" s="20"/>
      <c r="D65" s="21" t="s">
        <v>78</v>
      </c>
      <c r="E65" s="20" t="s">
        <v>79</v>
      </c>
      <c r="F65" s="20"/>
      <c r="G65" s="21" t="s">
        <v>40</v>
      </c>
      <c r="H65" s="22"/>
      <c r="I65" s="22"/>
      <c r="J65" s="30"/>
      <c r="K65" s="24">
        <v>7200</v>
      </c>
      <c r="L65" s="25">
        <v>0.01</v>
      </c>
      <c r="M65" s="26">
        <f t="shared" si="0"/>
        <v>6428.5714285714275</v>
      </c>
      <c r="N65" s="26">
        <f t="shared" si="1"/>
        <v>771.42857142857133</v>
      </c>
      <c r="O65" s="27">
        <f t="shared" si="2"/>
        <v>-64.285714285714278</v>
      </c>
      <c r="P65" s="27">
        <f t="shared" si="20"/>
        <v>6428.5714285714275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-7135.7142857142844</v>
      </c>
      <c r="AJ65" s="28">
        <f t="shared" si="5"/>
        <v>1.3073986337985843E-12</v>
      </c>
    </row>
    <row r="66" spans="1:36" s="5" customFormat="1" ht="12.95" customHeight="1" x14ac:dyDescent="0.2">
      <c r="A66" s="19">
        <v>43764</v>
      </c>
      <c r="B66" s="20">
        <f t="shared" si="19"/>
        <v>1915</v>
      </c>
      <c r="C66" s="20"/>
      <c r="D66" s="21" t="s">
        <v>50</v>
      </c>
      <c r="E66" s="20" t="s">
        <v>51</v>
      </c>
      <c r="F66" s="20"/>
      <c r="G66" s="21" t="s">
        <v>52</v>
      </c>
      <c r="H66" s="22"/>
      <c r="I66" s="22"/>
      <c r="J66" s="30"/>
      <c r="K66" s="24">
        <v>4585</v>
      </c>
      <c r="L66" s="25">
        <v>0.01</v>
      </c>
      <c r="M66" s="26">
        <f t="shared" si="0"/>
        <v>4093.7499999999995</v>
      </c>
      <c r="N66" s="26">
        <f t="shared" si="1"/>
        <v>491.24999999999994</v>
      </c>
      <c r="O66" s="27">
        <f t="shared" si="2"/>
        <v>-40.937499999999993</v>
      </c>
      <c r="P66" s="27"/>
      <c r="Q66" s="27">
        <f>M66</f>
        <v>4093.7499999999995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-4544.0624999999991</v>
      </c>
      <c r="AJ66" s="28">
        <f t="shared" si="5"/>
        <v>9.1660012913052924E-13</v>
      </c>
    </row>
    <row r="67" spans="1:36" s="5" customFormat="1" ht="12.95" customHeight="1" x14ac:dyDescent="0.2">
      <c r="A67" s="19">
        <v>43766</v>
      </c>
      <c r="B67" s="20">
        <f t="shared" si="19"/>
        <v>1916</v>
      </c>
      <c r="C67" s="20"/>
      <c r="D67" s="34" t="s">
        <v>46</v>
      </c>
      <c r="E67" s="32" t="s">
        <v>47</v>
      </c>
      <c r="F67" s="32"/>
      <c r="G67" s="34" t="s">
        <v>40</v>
      </c>
      <c r="H67" s="22"/>
      <c r="I67" s="22"/>
      <c r="J67" s="30">
        <v>4999</v>
      </c>
      <c r="K67" s="24">
        <v>0</v>
      </c>
      <c r="L67" s="25">
        <v>0.01</v>
      </c>
      <c r="M67" s="26">
        <f t="shared" si="0"/>
        <v>4999</v>
      </c>
      <c r="N67" s="26">
        <f t="shared" si="1"/>
        <v>0</v>
      </c>
      <c r="O67" s="27">
        <f t="shared" si="2"/>
        <v>-49.99</v>
      </c>
      <c r="P67" s="27">
        <f t="shared" ref="P67:P68" si="21">M67</f>
        <v>4999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-4949.01</v>
      </c>
      <c r="AJ67" s="28">
        <f t="shared" si="5"/>
        <v>-2.2026824808563106E-13</v>
      </c>
    </row>
    <row r="68" spans="1:36" s="5" customFormat="1" ht="12.95" customHeight="1" x14ac:dyDescent="0.2">
      <c r="A68" s="19">
        <v>43766</v>
      </c>
      <c r="B68" s="20">
        <v>1918</v>
      </c>
      <c r="C68" s="20"/>
      <c r="D68" s="21" t="s">
        <v>43</v>
      </c>
      <c r="E68" s="20" t="s">
        <v>44</v>
      </c>
      <c r="F68" s="20"/>
      <c r="G68" s="21" t="s">
        <v>40</v>
      </c>
      <c r="H68" s="22"/>
      <c r="I68" s="22"/>
      <c r="J68" s="23">
        <v>4035</v>
      </c>
      <c r="K68" s="24">
        <v>0</v>
      </c>
      <c r="L68" s="25">
        <v>0.01</v>
      </c>
      <c r="M68" s="26">
        <f t="shared" si="0"/>
        <v>4035</v>
      </c>
      <c r="N68" s="26">
        <f t="shared" si="1"/>
        <v>0</v>
      </c>
      <c r="O68" s="27">
        <f t="shared" si="2"/>
        <v>-40.35</v>
      </c>
      <c r="P68" s="27">
        <f t="shared" si="21"/>
        <v>4035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-3994.65</v>
      </c>
      <c r="AJ68" s="28">
        <f t="shared" si="5"/>
        <v>-9.2370555648813024E-14</v>
      </c>
    </row>
    <row r="69" spans="1:36" s="5" customFormat="1" ht="12.95" customHeight="1" x14ac:dyDescent="0.2">
      <c r="A69" s="19">
        <v>43766</v>
      </c>
      <c r="B69" s="20">
        <f>B68+1</f>
        <v>1919</v>
      </c>
      <c r="C69" s="20"/>
      <c r="D69" s="21" t="s">
        <v>43</v>
      </c>
      <c r="E69" s="20" t="s">
        <v>44</v>
      </c>
      <c r="F69" s="20"/>
      <c r="G69" s="21" t="s">
        <v>45</v>
      </c>
      <c r="H69" s="22"/>
      <c r="I69" s="22"/>
      <c r="J69" s="23">
        <v>1272</v>
      </c>
      <c r="K69" s="24">
        <v>0</v>
      </c>
      <c r="L69" s="25">
        <v>0.01</v>
      </c>
      <c r="M69" s="26">
        <f t="shared" si="0"/>
        <v>1272</v>
      </c>
      <c r="N69" s="26">
        <f t="shared" si="1"/>
        <v>0</v>
      </c>
      <c r="O69" s="27">
        <f t="shared" si="2"/>
        <v>-12.72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f>M69</f>
        <v>1272</v>
      </c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-1259.28</v>
      </c>
      <c r="AJ69" s="28">
        <f t="shared" si="5"/>
        <v>2.6645352591003757E-14</v>
      </c>
    </row>
    <row r="70" spans="1:36" s="5" customFormat="1" ht="12.95" customHeight="1" x14ac:dyDescent="0.2">
      <c r="A70" s="19">
        <v>43767</v>
      </c>
      <c r="B70" s="20">
        <v>1921</v>
      </c>
      <c r="C70" s="20"/>
      <c r="D70" s="21" t="s">
        <v>56</v>
      </c>
      <c r="E70" s="20">
        <v>263890</v>
      </c>
      <c r="F70" s="20"/>
      <c r="G70" s="21" t="s">
        <v>57</v>
      </c>
      <c r="H70" s="22"/>
      <c r="I70" s="22"/>
      <c r="J70" s="23">
        <v>0</v>
      </c>
      <c r="K70" s="24">
        <v>4943.75</v>
      </c>
      <c r="L70" s="25">
        <v>0.01</v>
      </c>
      <c r="M70" s="26">
        <f t="shared" si="0"/>
        <v>4414.0625</v>
      </c>
      <c r="N70" s="26">
        <f t="shared" si="1"/>
        <v>529.6875</v>
      </c>
      <c r="O70" s="27">
        <f t="shared" si="2"/>
        <v>-44.140625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4414.0625</v>
      </c>
      <c r="AI70" s="27">
        <f t="shared" si="4"/>
        <v>-4899.609375</v>
      </c>
      <c r="AJ70" s="28">
        <f t="shared" si="5"/>
        <v>0</v>
      </c>
    </row>
    <row r="71" spans="1:36" s="5" customFormat="1" ht="12.95" customHeight="1" x14ac:dyDescent="0.2">
      <c r="A71" s="19">
        <v>43767</v>
      </c>
      <c r="B71" s="20">
        <f t="shared" ref="B71:B90" si="22">B70+1</f>
        <v>1922</v>
      </c>
      <c r="C71" s="20"/>
      <c r="D71" s="21" t="s">
        <v>53</v>
      </c>
      <c r="E71" s="20" t="s">
        <v>54</v>
      </c>
      <c r="F71" s="20"/>
      <c r="G71" s="21" t="s">
        <v>55</v>
      </c>
      <c r="H71" s="22"/>
      <c r="I71" s="22"/>
      <c r="J71" s="23">
        <v>0</v>
      </c>
      <c r="K71" s="24">
        <v>3137.5</v>
      </c>
      <c r="L71" s="25">
        <v>0.01</v>
      </c>
      <c r="M71" s="27">
        <f t="shared" si="0"/>
        <v>2801.3392857142853</v>
      </c>
      <c r="N71" s="27">
        <f t="shared" si="1"/>
        <v>336.16071428571422</v>
      </c>
      <c r="O71" s="27">
        <f t="shared" si="2"/>
        <v>-28.013392857142854</v>
      </c>
      <c r="P71" s="27"/>
      <c r="Q71" s="27"/>
      <c r="R71" s="27"/>
      <c r="S71" s="27"/>
      <c r="T71" s="27"/>
      <c r="U71" s="27"/>
      <c r="V71" s="27"/>
      <c r="W71" s="27">
        <f>M71</f>
        <v>2801.3392857142853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-3109.4866071428569</v>
      </c>
      <c r="AJ71" s="28">
        <f t="shared" si="5"/>
        <v>2.6290081223123707E-13</v>
      </c>
    </row>
    <row r="72" spans="1:36" s="5" customFormat="1" ht="12.95" customHeight="1" x14ac:dyDescent="0.2">
      <c r="A72" s="19">
        <v>43768</v>
      </c>
      <c r="B72" s="20">
        <f t="shared" si="22"/>
        <v>1923</v>
      </c>
      <c r="C72" s="20"/>
      <c r="D72" s="21" t="s">
        <v>41</v>
      </c>
      <c r="E72" s="20" t="s">
        <v>42</v>
      </c>
      <c r="F72" s="20"/>
      <c r="G72" s="21" t="s">
        <v>40</v>
      </c>
      <c r="H72" s="22"/>
      <c r="I72" s="22"/>
      <c r="J72" s="23">
        <v>2780</v>
      </c>
      <c r="K72" s="24">
        <v>0</v>
      </c>
      <c r="L72" s="25">
        <v>0.01</v>
      </c>
      <c r="M72" s="27">
        <f t="shared" si="0"/>
        <v>2780</v>
      </c>
      <c r="N72" s="27">
        <f t="shared" si="1"/>
        <v>0</v>
      </c>
      <c r="O72" s="27">
        <f t="shared" si="2"/>
        <v>-27.8</v>
      </c>
      <c r="P72" s="27">
        <f>M72</f>
        <v>2780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-2752.2</v>
      </c>
      <c r="AJ72" s="28">
        <f t="shared" si="5"/>
        <v>1.8118839761882555E-13</v>
      </c>
    </row>
    <row r="73" spans="1:36" s="5" customFormat="1" ht="12.95" customHeight="1" x14ac:dyDescent="0.2">
      <c r="A73" s="19"/>
      <c r="B73" s="20">
        <f t="shared" si="22"/>
        <v>1924</v>
      </c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>
        <f t="shared" si="22"/>
        <v>1925</v>
      </c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>
        <f t="shared" si="22"/>
        <v>1926</v>
      </c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>
        <f t="shared" si="22"/>
        <v>1927</v>
      </c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>
        <f t="shared" si="22"/>
        <v>1928</v>
      </c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>
        <f t="shared" si="22"/>
        <v>1929</v>
      </c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>
        <f t="shared" si="22"/>
        <v>1930</v>
      </c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>
        <f t="shared" si="22"/>
        <v>1931</v>
      </c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>
        <f t="shared" si="22"/>
        <v>1932</v>
      </c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>
        <f t="shared" si="22"/>
        <v>1933</v>
      </c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>
        <f t="shared" si="22"/>
        <v>1934</v>
      </c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19"/>
      <c r="B84" s="20">
        <f t="shared" si="22"/>
        <v>1935</v>
      </c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31"/>
      <c r="B85" s="20">
        <f t="shared" si="22"/>
        <v>1936</v>
      </c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>
        <f t="shared" si="22"/>
        <v>1937</v>
      </c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>
        <f t="shared" si="22"/>
        <v>1938</v>
      </c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>
        <f t="shared" si="22"/>
        <v>1939</v>
      </c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>
        <f t="shared" si="22"/>
        <v>1940</v>
      </c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s="5" customFormat="1" ht="12.95" customHeight="1" x14ac:dyDescent="0.2">
      <c r="A90" s="19"/>
      <c r="B90" s="20">
        <f t="shared" si="22"/>
        <v>1941</v>
      </c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4"/>
        <v>0</v>
      </c>
      <c r="AJ97" s="28">
        <f t="shared" si="5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152237.79999999999</v>
      </c>
      <c r="K99" s="61">
        <f>SUM(K5:K97)</f>
        <v>243395.61000000002</v>
      </c>
      <c r="L99" s="62"/>
      <c r="M99" s="61">
        <f t="shared" ref="M99:AI99" si="23">SUM(M5:M97)</f>
        <v>369555.30892857129</v>
      </c>
      <c r="N99" s="61">
        <f t="shared" si="23"/>
        <v>26078.101071428562</v>
      </c>
      <c r="O99" s="61">
        <f t="shared" si="23"/>
        <v>-3695.5530892857123</v>
      </c>
      <c r="P99" s="61">
        <f t="shared" si="23"/>
        <v>288148.33571428567</v>
      </c>
      <c r="Q99" s="61">
        <f t="shared" si="23"/>
        <v>32484.821428571424</v>
      </c>
      <c r="R99" s="61">
        <f t="shared" si="23"/>
        <v>0</v>
      </c>
      <c r="S99" s="61">
        <f t="shared" si="23"/>
        <v>1029.9285714285713</v>
      </c>
      <c r="T99" s="61">
        <f t="shared" si="23"/>
        <v>0</v>
      </c>
      <c r="U99" s="61">
        <f t="shared" si="23"/>
        <v>1607.1428571428569</v>
      </c>
      <c r="V99" s="61">
        <f t="shared" si="23"/>
        <v>2329.25</v>
      </c>
      <c r="W99" s="61">
        <f t="shared" si="23"/>
        <v>12658.035714285714</v>
      </c>
      <c r="X99" s="61">
        <f t="shared" si="23"/>
        <v>0</v>
      </c>
      <c r="Y99" s="61">
        <f t="shared" si="23"/>
        <v>5830.3571428571422</v>
      </c>
      <c r="Z99" s="61">
        <f t="shared" si="23"/>
        <v>6832</v>
      </c>
      <c r="AA99" s="61">
        <f t="shared" si="23"/>
        <v>0</v>
      </c>
      <c r="AB99" s="61">
        <f t="shared" si="23"/>
        <v>0</v>
      </c>
      <c r="AC99" s="61">
        <f t="shared" si="23"/>
        <v>0</v>
      </c>
      <c r="AD99" s="61">
        <f t="shared" si="23"/>
        <v>0</v>
      </c>
      <c r="AE99" s="61">
        <f t="shared" si="23"/>
        <v>0</v>
      </c>
      <c r="AF99" s="61">
        <f t="shared" si="23"/>
        <v>0</v>
      </c>
      <c r="AG99" s="61">
        <f t="shared" si="23"/>
        <v>0</v>
      </c>
      <c r="AH99" s="61">
        <f t="shared" si="23"/>
        <v>18635.4375</v>
      </c>
      <c r="AI99" s="61">
        <f t="shared" si="23"/>
        <v>-391937.85691071424</v>
      </c>
    </row>
    <row r="100" spans="1:36" x14ac:dyDescent="0.2">
      <c r="AH100" s="5" t="s">
        <v>69</v>
      </c>
      <c r="AI100" s="5">
        <f>+N101+AI99</f>
        <v>3695.5530892856186</v>
      </c>
    </row>
    <row r="101" spans="1:36" x14ac:dyDescent="0.2">
      <c r="K101" s="5">
        <f>+K99+J99</f>
        <v>395633.41000000003</v>
      </c>
      <c r="N101" s="5">
        <f>+N99+M99</f>
        <v>395633.40999999986</v>
      </c>
      <c r="P101" s="5">
        <f>P99+Q99</f>
        <v>320633.15714285709</v>
      </c>
      <c r="AI101" s="5">
        <f>+AI99-AI100</f>
        <v>-395633.40999999986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Dec2018</vt:lpstr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2020-05-27T00:52:23Z</dcterms:created>
  <dcterms:modified xsi:type="dcterms:W3CDTF">2020-05-27T03:03:06Z</dcterms:modified>
</cp:coreProperties>
</file>