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/>
  <mc:AlternateContent xmlns:mc="http://schemas.openxmlformats.org/markup-compatibility/2006">
    <mc:Choice Requires="x15">
      <x15ac:absPath xmlns:x15ac="http://schemas.microsoft.com/office/spreadsheetml/2010/11/ac" url="C:\Users\default.default-PC\Dropbox\ACAS\Client Files\TOSHCO Inc\02 Books of Accounts\2019\Annual\"/>
    </mc:Choice>
  </mc:AlternateContent>
  <xr:revisionPtr revIDLastSave="0" documentId="13_ncr:1_{A4051D30-1EAC-4ADC-A1D9-3F53E3A2C094}" xr6:coauthVersionLast="45" xr6:coauthVersionMax="45" xr10:uidLastSave="{00000000-0000-0000-0000-000000000000}"/>
  <bookViews>
    <workbookView xWindow="45" yWindow="660" windowWidth="23955" windowHeight="12840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3" i="2" l="1"/>
  <c r="E31" i="2" l="1"/>
  <c r="H22" i="2" l="1"/>
  <c r="L181" i="1" l="1"/>
  <c r="V193" i="1" l="1"/>
  <c r="T193" i="1"/>
  <c r="S193" i="1"/>
  <c r="R193" i="1"/>
  <c r="Q193" i="1"/>
  <c r="V192" i="1"/>
  <c r="T192" i="1"/>
  <c r="S192" i="1"/>
  <c r="R192" i="1"/>
  <c r="Q192" i="1"/>
  <c r="V191" i="1"/>
  <c r="T191" i="1"/>
  <c r="S191" i="1"/>
  <c r="R191" i="1"/>
  <c r="Q191" i="1"/>
  <c r="V190" i="1"/>
  <c r="T190" i="1"/>
  <c r="S190" i="1"/>
  <c r="R190" i="1"/>
  <c r="Q190" i="1"/>
  <c r="V189" i="1"/>
  <c r="T189" i="1"/>
  <c r="S189" i="1"/>
  <c r="R189" i="1"/>
  <c r="Q189" i="1"/>
  <c r="V188" i="1"/>
  <c r="T188" i="1"/>
  <c r="S188" i="1"/>
  <c r="R188" i="1"/>
  <c r="Q188" i="1"/>
  <c r="V187" i="1"/>
  <c r="T187" i="1"/>
  <c r="S187" i="1"/>
  <c r="R187" i="1"/>
  <c r="Q187" i="1"/>
  <c r="V185" i="1"/>
  <c r="T185" i="1"/>
  <c r="S185" i="1"/>
  <c r="R185" i="1"/>
  <c r="Q185" i="1"/>
  <c r="V184" i="1"/>
  <c r="T184" i="1"/>
  <c r="S184" i="1"/>
  <c r="R184" i="1"/>
  <c r="Q184" i="1"/>
  <c r="V183" i="1"/>
  <c r="T183" i="1"/>
  <c r="S183" i="1"/>
  <c r="R183" i="1"/>
  <c r="Q183" i="1"/>
  <c r="V182" i="1"/>
  <c r="T182" i="1"/>
  <c r="S182" i="1"/>
  <c r="R182" i="1"/>
  <c r="Q182" i="1"/>
  <c r="V181" i="1"/>
  <c r="T181" i="1"/>
  <c r="S181" i="1"/>
  <c r="R181" i="1"/>
  <c r="Q181" i="1"/>
  <c r="V180" i="1"/>
  <c r="T180" i="1"/>
  <c r="S180" i="1"/>
  <c r="R180" i="1"/>
  <c r="Q180" i="1"/>
  <c r="V179" i="1"/>
  <c r="T179" i="1"/>
  <c r="S179" i="1"/>
  <c r="R179" i="1"/>
  <c r="Q179" i="1"/>
  <c r="V177" i="1" l="1"/>
  <c r="T177" i="1"/>
  <c r="S177" i="1"/>
  <c r="R177" i="1"/>
  <c r="Q177" i="1"/>
  <c r="V176" i="1"/>
  <c r="T176" i="1"/>
  <c r="S176" i="1"/>
  <c r="R176" i="1"/>
  <c r="Q176" i="1"/>
  <c r="V175" i="1"/>
  <c r="T175" i="1"/>
  <c r="S175" i="1"/>
  <c r="R175" i="1"/>
  <c r="Q175" i="1"/>
  <c r="V174" i="1"/>
  <c r="T174" i="1"/>
  <c r="S174" i="1"/>
  <c r="R174" i="1"/>
  <c r="Q174" i="1"/>
  <c r="V173" i="1"/>
  <c r="T173" i="1"/>
  <c r="S173" i="1"/>
  <c r="R173" i="1"/>
  <c r="Q173" i="1"/>
  <c r="V172" i="1"/>
  <c r="T172" i="1"/>
  <c r="S172" i="1"/>
  <c r="R172" i="1"/>
  <c r="Q172" i="1"/>
  <c r="V171" i="1"/>
  <c r="T171" i="1"/>
  <c r="S171" i="1"/>
  <c r="R171" i="1"/>
  <c r="Q171" i="1"/>
  <c r="V169" i="1"/>
  <c r="T169" i="1"/>
  <c r="S169" i="1"/>
  <c r="R169" i="1"/>
  <c r="Q169" i="1"/>
  <c r="V168" i="1"/>
  <c r="T168" i="1"/>
  <c r="S168" i="1"/>
  <c r="R168" i="1"/>
  <c r="Q168" i="1"/>
  <c r="V167" i="1"/>
  <c r="T167" i="1"/>
  <c r="S167" i="1"/>
  <c r="R167" i="1"/>
  <c r="Q167" i="1"/>
  <c r="V166" i="1"/>
  <c r="T166" i="1"/>
  <c r="S166" i="1"/>
  <c r="R166" i="1"/>
  <c r="Q166" i="1"/>
  <c r="V165" i="1"/>
  <c r="T165" i="1"/>
  <c r="S165" i="1"/>
  <c r="R165" i="1"/>
  <c r="Q165" i="1"/>
  <c r="V164" i="1"/>
  <c r="T164" i="1"/>
  <c r="S164" i="1"/>
  <c r="R164" i="1"/>
  <c r="Q164" i="1"/>
  <c r="V163" i="1"/>
  <c r="T163" i="1"/>
  <c r="S163" i="1"/>
  <c r="R163" i="1"/>
  <c r="Q163" i="1"/>
  <c r="V161" i="1" l="1"/>
  <c r="T161" i="1"/>
  <c r="S161" i="1"/>
  <c r="R161" i="1"/>
  <c r="Q161" i="1"/>
  <c r="V160" i="1"/>
  <c r="T160" i="1"/>
  <c r="S160" i="1"/>
  <c r="R160" i="1"/>
  <c r="Q160" i="1"/>
  <c r="V159" i="1"/>
  <c r="T159" i="1"/>
  <c r="S159" i="1"/>
  <c r="R159" i="1"/>
  <c r="Q159" i="1"/>
  <c r="V158" i="1"/>
  <c r="T158" i="1"/>
  <c r="S158" i="1"/>
  <c r="R158" i="1"/>
  <c r="Q158" i="1"/>
  <c r="V157" i="1"/>
  <c r="T157" i="1"/>
  <c r="S157" i="1"/>
  <c r="R157" i="1"/>
  <c r="Q157" i="1"/>
  <c r="V156" i="1"/>
  <c r="T156" i="1"/>
  <c r="S156" i="1"/>
  <c r="R156" i="1"/>
  <c r="Q156" i="1"/>
  <c r="V155" i="1"/>
  <c r="T155" i="1"/>
  <c r="S155" i="1"/>
  <c r="R155" i="1"/>
  <c r="Q155" i="1"/>
  <c r="V153" i="1"/>
  <c r="T153" i="1"/>
  <c r="S153" i="1"/>
  <c r="R153" i="1"/>
  <c r="Q153" i="1"/>
  <c r="V152" i="1"/>
  <c r="T152" i="1"/>
  <c r="S152" i="1"/>
  <c r="R152" i="1"/>
  <c r="Q152" i="1"/>
  <c r="V151" i="1"/>
  <c r="T151" i="1"/>
  <c r="S151" i="1"/>
  <c r="R151" i="1"/>
  <c r="Q151" i="1"/>
  <c r="V150" i="1"/>
  <c r="T150" i="1"/>
  <c r="S150" i="1"/>
  <c r="R150" i="1"/>
  <c r="Q150" i="1"/>
  <c r="V149" i="1"/>
  <c r="T149" i="1"/>
  <c r="S149" i="1"/>
  <c r="R149" i="1"/>
  <c r="Q149" i="1"/>
  <c r="V148" i="1"/>
  <c r="T148" i="1"/>
  <c r="S148" i="1"/>
  <c r="R148" i="1"/>
  <c r="Q148" i="1"/>
  <c r="V147" i="1"/>
  <c r="T147" i="1"/>
  <c r="S147" i="1"/>
  <c r="R147" i="1"/>
  <c r="Q147" i="1"/>
  <c r="V145" i="1" l="1"/>
  <c r="T145" i="1"/>
  <c r="S145" i="1"/>
  <c r="R145" i="1"/>
  <c r="Q145" i="1"/>
  <c r="V144" i="1"/>
  <c r="T144" i="1"/>
  <c r="S144" i="1"/>
  <c r="R144" i="1"/>
  <c r="Q144" i="1"/>
  <c r="V143" i="1"/>
  <c r="T143" i="1"/>
  <c r="S143" i="1"/>
  <c r="R143" i="1"/>
  <c r="Q143" i="1"/>
  <c r="V142" i="1"/>
  <c r="T142" i="1"/>
  <c r="S142" i="1"/>
  <c r="R142" i="1"/>
  <c r="Q142" i="1"/>
  <c r="V141" i="1"/>
  <c r="T141" i="1"/>
  <c r="S141" i="1"/>
  <c r="R141" i="1"/>
  <c r="Q141" i="1"/>
  <c r="V140" i="1"/>
  <c r="T140" i="1"/>
  <c r="S140" i="1"/>
  <c r="R140" i="1"/>
  <c r="Q140" i="1"/>
  <c r="V139" i="1"/>
  <c r="T139" i="1"/>
  <c r="S139" i="1"/>
  <c r="R139" i="1"/>
  <c r="Q139" i="1"/>
  <c r="V137" i="1"/>
  <c r="T137" i="1"/>
  <c r="S137" i="1"/>
  <c r="R137" i="1"/>
  <c r="Q137" i="1"/>
  <c r="V136" i="1"/>
  <c r="T136" i="1"/>
  <c r="S136" i="1"/>
  <c r="R136" i="1"/>
  <c r="Q136" i="1"/>
  <c r="V135" i="1"/>
  <c r="T135" i="1"/>
  <c r="S135" i="1"/>
  <c r="R135" i="1"/>
  <c r="Q135" i="1"/>
  <c r="V134" i="1"/>
  <c r="T134" i="1"/>
  <c r="S134" i="1"/>
  <c r="R134" i="1"/>
  <c r="Q134" i="1"/>
  <c r="V133" i="1"/>
  <c r="T133" i="1"/>
  <c r="S133" i="1"/>
  <c r="R133" i="1"/>
  <c r="Q133" i="1"/>
  <c r="V132" i="1"/>
  <c r="T132" i="1"/>
  <c r="S132" i="1"/>
  <c r="R132" i="1"/>
  <c r="Q132" i="1"/>
  <c r="V131" i="1"/>
  <c r="T131" i="1"/>
  <c r="S131" i="1"/>
  <c r="R131" i="1"/>
  <c r="Q131" i="1"/>
  <c r="L118" i="1" l="1"/>
  <c r="V129" i="1" l="1"/>
  <c r="T129" i="1"/>
  <c r="S129" i="1"/>
  <c r="R129" i="1"/>
  <c r="Q129" i="1"/>
  <c r="V128" i="1"/>
  <c r="T128" i="1"/>
  <c r="S128" i="1"/>
  <c r="R128" i="1"/>
  <c r="Q128" i="1"/>
  <c r="V127" i="1"/>
  <c r="T127" i="1"/>
  <c r="S127" i="1"/>
  <c r="R127" i="1"/>
  <c r="Q127" i="1"/>
  <c r="V126" i="1"/>
  <c r="T126" i="1"/>
  <c r="S126" i="1"/>
  <c r="R126" i="1"/>
  <c r="Q126" i="1"/>
  <c r="V125" i="1"/>
  <c r="T125" i="1"/>
  <c r="S125" i="1"/>
  <c r="R125" i="1"/>
  <c r="Q125" i="1"/>
  <c r="V124" i="1"/>
  <c r="T124" i="1"/>
  <c r="S124" i="1"/>
  <c r="R124" i="1"/>
  <c r="Q124" i="1"/>
  <c r="V123" i="1"/>
  <c r="T123" i="1"/>
  <c r="S123" i="1"/>
  <c r="R123" i="1"/>
  <c r="Q123" i="1"/>
  <c r="V121" i="1"/>
  <c r="T121" i="1"/>
  <c r="S121" i="1"/>
  <c r="R121" i="1"/>
  <c r="Q121" i="1"/>
  <c r="V120" i="1"/>
  <c r="T120" i="1"/>
  <c r="S120" i="1"/>
  <c r="R120" i="1"/>
  <c r="Q120" i="1"/>
  <c r="V119" i="1"/>
  <c r="T119" i="1"/>
  <c r="S119" i="1"/>
  <c r="R119" i="1"/>
  <c r="Q119" i="1"/>
  <c r="V118" i="1"/>
  <c r="T118" i="1"/>
  <c r="S118" i="1"/>
  <c r="R118" i="1"/>
  <c r="Q118" i="1"/>
  <c r="V117" i="1"/>
  <c r="T117" i="1"/>
  <c r="S117" i="1"/>
  <c r="R117" i="1"/>
  <c r="Q117" i="1"/>
  <c r="V116" i="1"/>
  <c r="T116" i="1"/>
  <c r="S116" i="1"/>
  <c r="R116" i="1"/>
  <c r="Q116" i="1"/>
  <c r="V115" i="1"/>
  <c r="T115" i="1"/>
  <c r="S115" i="1"/>
  <c r="R115" i="1"/>
  <c r="Q115" i="1"/>
  <c r="V113" i="1" l="1"/>
  <c r="T113" i="1"/>
  <c r="S113" i="1"/>
  <c r="R113" i="1"/>
  <c r="Q113" i="1"/>
  <c r="V112" i="1"/>
  <c r="T112" i="1"/>
  <c r="S112" i="1"/>
  <c r="R112" i="1"/>
  <c r="Q112" i="1"/>
  <c r="V111" i="1"/>
  <c r="T111" i="1"/>
  <c r="S111" i="1"/>
  <c r="R111" i="1"/>
  <c r="Q111" i="1"/>
  <c r="V110" i="1"/>
  <c r="T110" i="1"/>
  <c r="S110" i="1"/>
  <c r="R110" i="1"/>
  <c r="Q110" i="1"/>
  <c r="V109" i="1"/>
  <c r="T109" i="1"/>
  <c r="S109" i="1"/>
  <c r="R109" i="1"/>
  <c r="Q109" i="1"/>
  <c r="V108" i="1"/>
  <c r="T108" i="1"/>
  <c r="S108" i="1"/>
  <c r="R108" i="1"/>
  <c r="Q108" i="1"/>
  <c r="V107" i="1"/>
  <c r="T107" i="1"/>
  <c r="S107" i="1"/>
  <c r="R107" i="1"/>
  <c r="Q107" i="1"/>
  <c r="V105" i="1"/>
  <c r="T105" i="1"/>
  <c r="S105" i="1"/>
  <c r="R105" i="1"/>
  <c r="Q105" i="1"/>
  <c r="V104" i="1"/>
  <c r="T104" i="1"/>
  <c r="S104" i="1"/>
  <c r="R104" i="1"/>
  <c r="Q104" i="1"/>
  <c r="V103" i="1"/>
  <c r="T103" i="1"/>
  <c r="S103" i="1"/>
  <c r="R103" i="1"/>
  <c r="Q103" i="1"/>
  <c r="V102" i="1"/>
  <c r="T102" i="1"/>
  <c r="S102" i="1"/>
  <c r="R102" i="1"/>
  <c r="Q102" i="1"/>
  <c r="V101" i="1"/>
  <c r="T101" i="1"/>
  <c r="S101" i="1"/>
  <c r="R101" i="1"/>
  <c r="Q101" i="1"/>
  <c r="V100" i="1"/>
  <c r="T100" i="1"/>
  <c r="S100" i="1"/>
  <c r="R100" i="1"/>
  <c r="Q100" i="1"/>
  <c r="V99" i="1"/>
  <c r="T99" i="1"/>
  <c r="S99" i="1"/>
  <c r="R99" i="1"/>
  <c r="Q99" i="1"/>
  <c r="V97" i="1"/>
  <c r="T97" i="1"/>
  <c r="S97" i="1"/>
  <c r="R97" i="1"/>
  <c r="Q97" i="1"/>
  <c r="V96" i="1"/>
  <c r="T96" i="1"/>
  <c r="S96" i="1"/>
  <c r="R96" i="1"/>
  <c r="Q96" i="1"/>
  <c r="V95" i="1"/>
  <c r="T95" i="1"/>
  <c r="S95" i="1"/>
  <c r="R95" i="1"/>
  <c r="Q95" i="1"/>
  <c r="V94" i="1"/>
  <c r="T94" i="1"/>
  <c r="S94" i="1"/>
  <c r="R94" i="1"/>
  <c r="Q94" i="1"/>
  <c r="V93" i="1"/>
  <c r="T93" i="1"/>
  <c r="S93" i="1"/>
  <c r="R93" i="1"/>
  <c r="Q93" i="1"/>
  <c r="V92" i="1"/>
  <c r="T92" i="1"/>
  <c r="S92" i="1"/>
  <c r="R92" i="1"/>
  <c r="Q92" i="1"/>
  <c r="V91" i="1"/>
  <c r="T91" i="1"/>
  <c r="S91" i="1"/>
  <c r="R91" i="1"/>
  <c r="Q91" i="1"/>
  <c r="V89" i="1" l="1"/>
  <c r="T89" i="1"/>
  <c r="S89" i="1"/>
  <c r="R89" i="1"/>
  <c r="Q89" i="1"/>
  <c r="V88" i="1"/>
  <c r="T88" i="1"/>
  <c r="S88" i="1"/>
  <c r="R88" i="1"/>
  <c r="Q88" i="1"/>
  <c r="V87" i="1"/>
  <c r="T87" i="1"/>
  <c r="S87" i="1"/>
  <c r="R87" i="1"/>
  <c r="Q87" i="1"/>
  <c r="V86" i="1"/>
  <c r="T86" i="1"/>
  <c r="S86" i="1"/>
  <c r="R86" i="1"/>
  <c r="Q86" i="1"/>
  <c r="V85" i="1"/>
  <c r="T85" i="1"/>
  <c r="S85" i="1"/>
  <c r="R85" i="1"/>
  <c r="Q85" i="1"/>
  <c r="V84" i="1"/>
  <c r="T84" i="1"/>
  <c r="S84" i="1"/>
  <c r="R84" i="1"/>
  <c r="Q84" i="1"/>
  <c r="V83" i="1"/>
  <c r="T83" i="1"/>
  <c r="S83" i="1"/>
  <c r="R83" i="1"/>
  <c r="Q83" i="1"/>
  <c r="L75" i="1"/>
  <c r="L70" i="1"/>
  <c r="V81" i="1" l="1"/>
  <c r="T81" i="1"/>
  <c r="S81" i="1"/>
  <c r="R81" i="1"/>
  <c r="Q81" i="1"/>
  <c r="V80" i="1"/>
  <c r="T80" i="1"/>
  <c r="S80" i="1"/>
  <c r="R80" i="1"/>
  <c r="Q80" i="1"/>
  <c r="V79" i="1"/>
  <c r="T79" i="1"/>
  <c r="S79" i="1"/>
  <c r="R79" i="1"/>
  <c r="Q79" i="1"/>
  <c r="V78" i="1"/>
  <c r="T78" i="1"/>
  <c r="S78" i="1"/>
  <c r="R78" i="1"/>
  <c r="Q78" i="1"/>
  <c r="V77" i="1"/>
  <c r="T77" i="1"/>
  <c r="S77" i="1"/>
  <c r="R77" i="1"/>
  <c r="Q77" i="1"/>
  <c r="V76" i="1"/>
  <c r="T76" i="1"/>
  <c r="S76" i="1"/>
  <c r="R76" i="1"/>
  <c r="Q76" i="1"/>
  <c r="V75" i="1"/>
  <c r="T75" i="1"/>
  <c r="S75" i="1"/>
  <c r="R75" i="1"/>
  <c r="Q75" i="1"/>
  <c r="V73" i="1"/>
  <c r="T73" i="1"/>
  <c r="S73" i="1"/>
  <c r="R73" i="1"/>
  <c r="Q73" i="1"/>
  <c r="V72" i="1"/>
  <c r="T72" i="1"/>
  <c r="S72" i="1"/>
  <c r="R72" i="1"/>
  <c r="Q72" i="1"/>
  <c r="V71" i="1"/>
  <c r="T71" i="1"/>
  <c r="S71" i="1"/>
  <c r="R71" i="1"/>
  <c r="Q71" i="1"/>
  <c r="V70" i="1"/>
  <c r="T70" i="1"/>
  <c r="S70" i="1"/>
  <c r="R70" i="1"/>
  <c r="Q70" i="1"/>
  <c r="V69" i="1"/>
  <c r="T69" i="1"/>
  <c r="S69" i="1"/>
  <c r="R69" i="1"/>
  <c r="Q69" i="1"/>
  <c r="V68" i="1"/>
  <c r="T68" i="1"/>
  <c r="S68" i="1"/>
  <c r="R68" i="1"/>
  <c r="Q68" i="1"/>
  <c r="V67" i="1"/>
  <c r="T67" i="1"/>
  <c r="S67" i="1"/>
  <c r="R67" i="1"/>
  <c r="Q67" i="1"/>
  <c r="L53" i="1"/>
  <c r="V65" i="1"/>
  <c r="T65" i="1"/>
  <c r="S65" i="1"/>
  <c r="R65" i="1"/>
  <c r="Q65" i="1"/>
  <c r="V64" i="1"/>
  <c r="T64" i="1"/>
  <c r="S64" i="1"/>
  <c r="R64" i="1"/>
  <c r="Q64" i="1"/>
  <c r="V63" i="1"/>
  <c r="T63" i="1"/>
  <c r="S63" i="1"/>
  <c r="R63" i="1"/>
  <c r="Q63" i="1"/>
  <c r="V62" i="1"/>
  <c r="T62" i="1"/>
  <c r="S62" i="1"/>
  <c r="R62" i="1"/>
  <c r="Q62" i="1"/>
  <c r="V61" i="1"/>
  <c r="T61" i="1"/>
  <c r="S61" i="1"/>
  <c r="R61" i="1"/>
  <c r="Q61" i="1"/>
  <c r="V60" i="1"/>
  <c r="T60" i="1"/>
  <c r="S60" i="1"/>
  <c r="R60" i="1"/>
  <c r="Q60" i="1"/>
  <c r="V59" i="1"/>
  <c r="T59" i="1"/>
  <c r="S59" i="1"/>
  <c r="R59" i="1"/>
  <c r="Q59" i="1"/>
  <c r="V57" i="1"/>
  <c r="T57" i="1"/>
  <c r="S57" i="1"/>
  <c r="R57" i="1"/>
  <c r="Q57" i="1"/>
  <c r="V56" i="1"/>
  <c r="T56" i="1"/>
  <c r="S56" i="1"/>
  <c r="R56" i="1"/>
  <c r="Q56" i="1"/>
  <c r="V55" i="1"/>
  <c r="T55" i="1"/>
  <c r="S55" i="1"/>
  <c r="R55" i="1"/>
  <c r="Q55" i="1"/>
  <c r="V54" i="1"/>
  <c r="T54" i="1"/>
  <c r="S54" i="1"/>
  <c r="R54" i="1"/>
  <c r="Q54" i="1"/>
  <c r="V53" i="1"/>
  <c r="T53" i="1"/>
  <c r="S53" i="1"/>
  <c r="R53" i="1"/>
  <c r="Q53" i="1"/>
  <c r="V52" i="1"/>
  <c r="T52" i="1"/>
  <c r="S52" i="1"/>
  <c r="R52" i="1"/>
  <c r="Q52" i="1"/>
  <c r="V51" i="1"/>
  <c r="T51" i="1"/>
  <c r="S51" i="1"/>
  <c r="R51" i="1"/>
  <c r="Q51" i="1"/>
  <c r="V49" i="1"/>
  <c r="T49" i="1"/>
  <c r="S49" i="1"/>
  <c r="R49" i="1"/>
  <c r="Q49" i="1"/>
  <c r="V48" i="1"/>
  <c r="T48" i="1"/>
  <c r="S48" i="1"/>
  <c r="R48" i="1"/>
  <c r="Q48" i="1"/>
  <c r="V47" i="1"/>
  <c r="T47" i="1"/>
  <c r="S47" i="1"/>
  <c r="R47" i="1"/>
  <c r="Q47" i="1"/>
  <c r="V46" i="1"/>
  <c r="T46" i="1"/>
  <c r="S46" i="1"/>
  <c r="R46" i="1"/>
  <c r="Q46" i="1"/>
  <c r="V45" i="1"/>
  <c r="T45" i="1"/>
  <c r="S45" i="1"/>
  <c r="R45" i="1"/>
  <c r="Q45" i="1"/>
  <c r="V44" i="1"/>
  <c r="T44" i="1"/>
  <c r="S44" i="1"/>
  <c r="R44" i="1"/>
  <c r="Q44" i="1"/>
  <c r="V43" i="1"/>
  <c r="T43" i="1"/>
  <c r="S43" i="1"/>
  <c r="R43" i="1"/>
  <c r="Q43" i="1"/>
  <c r="V41" i="1"/>
  <c r="T41" i="1"/>
  <c r="S41" i="1"/>
  <c r="R41" i="1"/>
  <c r="Q41" i="1"/>
  <c r="V40" i="1"/>
  <c r="T40" i="1"/>
  <c r="S40" i="1"/>
  <c r="R40" i="1"/>
  <c r="Q40" i="1"/>
  <c r="V39" i="1"/>
  <c r="T39" i="1"/>
  <c r="S39" i="1"/>
  <c r="R39" i="1"/>
  <c r="Q39" i="1"/>
  <c r="V38" i="1"/>
  <c r="T38" i="1"/>
  <c r="S38" i="1"/>
  <c r="R38" i="1"/>
  <c r="Q38" i="1"/>
  <c r="V37" i="1"/>
  <c r="T37" i="1"/>
  <c r="S37" i="1"/>
  <c r="R37" i="1"/>
  <c r="Q37" i="1"/>
  <c r="V36" i="1"/>
  <c r="T36" i="1"/>
  <c r="S36" i="1"/>
  <c r="R36" i="1"/>
  <c r="Q36" i="1"/>
  <c r="V35" i="1"/>
  <c r="T35" i="1"/>
  <c r="S35" i="1"/>
  <c r="R35" i="1"/>
  <c r="Q35" i="1"/>
  <c r="V33" i="1"/>
  <c r="T33" i="1"/>
  <c r="S33" i="1"/>
  <c r="R33" i="1"/>
  <c r="Q33" i="1"/>
  <c r="V32" i="1"/>
  <c r="T32" i="1"/>
  <c r="S32" i="1"/>
  <c r="R32" i="1"/>
  <c r="Q32" i="1"/>
  <c r="V31" i="1"/>
  <c r="T31" i="1"/>
  <c r="S31" i="1"/>
  <c r="R31" i="1"/>
  <c r="Q31" i="1"/>
  <c r="V30" i="1"/>
  <c r="T30" i="1"/>
  <c r="S30" i="1"/>
  <c r="R30" i="1"/>
  <c r="Q30" i="1"/>
  <c r="V29" i="1"/>
  <c r="T29" i="1"/>
  <c r="S29" i="1"/>
  <c r="R29" i="1"/>
  <c r="Q29" i="1"/>
  <c r="V28" i="1"/>
  <c r="T28" i="1"/>
  <c r="S28" i="1"/>
  <c r="R28" i="1"/>
  <c r="Q28" i="1"/>
  <c r="V27" i="1"/>
  <c r="T27" i="1"/>
  <c r="S27" i="1"/>
  <c r="R27" i="1"/>
  <c r="Q27" i="1"/>
  <c r="L29" i="1"/>
  <c r="V25" i="1" l="1"/>
  <c r="T25" i="1"/>
  <c r="S25" i="1"/>
  <c r="R25" i="1"/>
  <c r="Q25" i="1"/>
  <c r="V24" i="1"/>
  <c r="T24" i="1"/>
  <c r="S24" i="1"/>
  <c r="R24" i="1"/>
  <c r="Q24" i="1"/>
  <c r="V23" i="1"/>
  <c r="T23" i="1"/>
  <c r="S23" i="1"/>
  <c r="R23" i="1"/>
  <c r="Q23" i="1"/>
  <c r="V22" i="1"/>
  <c r="T22" i="1"/>
  <c r="S22" i="1"/>
  <c r="R22" i="1"/>
  <c r="Q22" i="1"/>
  <c r="V21" i="1"/>
  <c r="T21" i="1"/>
  <c r="S21" i="1"/>
  <c r="R21" i="1"/>
  <c r="Q21" i="1"/>
  <c r="V20" i="1"/>
  <c r="T20" i="1"/>
  <c r="S20" i="1"/>
  <c r="R20" i="1"/>
  <c r="Q20" i="1"/>
  <c r="V19" i="1"/>
  <c r="T19" i="1"/>
  <c r="S19" i="1"/>
  <c r="R19" i="1"/>
  <c r="Q19" i="1"/>
  <c r="T17" i="1" l="1"/>
  <c r="S17" i="1"/>
  <c r="R17" i="1"/>
  <c r="Q17" i="1"/>
  <c r="T16" i="1"/>
  <c r="S16" i="1"/>
  <c r="R16" i="1"/>
  <c r="Q16" i="1"/>
  <c r="T15" i="1"/>
  <c r="S15" i="1"/>
  <c r="L9" i="2" s="1"/>
  <c r="R15" i="1"/>
  <c r="Q15" i="1"/>
  <c r="T14" i="1"/>
  <c r="S14" i="1"/>
  <c r="R14" i="1"/>
  <c r="Q14" i="1"/>
  <c r="T13" i="1"/>
  <c r="S13" i="1"/>
  <c r="R13" i="1"/>
  <c r="Q13" i="1"/>
  <c r="T12" i="1"/>
  <c r="S12" i="1"/>
  <c r="R12" i="1"/>
  <c r="Q12" i="1"/>
  <c r="T11" i="1"/>
  <c r="S11" i="1"/>
  <c r="R11" i="1"/>
  <c r="Q11" i="1"/>
  <c r="V17" i="1"/>
  <c r="V16" i="1"/>
  <c r="V15" i="1"/>
  <c r="V14" i="1"/>
  <c r="V13" i="1"/>
  <c r="V12" i="1"/>
  <c r="V11" i="1"/>
  <c r="V9" i="1"/>
  <c r="V8" i="1"/>
  <c r="V7" i="1"/>
  <c r="V6" i="1"/>
  <c r="V5" i="1"/>
  <c r="V4" i="1"/>
  <c r="V3" i="1"/>
  <c r="Q3" i="1"/>
  <c r="L7" i="2"/>
  <c r="M7" i="2"/>
  <c r="N7" i="2"/>
  <c r="M8" i="2"/>
  <c r="N8" i="2"/>
  <c r="M9" i="2"/>
  <c r="N9" i="2"/>
  <c r="M10" i="2"/>
  <c r="N10" i="2"/>
  <c r="L11" i="2"/>
  <c r="M11" i="2"/>
  <c r="N11" i="2"/>
  <c r="N6" i="2"/>
  <c r="M6" i="2"/>
  <c r="S9" i="1"/>
  <c r="R9" i="1"/>
  <c r="S8" i="1"/>
  <c r="R8" i="1"/>
  <c r="S7" i="1"/>
  <c r="R7" i="1"/>
  <c r="S6" i="1"/>
  <c r="R6" i="1"/>
  <c r="S4" i="1"/>
  <c r="R4" i="1"/>
  <c r="S3" i="1"/>
  <c r="R3" i="1"/>
  <c r="Q4" i="1"/>
  <c r="Q5" i="1"/>
  <c r="Q6" i="1"/>
  <c r="Q7" i="1"/>
  <c r="Q8" i="1"/>
  <c r="Q9" i="1"/>
  <c r="L6" i="2" l="1"/>
  <c r="L8" i="2"/>
  <c r="L10" i="2"/>
  <c r="T4" i="1" l="1"/>
  <c r="J7" i="2" s="1"/>
  <c r="T5" i="1"/>
  <c r="J2" i="2" s="1"/>
  <c r="K2" i="2" s="1"/>
  <c r="H2" i="2" s="1"/>
  <c r="T6" i="1"/>
  <c r="J8" i="2" s="1"/>
  <c r="T7" i="1"/>
  <c r="J9" i="2" s="1"/>
  <c r="T8" i="1"/>
  <c r="J10" i="2" s="1"/>
  <c r="T9" i="1"/>
  <c r="J11" i="2" s="1"/>
  <c r="T3" i="1"/>
  <c r="J6" i="2" s="1"/>
  <c r="K11" i="2" l="1"/>
  <c r="H11" i="2" s="1"/>
  <c r="K10" i="2"/>
  <c r="H10" i="2" s="1"/>
  <c r="K7" i="2"/>
  <c r="H7" i="2" s="1"/>
  <c r="K9" i="2"/>
  <c r="H9" i="2" s="1"/>
  <c r="K6" i="2"/>
  <c r="H6" i="2" s="1"/>
  <c r="K8" i="2"/>
  <c r="H8" i="2" s="1"/>
</calcChain>
</file>

<file path=xl/sharedStrings.xml><?xml version="1.0" encoding="utf-8"?>
<sst xmlns="http://schemas.openxmlformats.org/spreadsheetml/2006/main" count="423" uniqueCount="90">
  <si>
    <t>NAME</t>
  </si>
  <si>
    <t>Biarcal, Ronald Glenn</t>
  </si>
  <si>
    <t>Sanchez, Angelo</t>
  </si>
  <si>
    <t>Dino, Joyce</t>
  </si>
  <si>
    <t xml:space="preserve">Sosa, Anna Marie </t>
  </si>
  <si>
    <t>Briones, Christian Joy</t>
  </si>
  <si>
    <t>Cahilig,Benzen</t>
  </si>
  <si>
    <t>Pantoja,Nancy</t>
  </si>
  <si>
    <t>Period</t>
  </si>
  <si>
    <t>Jan 15</t>
  </si>
  <si>
    <t>POSITION</t>
  </si>
  <si>
    <t>M.T.Purchaser</t>
  </si>
  <si>
    <t>Head Cook</t>
  </si>
  <si>
    <t>Store Manager</t>
  </si>
  <si>
    <t>M.T.Bookkeeper</t>
  </si>
  <si>
    <t>Asst. Cook</t>
  </si>
  <si>
    <t>Cook</t>
  </si>
  <si>
    <t>Cashier</t>
  </si>
  <si>
    <t>GROSS PAY</t>
  </si>
  <si>
    <t>ECOLA</t>
  </si>
  <si>
    <t>F. ALLOW</t>
  </si>
  <si>
    <t>R. Holiday</t>
  </si>
  <si>
    <t>N Shift</t>
  </si>
  <si>
    <t>Late</t>
  </si>
  <si>
    <t>SSS</t>
  </si>
  <si>
    <t>PHIC</t>
  </si>
  <si>
    <t>HDMF</t>
  </si>
  <si>
    <t>Holiday</t>
  </si>
  <si>
    <t>OT</t>
  </si>
  <si>
    <t>SSSPHICHDMF</t>
  </si>
  <si>
    <t>TIN</t>
  </si>
  <si>
    <t>13th month</t>
  </si>
  <si>
    <t>Last Name</t>
  </si>
  <si>
    <t>First Name</t>
  </si>
  <si>
    <t>Middle Name</t>
  </si>
  <si>
    <t>Gross</t>
  </si>
  <si>
    <t>Biarcal</t>
  </si>
  <si>
    <t>Sanchez</t>
  </si>
  <si>
    <t>Dino</t>
  </si>
  <si>
    <t>Sosa</t>
  </si>
  <si>
    <t>Briones</t>
  </si>
  <si>
    <t>Cahilig</t>
  </si>
  <si>
    <t>Pantoja</t>
  </si>
  <si>
    <t>Ronald Glenn</t>
  </si>
  <si>
    <t>Angelo</t>
  </si>
  <si>
    <t>Joyce</t>
  </si>
  <si>
    <t>Anna Marie</t>
  </si>
  <si>
    <t>Christian Joy</t>
  </si>
  <si>
    <t>Benzen</t>
  </si>
  <si>
    <t>Nancy</t>
  </si>
  <si>
    <t>Sched 7.1</t>
  </si>
  <si>
    <t>Basic</t>
  </si>
  <si>
    <t>S. Holiday</t>
  </si>
  <si>
    <t>NS</t>
  </si>
  <si>
    <t>Jan 30</t>
  </si>
  <si>
    <t>Feb 15</t>
  </si>
  <si>
    <t>Days</t>
  </si>
  <si>
    <t>Feb 28</t>
  </si>
  <si>
    <t>Mar 15</t>
  </si>
  <si>
    <t>Mar 30</t>
  </si>
  <si>
    <t>April 15</t>
  </si>
  <si>
    <t>April 30</t>
  </si>
  <si>
    <t>May 15</t>
  </si>
  <si>
    <t>May 30</t>
  </si>
  <si>
    <t>Jun 10</t>
  </si>
  <si>
    <t>Jun 30</t>
  </si>
  <si>
    <t>Jul 15</t>
  </si>
  <si>
    <t>Jul 30</t>
  </si>
  <si>
    <t>Aug 15</t>
  </si>
  <si>
    <t>Aug 30</t>
  </si>
  <si>
    <t>Sep 15</t>
  </si>
  <si>
    <t>Sep 30</t>
  </si>
  <si>
    <t>Oct 15</t>
  </si>
  <si>
    <t>Oct 30</t>
  </si>
  <si>
    <t>Nov 15</t>
  </si>
  <si>
    <t>Nov 30</t>
  </si>
  <si>
    <t>Dec 15</t>
  </si>
  <si>
    <t>Dec 30</t>
  </si>
  <si>
    <t>287-595-094-000</t>
  </si>
  <si>
    <t>Ablan</t>
  </si>
  <si>
    <t>Magsese</t>
  </si>
  <si>
    <t>287-725-977-000</t>
  </si>
  <si>
    <t>Flores</t>
  </si>
  <si>
    <t>911-381-792-000</t>
  </si>
  <si>
    <t>177-845-809-000</t>
  </si>
  <si>
    <t>Lustre-Navarro</t>
  </si>
  <si>
    <t>257-082-482-000</t>
  </si>
  <si>
    <t>000-000-001-000</t>
  </si>
  <si>
    <t>000-000-002-000</t>
  </si>
  <si>
    <t>eFPS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</si>
</sst>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(* #,##0.00_);_(* \(#,##0.00\);_(* \-??_);_(@_)"/>
    <numFmt numFmtId="166" formatCode="0.0"/>
    <numFmt numFmtId="167" formatCode="0.00_)"/>
    <numFmt numFmtId="168" formatCode="mm/dd/yyyy"/>
    <numFmt numFmtId="169" formatCode="ddd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sz val="11"/>
      <color rgb="FF000000"/>
      <name val="Calibri"/>
      <family val="2"/>
      <scheme val="minor"/>
    </font>
    <font>
      <sz val="10"/>
      <color rgb="FF3F3F76"/>
      <name val="Calibri"/>
      <family val="2"/>
      <scheme val="minor"/>
    </font>
    <font>
      <sz val="11"/>
      <color theme="1"/>
      <name val="Comic Sans MS"/>
      <family val="2"/>
    </font>
    <font>
      <sz val="8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</borders>
  <cellStyleXfs count="173">
    <xf numFmtId="0" fontId="0" fillId="0" borderId="0"/>
    <xf numFmtId="43" fontId="1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7" fontId="4" fillId="0" borderId="0"/>
    <xf numFmtId="165" fontId="4" fillId="0" borderId="0"/>
    <xf numFmtId="0" fontId="4" fillId="0" borderId="0"/>
    <xf numFmtId="38" fontId="3" fillId="3" borderId="0" applyNumberFormat="0" applyBorder="0" applyAlignment="0" applyProtection="0"/>
    <xf numFmtId="10" fontId="3" fillId="4" borderId="1" applyNumberFormat="0" applyBorder="0" applyAlignment="0" applyProtection="0"/>
    <xf numFmtId="166" fontId="6" fillId="0" borderId="1" applyNumberFormat="0">
      <alignment horizontal="center" vertical="center" wrapText="1"/>
    </xf>
    <xf numFmtId="0" fontId="3" fillId="0" borderId="1" applyNumberFormat="0">
      <alignment horizontal="center" vertical="center" wrapText="1"/>
    </xf>
    <xf numFmtId="167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4" fillId="0" borderId="0"/>
    <xf numFmtId="0" fontId="5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4" fillId="0" borderId="0"/>
    <xf numFmtId="0" fontId="4" fillId="0" borderId="0"/>
    <xf numFmtId="0" fontId="1" fillId="0" borderId="0"/>
    <xf numFmtId="0" fontId="8" fillId="0" borderId="0"/>
    <xf numFmtId="0" fontId="4" fillId="0" borderId="0"/>
    <xf numFmtId="0" fontId="1" fillId="0" borderId="0"/>
    <xf numFmtId="0" fontId="8" fillId="0" borderId="0"/>
    <xf numFmtId="0" fontId="1" fillId="0" borderId="0"/>
    <xf numFmtId="1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9" fillId="0" borderId="1" applyNumberFormat="0" applyAlignment="0">
      <alignment horizontal="right" vertical="center" wrapText="1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106">
    <xf numFmtId="0" fontId="0" fillId="0" borderId="0" xfId="0"/>
    <xf numFmtId="49" fontId="0" fillId="0" borderId="0" xfId="0" applyNumberFormat="1"/>
    <xf numFmtId="43" fontId="0" fillId="0" borderId="0" xfId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3" fontId="0" fillId="0" borderId="0" xfId="0" applyNumberFormat="1"/>
    <xf numFmtId="43" fontId="0" fillId="2" borderId="0" xfId="1" applyFont="1" applyFill="1"/>
    <xf numFmtId="43" fontId="2" fillId="0" borderId="0" xfId="1" applyFont="1" applyAlignment="1">
      <alignment horizontal="center"/>
    </xf>
    <xf numFmtId="43" fontId="3" fillId="0" borderId="2" xfId="3" applyFont="1" applyFill="1" applyBorder="1" applyProtection="1">
      <protection locked="0"/>
    </xf>
    <xf numFmtId="43" fontId="3" fillId="0" borderId="3" xfId="6" applyFont="1" applyFill="1" applyBorder="1" applyAlignment="1" applyProtection="1"/>
    <xf numFmtId="43" fontId="3" fillId="0" borderId="5" xfId="6" applyFont="1" applyFill="1" applyBorder="1" applyAlignment="1" applyProtection="1"/>
    <xf numFmtId="43" fontId="3" fillId="0" borderId="2" xfId="10" applyFont="1" applyFill="1" applyBorder="1" applyAlignment="1" applyProtection="1"/>
    <xf numFmtId="43" fontId="3" fillId="0" borderId="2" xfId="6" applyFont="1" applyFill="1" applyBorder="1" applyAlignment="1" applyProtection="1"/>
    <xf numFmtId="43" fontId="3" fillId="0" borderId="6" xfId="6" applyFont="1" applyFill="1" applyBorder="1" applyAlignment="1" applyProtection="1"/>
    <xf numFmtId="43" fontId="3" fillId="0" borderId="2" xfId="6" applyFont="1" applyFill="1" applyBorder="1" applyAlignment="1" applyProtection="1"/>
    <xf numFmtId="43" fontId="3" fillId="5" borderId="3" xfId="6" applyFont="1" applyFill="1" applyBorder="1" applyAlignment="1" applyProtection="1"/>
    <xf numFmtId="43" fontId="3" fillId="5" borderId="2" xfId="6" applyFont="1" applyFill="1" applyBorder="1" applyAlignment="1" applyProtection="1"/>
    <xf numFmtId="43" fontId="3" fillId="0" borderId="4" xfId="6" applyFont="1" applyFill="1" applyBorder="1" applyAlignment="1" applyProtection="1">
      <alignment horizontal="right"/>
      <protection locked="0"/>
    </xf>
    <xf numFmtId="43" fontId="3" fillId="0" borderId="7" xfId="6" applyFont="1" applyFill="1" applyBorder="1" applyAlignment="1" applyProtection="1">
      <alignment horizontal="right"/>
      <protection locked="0"/>
    </xf>
    <xf numFmtId="43" fontId="3" fillId="0" borderId="2" xfId="6" applyFont="1" applyFill="1" applyBorder="1" applyProtection="1">
      <protection locked="0"/>
    </xf>
    <xf numFmtId="43" fontId="3" fillId="0" borderId="3" xfId="6" applyFont="1" applyFill="1" applyBorder="1" applyAlignment="1" applyProtection="1"/>
    <xf numFmtId="43" fontId="3" fillId="0" borderId="5" xfId="6" applyFont="1" applyFill="1" applyBorder="1" applyAlignment="1" applyProtection="1"/>
    <xf numFmtId="43" fontId="3" fillId="0" borderId="8" xfId="6" applyFont="1" applyFill="1" applyBorder="1" applyAlignment="1" applyProtection="1"/>
    <xf numFmtId="43" fontId="3" fillId="0" borderId="1" xfId="6" applyFont="1" applyFill="1" applyBorder="1" applyAlignment="1" applyProtection="1"/>
    <xf numFmtId="43" fontId="3" fillId="0" borderId="2" xfId="10" applyFont="1" applyFill="1" applyBorder="1" applyAlignment="1" applyProtection="1"/>
    <xf numFmtId="43" fontId="3" fillId="0" borderId="2" xfId="6" applyFont="1" applyFill="1" applyBorder="1" applyAlignment="1" applyProtection="1"/>
    <xf numFmtId="43" fontId="3" fillId="0" borderId="6" xfId="6" applyFont="1" applyFill="1" applyBorder="1" applyAlignment="1" applyProtection="1"/>
    <xf numFmtId="43" fontId="3" fillId="0" borderId="2" xfId="6" applyFont="1" applyFill="1" applyBorder="1" applyAlignment="1" applyProtection="1"/>
    <xf numFmtId="43" fontId="3" fillId="5" borderId="3" xfId="6" applyFont="1" applyFill="1" applyBorder="1" applyAlignment="1" applyProtection="1"/>
    <xf numFmtId="43" fontId="3" fillId="5" borderId="2" xfId="6" applyFont="1" applyFill="1" applyBorder="1" applyAlignment="1" applyProtection="1"/>
    <xf numFmtId="43" fontId="3" fillId="0" borderId="2" xfId="6" applyFont="1" applyFill="1" applyBorder="1" applyAlignment="1" applyProtection="1">
      <protection locked="0"/>
    </xf>
    <xf numFmtId="43" fontId="3" fillId="0" borderId="3" xfId="61" applyNumberFormat="1" applyFont="1" applyFill="1" applyBorder="1" applyProtection="1">
      <protection locked="0"/>
    </xf>
    <xf numFmtId="43" fontId="3" fillId="0" borderId="2" xfId="6" applyFont="1" applyFill="1" applyBorder="1" applyAlignment="1" applyProtection="1">
      <protection locked="0"/>
    </xf>
    <xf numFmtId="43" fontId="3" fillId="0" borderId="2" xfId="6" applyFont="1" applyFill="1" applyBorder="1" applyProtection="1">
      <protection locked="0"/>
    </xf>
    <xf numFmtId="43" fontId="3" fillId="0" borderId="6" xfId="6" applyFont="1" applyFill="1" applyBorder="1" applyAlignment="1" applyProtection="1">
      <alignment horizontal="center"/>
    </xf>
    <xf numFmtId="43" fontId="3" fillId="0" borderId="2" xfId="6" applyFont="1" applyFill="1" applyBorder="1" applyAlignment="1" applyProtection="1">
      <alignment horizontal="center"/>
    </xf>
    <xf numFmtId="43" fontId="3" fillId="0" borderId="2" xfId="6" applyFont="1" applyFill="1" applyBorder="1" applyAlignment="1" applyProtection="1"/>
    <xf numFmtId="43" fontId="3" fillId="0" borderId="3" xfId="6" applyFont="1" applyFill="1" applyBorder="1" applyAlignment="1" applyProtection="1"/>
    <xf numFmtId="43" fontId="3" fillId="0" borderId="2" xfId="10" applyFont="1" applyFill="1" applyBorder="1" applyAlignment="1" applyProtection="1"/>
    <xf numFmtId="43" fontId="3" fillId="0" borderId="2" xfId="6" applyFont="1" applyFill="1" applyBorder="1" applyAlignment="1" applyProtection="1"/>
    <xf numFmtId="43" fontId="3" fillId="5" borderId="3" xfId="6" applyFont="1" applyFill="1" applyBorder="1" applyAlignment="1" applyProtection="1"/>
    <xf numFmtId="43" fontId="3" fillId="5" borderId="2" xfId="6" applyFont="1" applyFill="1" applyBorder="1" applyAlignment="1" applyProtection="1"/>
    <xf numFmtId="43" fontId="3" fillId="0" borderId="4" xfId="6" applyFont="1" applyFill="1" applyBorder="1" applyAlignment="1" applyProtection="1">
      <alignment horizontal="right"/>
      <protection locked="0"/>
    </xf>
    <xf numFmtId="43" fontId="3" fillId="0" borderId="7" xfId="6" applyFont="1" applyFill="1" applyBorder="1" applyAlignment="1" applyProtection="1">
      <alignment horizontal="right"/>
      <protection locked="0"/>
    </xf>
    <xf numFmtId="43" fontId="3" fillId="0" borderId="2" xfId="6" applyFont="1" applyFill="1" applyBorder="1" applyProtection="1">
      <protection locked="0"/>
    </xf>
    <xf numFmtId="43" fontId="3" fillId="0" borderId="6" xfId="6" applyFont="1" applyFill="1" applyBorder="1" applyAlignment="1" applyProtection="1">
      <alignment horizontal="center"/>
    </xf>
    <xf numFmtId="43" fontId="3" fillId="0" borderId="2" xfId="6" applyFont="1" applyFill="1" applyBorder="1" applyAlignment="1" applyProtection="1">
      <alignment horizontal="center"/>
    </xf>
    <xf numFmtId="43" fontId="3" fillId="0" borderId="2" xfId="6" applyFont="1" applyFill="1" applyBorder="1" applyAlignment="1" applyProtection="1"/>
    <xf numFmtId="43" fontId="3" fillId="0" borderId="3" xfId="6" applyFont="1" applyFill="1" applyBorder="1" applyAlignment="1" applyProtection="1"/>
    <xf numFmtId="43" fontId="3" fillId="0" borderId="2" xfId="10" applyFont="1" applyFill="1" applyBorder="1" applyAlignment="1" applyProtection="1"/>
    <xf numFmtId="43" fontId="3" fillId="0" borderId="2" xfId="6" applyFont="1" applyFill="1" applyBorder="1" applyAlignment="1" applyProtection="1"/>
    <xf numFmtId="43" fontId="3" fillId="0" borderId="6" xfId="6" applyFont="1" applyFill="1" applyBorder="1" applyAlignment="1" applyProtection="1"/>
    <xf numFmtId="43" fontId="3" fillId="0" borderId="2" xfId="6" applyFont="1" applyFill="1" applyBorder="1" applyAlignment="1" applyProtection="1"/>
    <xf numFmtId="43" fontId="3" fillId="5" borderId="3" xfId="6" applyFont="1" applyFill="1" applyBorder="1" applyAlignment="1" applyProtection="1"/>
    <xf numFmtId="43" fontId="3" fillId="5" borderId="2" xfId="6" applyFont="1" applyFill="1" applyBorder="1" applyAlignment="1" applyProtection="1"/>
    <xf numFmtId="43" fontId="3" fillId="0" borderId="4" xfId="6" applyFont="1" applyFill="1" applyBorder="1" applyAlignment="1" applyProtection="1">
      <alignment horizontal="right"/>
      <protection locked="0"/>
    </xf>
    <xf numFmtId="43" fontId="3" fillId="0" borderId="7" xfId="6" applyFont="1" applyFill="1" applyBorder="1" applyAlignment="1" applyProtection="1">
      <alignment horizontal="right"/>
      <protection locked="0"/>
    </xf>
    <xf numFmtId="43" fontId="3" fillId="0" borderId="2" xfId="6" applyFont="1" applyFill="1" applyBorder="1" applyProtection="1">
      <protection locked="0"/>
    </xf>
    <xf numFmtId="43" fontId="3" fillId="0" borderId="6" xfId="6" applyFont="1" applyFill="1" applyBorder="1" applyAlignment="1" applyProtection="1">
      <alignment horizontal="center"/>
    </xf>
    <xf numFmtId="43" fontId="3" fillId="0" borderId="2" xfId="6" applyFont="1" applyFill="1" applyBorder="1" applyAlignment="1" applyProtection="1">
      <alignment horizontal="center"/>
    </xf>
    <xf numFmtId="43" fontId="3" fillId="0" borderId="2" xfId="6" applyFont="1" applyFill="1" applyBorder="1" applyAlignment="1" applyProtection="1"/>
    <xf numFmtId="43" fontId="3" fillId="0" borderId="3" xfId="6" applyFont="1" applyFill="1" applyBorder="1" applyAlignment="1" applyProtection="1"/>
    <xf numFmtId="43" fontId="3" fillId="0" borderId="2" xfId="10" applyFont="1" applyFill="1" applyBorder="1" applyAlignment="1" applyProtection="1"/>
    <xf numFmtId="43" fontId="3" fillId="0" borderId="2" xfId="6" applyFont="1" applyFill="1" applyBorder="1" applyAlignment="1" applyProtection="1"/>
    <xf numFmtId="43" fontId="3" fillId="5" borderId="3" xfId="6" applyFont="1" applyFill="1" applyBorder="1" applyAlignment="1" applyProtection="1"/>
    <xf numFmtId="43" fontId="3" fillId="5" borderId="2" xfId="6" applyFont="1" applyFill="1" applyBorder="1" applyAlignment="1" applyProtection="1"/>
    <xf numFmtId="43" fontId="3" fillId="0" borderId="2" xfId="6" applyFont="1" applyFill="1" applyBorder="1" applyAlignment="1" applyProtection="1">
      <protection locked="0"/>
    </xf>
    <xf numFmtId="43" fontId="3" fillId="0" borderId="3" xfId="61" applyNumberFormat="1" applyFont="1" applyFill="1" applyBorder="1" applyProtection="1">
      <protection locked="0"/>
    </xf>
    <xf numFmtId="43" fontId="3" fillId="0" borderId="2" xfId="6" applyFont="1" applyFill="1" applyBorder="1" applyAlignment="1" applyProtection="1">
      <protection locked="0"/>
    </xf>
    <xf numFmtId="43" fontId="3" fillId="0" borderId="2" xfId="6" applyFont="1" applyFill="1" applyBorder="1" applyAlignment="1" applyProtection="1"/>
    <xf numFmtId="43" fontId="3" fillId="0" borderId="3" xfId="6" applyFont="1" applyFill="1" applyBorder="1" applyAlignment="1" applyProtection="1"/>
    <xf numFmtId="43" fontId="3" fillId="0" borderId="6" xfId="6" applyFont="1" applyFill="1" applyBorder="1" applyAlignment="1" applyProtection="1">
      <alignment horizontal="center"/>
    </xf>
    <xf numFmtId="43" fontId="3" fillId="0" borderId="2" xfId="6" applyFont="1" applyFill="1" applyBorder="1" applyAlignment="1" applyProtection="1">
      <alignment horizontal="center"/>
    </xf>
    <xf numFmtId="43" fontId="3" fillId="0" borderId="2" xfId="10" applyFont="1" applyFill="1" applyBorder="1" applyAlignment="1" applyProtection="1"/>
    <xf numFmtId="43" fontId="3" fillId="0" borderId="2" xfId="6" applyFont="1" applyFill="1" applyBorder="1" applyAlignment="1" applyProtection="1"/>
    <xf numFmtId="43" fontId="3" fillId="0" borderId="6" xfId="6" applyFont="1" applyFill="1" applyBorder="1" applyAlignment="1" applyProtection="1"/>
    <xf numFmtId="43" fontId="3" fillId="0" borderId="2" xfId="6" applyFont="1" applyFill="1" applyBorder="1" applyAlignment="1" applyProtection="1"/>
    <xf numFmtId="43" fontId="3" fillId="5" borderId="3" xfId="6" applyFont="1" applyFill="1" applyBorder="1" applyAlignment="1" applyProtection="1"/>
    <xf numFmtId="43" fontId="3" fillId="5" borderId="2" xfId="6" applyFont="1" applyFill="1" applyBorder="1" applyAlignment="1" applyProtection="1"/>
    <xf numFmtId="43" fontId="13" fillId="0" borderId="3" xfId="61" applyNumberFormat="1" applyFont="1" applyFill="1" applyBorder="1" applyProtection="1">
      <protection locked="0"/>
    </xf>
    <xf numFmtId="43" fontId="13" fillId="0" borderId="2" xfId="6" applyFont="1" applyFill="1" applyBorder="1" applyAlignment="1" applyProtection="1">
      <protection locked="0"/>
    </xf>
    <xf numFmtId="43" fontId="3" fillId="0" borderId="2" xfId="6" applyFont="1" applyFill="1" applyBorder="1" applyAlignment="1" applyProtection="1">
      <protection locked="0"/>
    </xf>
    <xf numFmtId="43" fontId="3" fillId="0" borderId="2" xfId="6" applyFont="1" applyFill="1" applyBorder="1" applyProtection="1">
      <protection locked="0"/>
    </xf>
    <xf numFmtId="43" fontId="3" fillId="0" borderId="2" xfId="6" applyFont="1" applyFill="1" applyBorder="1" applyProtection="1">
      <protection locked="0"/>
    </xf>
    <xf numFmtId="43" fontId="3" fillId="0" borderId="2" xfId="6" applyFont="1" applyFill="1" applyBorder="1" applyAlignment="1" applyProtection="1"/>
    <xf numFmtId="43" fontId="3" fillId="0" borderId="3" xfId="6" applyFont="1" applyFill="1" applyBorder="1" applyAlignment="1" applyProtection="1"/>
    <xf numFmtId="43" fontId="3" fillId="0" borderId="6" xfId="6" applyFont="1" applyFill="1" applyBorder="1" applyAlignment="1" applyProtection="1">
      <alignment horizontal="center"/>
    </xf>
    <xf numFmtId="43" fontId="3" fillId="0" borderId="2" xfId="6" applyFont="1" applyFill="1" applyBorder="1" applyAlignment="1" applyProtection="1">
      <alignment horizontal="center"/>
    </xf>
    <xf numFmtId="43" fontId="13" fillId="0" borderId="3" xfId="61" applyNumberFormat="1" applyFont="1" applyFill="1" applyBorder="1" applyProtection="1">
      <protection locked="0"/>
    </xf>
    <xf numFmtId="43" fontId="13" fillId="0" borderId="2" xfId="6" applyFont="1" applyFill="1" applyBorder="1" applyAlignment="1" applyProtection="1">
      <protection locked="0"/>
    </xf>
    <xf numFmtId="43" fontId="3" fillId="0" borderId="2" xfId="6" applyFont="1" applyFill="1" applyBorder="1" applyAlignment="1" applyProtection="1">
      <protection locked="0"/>
    </xf>
    <xf numFmtId="43" fontId="3" fillId="0" borderId="2" xfId="10" applyFont="1" applyFill="1" applyBorder="1" applyAlignment="1" applyProtection="1"/>
    <xf numFmtId="43" fontId="3" fillId="0" borderId="2" xfId="6" applyFont="1" applyFill="1" applyBorder="1" applyAlignment="1" applyProtection="1"/>
    <xf numFmtId="43" fontId="3" fillId="0" borderId="6" xfId="6" applyFont="1" applyFill="1" applyBorder="1" applyAlignment="1" applyProtection="1"/>
    <xf numFmtId="43" fontId="3" fillId="0" borderId="2" xfId="6" applyFont="1" applyFill="1" applyBorder="1" applyAlignment="1" applyProtection="1"/>
    <xf numFmtId="43" fontId="3" fillId="5" borderId="3" xfId="6" applyFont="1" applyFill="1" applyBorder="1" applyAlignment="1" applyProtection="1"/>
    <xf numFmtId="43" fontId="3" fillId="5" borderId="2" xfId="6" applyFont="1" applyFill="1" applyBorder="1" applyAlignment="1" applyProtection="1"/>
    <xf numFmtId="43" fontId="13" fillId="0" borderId="3" xfId="61" applyNumberFormat="1" applyFont="1" applyFill="1" applyBorder="1" applyProtection="1">
      <protection locked="0"/>
    </xf>
    <xf numFmtId="43" fontId="13" fillId="0" borderId="2" xfId="6" applyFont="1" applyFill="1" applyBorder="1" applyAlignment="1" applyProtection="1">
      <protection locked="0"/>
    </xf>
    <xf numFmtId="168" fontId="0" fillId="0" borderId="0" xfId="0" applyNumberFormat="1"/>
    <xf numFmtId="43" fontId="3" fillId="0" borderId="2" xfId="6" applyFont="1" applyFill="1" applyBorder="1" applyAlignment="1" applyProtection="1">
      <protection locked="0"/>
    </xf>
    <xf numFmtId="0" fontId="0" fillId="0" borderId="0" xfId="0"/>
    <xf numFmtId="43" fontId="0" fillId="0" borderId="0" xfId="0" applyNumberFormat="1"/>
    <xf numFmtId="169" fontId="0" fillId="0" borderId="0" xfId="0" applyNumberFormat="1"/>
    <xf numFmtId="0" fontId="2" fillId="0" borderId="0" xfId="0" applyFont="1"/>
    <xf numFmtId="168" fontId="2" fillId="0" borderId="0" xfId="0" applyNumberFormat="1" applyFont="1"/>
  </cellXfs>
  <cellStyles count="173">
    <cellStyle name="Comma" xfId="1" builtinId="3"/>
    <cellStyle name="Comma 12" xfId="4" xr:uid="{5B5239D3-3961-4FC3-96F3-1423636CAFFF}"/>
    <cellStyle name="Comma 2" xfId="5" xr:uid="{F83B210A-9B2E-453A-BFAB-C8018D299C1F}"/>
    <cellStyle name="Comma 2 2" xfId="6" xr:uid="{EC60722A-B403-48B3-89D1-A35F48AE87B1}"/>
    <cellStyle name="Comma 2 2 2" xfId="7" xr:uid="{9C338A61-9193-4D6B-97E0-0AEDC26823DC}"/>
    <cellStyle name="Comma 2 3" xfId="8" xr:uid="{1F212049-F4ED-44F1-88BF-54CA0812DF2C}"/>
    <cellStyle name="Comma 2 4" xfId="9" xr:uid="{09D22309-0ED9-4EA8-9687-9890E6FAA23A}"/>
    <cellStyle name="Comma 2 5" xfId="10" xr:uid="{0E789227-2A9E-425E-B491-27B45682C43B}"/>
    <cellStyle name="Comma 2_Antipolo Payroll November '12" xfId="11" xr:uid="{E2263E96-F160-4F74-8472-C556B91A65D7}"/>
    <cellStyle name="Comma 3" xfId="12" xr:uid="{11F54DE4-C54A-4685-9FA1-1C6FDF655FBF}"/>
    <cellStyle name="Comma 4" xfId="13" xr:uid="{8E4C0A7C-F670-428E-B5D9-36BEC549ABD9}"/>
    <cellStyle name="Comma 4 2" xfId="14" xr:uid="{7BEDD008-3E24-44F6-9C64-3917ED591353}"/>
    <cellStyle name="Comma 4 2 2" xfId="15" xr:uid="{A12BDB67-E120-44BE-8DB5-8FFF4697834D}"/>
    <cellStyle name="Comma 5" xfId="16" xr:uid="{E62B241A-7325-4C8C-A986-EB206541A0D5}"/>
    <cellStyle name="Comma 5 2" xfId="17" xr:uid="{963FEFC2-AA39-456A-BA56-963CB7610A42}"/>
    <cellStyle name="Comma 5 2 2" xfId="18" xr:uid="{6E67C6DB-3C09-45F1-82CE-E9F8676D4F4F}"/>
    <cellStyle name="Comma 5 2 3" xfId="19" xr:uid="{ABF5B9B0-C6AE-4256-97D3-B544AF7BAB5B}"/>
    <cellStyle name="Comma 5 2 3 2" xfId="20" xr:uid="{A436AA9A-BBA7-413E-AE00-A090E173D17B}"/>
    <cellStyle name="Comma 5 2 3 4" xfId="21" xr:uid="{C5ADA565-ABA0-43C0-B58F-E48E0872921B}"/>
    <cellStyle name="Comma 5 2 3 6" xfId="22" xr:uid="{F47BE1BF-DE83-46C0-822A-73A8D04C3D1F}"/>
    <cellStyle name="Comma 5 2 3 6 2" xfId="23" xr:uid="{69C178DB-E696-48CE-B14D-FC841C136145}"/>
    <cellStyle name="Comma 5 2 4" xfId="24" xr:uid="{29539E3C-901D-4AF0-89B6-FABE30EE2B67}"/>
    <cellStyle name="Comma 5 3" xfId="25" xr:uid="{9F2EF9EB-0C78-47C9-BC77-6B82F89E39E3}"/>
    <cellStyle name="Comma 6" xfId="3" xr:uid="{C7C03026-8D36-47F9-B4B7-7B76E2413CE7}"/>
    <cellStyle name="Comma 7" xfId="26" xr:uid="{A45B073E-8E66-4510-ABFC-BD80AFCC7E0D}"/>
    <cellStyle name="Currency 2" xfId="27" xr:uid="{4CB335C6-4C76-4E47-8CAA-346B500C8BB6}"/>
    <cellStyle name="Excel Built-in Comma" xfId="28" xr:uid="{9F95D809-A559-449A-BE87-8201B2E2A221}"/>
    <cellStyle name="Excel Built-in Comma 2" xfId="29" xr:uid="{865F052C-5304-4939-BEF5-6D018DFC7EF8}"/>
    <cellStyle name="Excel Built-in Normal" xfId="30" xr:uid="{0D78B28E-FB5D-4556-8327-72FD09D8BAB2}"/>
    <cellStyle name="Grey" xfId="31" xr:uid="{9F92D56B-6577-484A-9912-5A26316C5E41}"/>
    <cellStyle name="Input [yellow]" xfId="32" xr:uid="{0F6B3B19-81B5-4DED-94ED-524F38AF2E32}"/>
    <cellStyle name="ITEM" xfId="33" xr:uid="{5C9D746E-FD5D-4670-82DB-8AD7C8DABF4C}"/>
    <cellStyle name="ITEM DETAILS" xfId="34" xr:uid="{E62EB8B1-C2EA-4533-A1E9-EAF0A015C16E}"/>
    <cellStyle name="Normal" xfId="0" builtinId="0"/>
    <cellStyle name="Normal - Style1" xfId="35" xr:uid="{85806C16-CD1C-4074-8588-F9CE0474DB35}"/>
    <cellStyle name="Normal 10" xfId="36" xr:uid="{47F731BB-F7F0-40C8-B99D-377C4EF6A8DE}"/>
    <cellStyle name="Normal 100" xfId="160" xr:uid="{689A10C1-76D3-4FBB-8165-D4F730F81C35}"/>
    <cellStyle name="Normal 101" xfId="161" xr:uid="{D2C9B264-69AD-40EF-BC06-C63EE1F68CFA}"/>
    <cellStyle name="Normal 102" xfId="162" xr:uid="{33457032-A7E3-458C-B837-7F83B8296921}"/>
    <cellStyle name="Normal 103" xfId="163" xr:uid="{93ABFC80-CF81-4175-80D1-1380FC5C52CF}"/>
    <cellStyle name="Normal 104" xfId="164" xr:uid="{D68D536C-5B29-43BA-88D8-00E29905CEEB}"/>
    <cellStyle name="Normal 105" xfId="165" xr:uid="{5CA3473D-173E-4772-802F-C8423453B7EC}"/>
    <cellStyle name="Normal 106" xfId="166" xr:uid="{B70750DD-FC96-48B7-8946-EB1BA81C24B9}"/>
    <cellStyle name="Normal 107" xfId="167" xr:uid="{5ABC0B67-CA05-4B80-9109-B959A249A9F8}"/>
    <cellStyle name="Normal 108" xfId="168" xr:uid="{25F74373-99F6-4062-A149-C77719C23482}"/>
    <cellStyle name="Normal 109" xfId="169" xr:uid="{FB312D89-A479-4341-A156-29310EF5C54F}"/>
    <cellStyle name="Normal 11" xfId="37" xr:uid="{7BDDE122-FFFF-4EC7-964D-E02AA8BDC7D7}"/>
    <cellStyle name="Normal 110" xfId="170" xr:uid="{0B7D38C7-59F6-4A0F-9256-22C5B8A01C18}"/>
    <cellStyle name="Normal 111" xfId="171" xr:uid="{983174AB-8898-4437-9806-E2D6D706C578}"/>
    <cellStyle name="Normal 112" xfId="172" xr:uid="{2453BB80-A28E-45F1-8EB4-075D356EF8F5}"/>
    <cellStyle name="Normal 12" xfId="38" xr:uid="{227AC265-7FC1-4A7E-8CD8-89A18196928D}"/>
    <cellStyle name="Normal 12 2" xfId="39" xr:uid="{645B84A6-E15A-4881-9280-DA24EBA5ED49}"/>
    <cellStyle name="Normal 12 4" xfId="40" xr:uid="{8BF9C918-0E85-4FD2-AFE1-E209DF56AEA0}"/>
    <cellStyle name="Normal 12 4 2" xfId="41" xr:uid="{27CA41EB-0C19-4722-81C8-485E5BF42E54}"/>
    <cellStyle name="Normal 12 4 3" xfId="42" xr:uid="{E423A118-7BAC-4D52-803B-25EC8B5D7E35}"/>
    <cellStyle name="Normal 13" xfId="43" xr:uid="{3CE13F43-8F05-4A40-8B5D-D1C57371B1B2}"/>
    <cellStyle name="Normal 14" xfId="44" xr:uid="{1A06947E-4B62-4019-8E63-B5ED45232CF2}"/>
    <cellStyle name="Normal 15" xfId="45" xr:uid="{5A774C94-258B-4688-934F-C9D37B0A5A07}"/>
    <cellStyle name="Normal 16" xfId="46" xr:uid="{6365EB29-3773-4D96-8D21-9C8088FF3501}"/>
    <cellStyle name="Normal 16 2" xfId="47" xr:uid="{D7B59C46-EBFA-4BC5-A419-A224F728CE0D}"/>
    <cellStyle name="Normal 17" xfId="48" xr:uid="{19011457-D11D-4EA3-AF9F-4FBEB4E5A0F3}"/>
    <cellStyle name="Normal 18" xfId="49" xr:uid="{01E4099C-2FFF-441D-802F-C474AD87C4AB}"/>
    <cellStyle name="Normal 19" xfId="50" xr:uid="{B93F84C1-9602-4CE8-82C5-593BD5216015}"/>
    <cellStyle name="Normal 19 2" xfId="51" xr:uid="{ED431CBA-B06D-4BAD-BF10-A858E97C577B}"/>
    <cellStyle name="Normal 19 3" xfId="52" xr:uid="{C3C3CEE9-0A51-4737-A43A-0FAA3FEE6DF5}"/>
    <cellStyle name="Normal 19 4" xfId="53" xr:uid="{9D23D2C5-E571-41C1-ACC6-3A2D724D3859}"/>
    <cellStyle name="Normal 19 5" xfId="54" xr:uid="{C46A2658-CF3A-4EF4-92AE-67E8854A0817}"/>
    <cellStyle name="Normal 19 6" xfId="55" xr:uid="{F0F47271-B666-4B2B-B166-402F55323E59}"/>
    <cellStyle name="Normal 2" xfId="56" xr:uid="{464B0358-6A89-4FC5-A3FA-C11E8A0D5A2D}"/>
    <cellStyle name="Normal 2 2" xfId="57" xr:uid="{F4C70DAA-92E9-4A33-8C23-2C43F8594187}"/>
    <cellStyle name="Normal 2 3" xfId="58" xr:uid="{857FC862-041A-448E-B93E-BBB08A35D251}"/>
    <cellStyle name="Normal 2 4" xfId="59" xr:uid="{C5A24643-2F18-44E9-9E6A-EB5E08652446}"/>
    <cellStyle name="Normal 2 5" xfId="60" xr:uid="{1F38692D-0AC0-4E51-9F4E-75530245E176}"/>
    <cellStyle name="Normal 2 6" xfId="61" xr:uid="{6E350D90-93A6-4023-B76C-AF66FF9A9139}"/>
    <cellStyle name="Normal 2_Antipolo Payroll November '12" xfId="62" xr:uid="{5D7DAC27-16BA-4DA2-8338-12A6F64485BA}"/>
    <cellStyle name="Normal 20" xfId="63" xr:uid="{67ADD8B7-50D9-4F4D-8E81-9603F350259C}"/>
    <cellStyle name="Normal 21" xfId="64" xr:uid="{2E2AB1E1-B9AD-4DE5-84BF-5C8D6A576ED9}"/>
    <cellStyle name="Normal 21 2" xfId="65" xr:uid="{D488B875-591E-4664-A7A4-1E0D2BA32FA6}"/>
    <cellStyle name="Normal 21 3" xfId="66" xr:uid="{22840EEB-9F37-45BC-84AC-E870694B1599}"/>
    <cellStyle name="Normal 21 4" xfId="67" xr:uid="{B6966603-6B0A-4B29-B126-1B17EE7F93E6}"/>
    <cellStyle name="Normal 22" xfId="68" xr:uid="{EA304158-EE28-4DD0-B3B4-C23517E2C865}"/>
    <cellStyle name="Normal 23" xfId="69" xr:uid="{9930F5C7-20EA-4249-80F3-555D26F8EE2B}"/>
    <cellStyle name="Normal 24" xfId="70" xr:uid="{669BE1A8-2A94-4A50-9A01-E3448034B12D}"/>
    <cellStyle name="Normal 25" xfId="71" xr:uid="{11EA8874-A344-406D-9C1B-E556538864A7}"/>
    <cellStyle name="Normal 26" xfId="72" xr:uid="{9A714D98-B2CA-4DFF-BE00-174899F6AAC4}"/>
    <cellStyle name="Normal 27" xfId="73" xr:uid="{59E420D1-261B-4254-82D7-05CC405F42E4}"/>
    <cellStyle name="Normal 28" xfId="74" xr:uid="{F7E32076-BF08-41CB-B3C9-490F931F5F10}"/>
    <cellStyle name="Normal 29" xfId="75" xr:uid="{7EFBC830-E2B9-4AE1-9C4F-9D4FBF93019D}"/>
    <cellStyle name="Normal 3" xfId="76" xr:uid="{F29B3FC3-CF1E-44E6-B36D-8AB8D700308E}"/>
    <cellStyle name="Normal 3 2" xfId="77" xr:uid="{6FC81091-7DEA-43CF-BAE3-48BFD53C8AB8}"/>
    <cellStyle name="Normal 3 2 2" xfId="78" xr:uid="{D8B0637F-16F3-4E69-B3FA-A5AD66AA9D58}"/>
    <cellStyle name="Normal 3 3" xfId="79" xr:uid="{B55B2E04-B5A6-45BE-B50D-F1B624EA729E}"/>
    <cellStyle name="Normal 30" xfId="80" xr:uid="{53E12418-9B9B-4114-8721-20326E90687C}"/>
    <cellStyle name="Normal 31" xfId="81" xr:uid="{8DFC9BC4-66A2-409E-859B-5409FD5087C5}"/>
    <cellStyle name="Normal 32" xfId="82" xr:uid="{AF3695B0-A3AB-472C-879D-BC6C9E8C959D}"/>
    <cellStyle name="Normal 33" xfId="83" xr:uid="{C9802C68-6E8E-4E74-9FF1-C7F90F65B0E4}"/>
    <cellStyle name="Normal 34" xfId="84" xr:uid="{4A08D7AE-6BE7-41FD-B669-DE345393298B}"/>
    <cellStyle name="Normal 35" xfId="85" xr:uid="{539629DF-6539-451E-A06F-610BF363CF7C}"/>
    <cellStyle name="Normal 36" xfId="86" xr:uid="{E0BA186E-1F19-400A-AAA6-D6599CAAE698}"/>
    <cellStyle name="Normal 37" xfId="87" xr:uid="{DA50DACA-7BCC-4EDA-8ED1-FC99221A1E83}"/>
    <cellStyle name="Normal 38" xfId="88" xr:uid="{294F73A2-B2FE-4288-8609-DE26914B8F43}"/>
    <cellStyle name="Normal 39" xfId="89" xr:uid="{5FC77F79-11CF-4EAF-96DA-CA7075DDD72A}"/>
    <cellStyle name="Normal 4" xfId="90" xr:uid="{E0AE4BED-CF72-403E-A9EC-8117732A90CF}"/>
    <cellStyle name="Normal 40" xfId="91" xr:uid="{D3E0FD0A-B4D3-4FD1-9CF3-BEEFF6385CAD}"/>
    <cellStyle name="Normal 41" xfId="92" xr:uid="{068BFA7A-5B29-4AD4-896E-E6EA0B7C59F5}"/>
    <cellStyle name="Normal 42" xfId="93" xr:uid="{9ABDDAB1-ECBD-4738-945B-025D69CBF7F0}"/>
    <cellStyle name="Normal 43" xfId="94" xr:uid="{F3E02472-ECDD-457F-882D-C49B3812E05D}"/>
    <cellStyle name="Normal 44" xfId="95" xr:uid="{3573441B-AC42-462F-84F4-EAE2D76FD751}"/>
    <cellStyle name="Normal 45" xfId="96" xr:uid="{E70E628A-7249-436A-A625-417CDABB839C}"/>
    <cellStyle name="Normal 46" xfId="97" xr:uid="{21DD1D59-3593-4E00-93BF-13CEB9B24F0A}"/>
    <cellStyle name="Normal 47" xfId="98" xr:uid="{4CB23AD4-B37A-4CDF-8DA2-30271C4F3E63}"/>
    <cellStyle name="Normal 48" xfId="2" xr:uid="{86FD60E5-7998-482F-85F4-C7A5E9906960}"/>
    <cellStyle name="Normal 49" xfId="110" xr:uid="{7FF4CA7C-5E4A-4ED1-BDE7-EC6AA21A27E7}"/>
    <cellStyle name="Normal 5" xfId="99" xr:uid="{39AB2728-77FA-41EA-80FB-1324E17EBD6F}"/>
    <cellStyle name="Normal 5 2" xfId="100" xr:uid="{41A33EFC-E95A-4AF1-B175-9C1956EA994C}"/>
    <cellStyle name="Normal 50" xfId="112" xr:uid="{B098BEA3-302A-48ED-B946-83B6345D4287}"/>
    <cellStyle name="Normal 51" xfId="113" xr:uid="{B4DEBB76-279A-4EE6-809A-AEE3F4669F8B}"/>
    <cellStyle name="Normal 52" xfId="101" xr:uid="{D5F0B667-2DFA-4E6F-85EA-2AD82C5DE3A4}"/>
    <cellStyle name="Normal 53" xfId="114" xr:uid="{06E9BF86-908A-4544-A18E-057BD41A2B5A}"/>
    <cellStyle name="Normal 54" xfId="115" xr:uid="{38D73BF2-0BFC-44A3-A569-2A7325051A35}"/>
    <cellStyle name="Normal 55" xfId="116" xr:uid="{35B7D67A-3366-4CA5-884E-40753A443BFF}"/>
    <cellStyle name="Normal 56" xfId="117" xr:uid="{24F8B22A-B263-4C5F-98CE-29A0B2756565}"/>
    <cellStyle name="Normal 57" xfId="118" xr:uid="{03CD8BB1-D505-49AE-B7A4-69E9830EF727}"/>
    <cellStyle name="Normal 58" xfId="119" xr:uid="{4ADE50C2-361B-482E-9778-A281C4E7E0DC}"/>
    <cellStyle name="Normal 59" xfId="120" xr:uid="{6F2C8184-5822-4AC2-AFAF-06651E205178}"/>
    <cellStyle name="Normal 6" xfId="102" xr:uid="{53867073-DE1E-47D8-80F3-E98F8C6D625A}"/>
    <cellStyle name="Normal 60" xfId="121" xr:uid="{B937E263-BBA0-4EFD-B4DE-3C252AEDFC1A}"/>
    <cellStyle name="Normal 61" xfId="122" xr:uid="{4A14CD61-2B4F-41A8-A28B-5DF7C8D5B8A6}"/>
    <cellStyle name="Normal 62" xfId="123" xr:uid="{6CAEB531-AA00-4506-A57E-CFB0023B491D}"/>
    <cellStyle name="Normal 63" xfId="124" xr:uid="{78BE1C7B-6E85-4442-9E58-0BCB0A88F323}"/>
    <cellStyle name="Normal 64" xfId="125" xr:uid="{19C36FA4-E14A-4BD6-8282-322DC72032AA}"/>
    <cellStyle name="Normal 65" xfId="126" xr:uid="{A3DA31B6-C2BC-46AB-B96A-1CFA2995EF9E}"/>
    <cellStyle name="Normal 66" xfId="127" xr:uid="{3614E9B0-37C8-4023-85DE-4A2432D57CF0}"/>
    <cellStyle name="Normal 67" xfId="128" xr:uid="{18452618-D5F0-45CE-B178-9886F30F18D2}"/>
    <cellStyle name="Normal 68" xfId="129" xr:uid="{771E8BA6-71A1-4F0B-BDB2-BE70D6C064D6}"/>
    <cellStyle name="Normal 69" xfId="130" xr:uid="{FEE7BB3C-4FEC-40B2-8EFB-214A5BB46929}"/>
    <cellStyle name="Normal 7" xfId="103" xr:uid="{1A5F6180-CF1D-4823-9E74-412439C7692D}"/>
    <cellStyle name="Normal 70" xfId="131" xr:uid="{31529070-3C75-421A-A225-31FE3B2FFD4F}"/>
    <cellStyle name="Normal 71" xfId="132" xr:uid="{23F5424B-F8CD-4B2E-843B-4A74759B6DF5}"/>
    <cellStyle name="Normal 72" xfId="133" xr:uid="{762EFA2D-9650-4175-BA00-D2A6CAC90CC6}"/>
    <cellStyle name="Normal 73" xfId="134" xr:uid="{3C4D49CA-E417-4033-80CE-B1449F87CF79}"/>
    <cellStyle name="Normal 74" xfId="135" xr:uid="{BD576884-94BA-47BD-AF6C-D96BE7B8E148}"/>
    <cellStyle name="Normal 75" xfId="136" xr:uid="{01D3CA4C-23D8-4752-8D7A-D435D3DFC971}"/>
    <cellStyle name="Normal 76" xfId="137" xr:uid="{4449B08E-31A5-4A46-B326-1463D1ADD31E}"/>
    <cellStyle name="Normal 77" xfId="138" xr:uid="{06641FD7-F457-444A-AC1D-29B93AD11080}"/>
    <cellStyle name="Normal 78" xfId="139" xr:uid="{AD89AB4B-0A02-4738-A01A-E7A583E4C042}"/>
    <cellStyle name="Normal 79" xfId="140" xr:uid="{E3E06611-ADFE-4EE4-8E31-6EC023A36C94}"/>
    <cellStyle name="Normal 8" xfId="104" xr:uid="{0F055B37-47E3-45CC-8E60-1F64DD0E748C}"/>
    <cellStyle name="Normal 8 2" xfId="105" xr:uid="{10E9C01C-F266-4D1E-97E1-45DE121A1D12}"/>
    <cellStyle name="Normal 80" xfId="141" xr:uid="{AD714946-A0F0-4F7A-A76F-D8988A76DEF8}"/>
    <cellStyle name="Normal 81" xfId="142" xr:uid="{0BBDF102-F404-4B79-9ABA-AAF073E0DF52}"/>
    <cellStyle name="Normal 82" xfId="143" xr:uid="{A93A6896-A38A-4114-9F7D-C6765CE48FA7}"/>
    <cellStyle name="Normal 83" xfId="144" xr:uid="{B95A2776-9F3A-480D-8B9B-074807554370}"/>
    <cellStyle name="Normal 84" xfId="145" xr:uid="{819D2542-990E-4361-8743-FE3634A24194}"/>
    <cellStyle name="Normal 85" xfId="146" xr:uid="{170C0ABE-5BF6-424A-A421-C847D8952239}"/>
    <cellStyle name="Normal 86" xfId="147" xr:uid="{C8122D7F-0831-41F9-9383-4D6817F9FC18}"/>
    <cellStyle name="Normal 87" xfId="148" xr:uid="{6BECAF32-234E-41B6-B5AD-4A48BB30F7EE}"/>
    <cellStyle name="Normal 88" xfId="149" xr:uid="{5C3DE834-0E4B-4A20-BE08-EB1FD3C81D97}"/>
    <cellStyle name="Normal 89" xfId="150" xr:uid="{D99717C4-AEEA-4F02-A44B-264EE8080EAD}"/>
    <cellStyle name="Normal 9" xfId="106" xr:uid="{C8BD2E47-ADF8-4DC4-A23B-F281D3BCF979}"/>
    <cellStyle name="Normal 90" xfId="151" xr:uid="{349A6A61-8A87-4CE2-8AE9-3E5BCE979713}"/>
    <cellStyle name="Normal 91" xfId="152" xr:uid="{70811BC6-2B6B-45AB-805F-A0A7B19B1E3D}"/>
    <cellStyle name="Normal 92" xfId="153" xr:uid="{FEED7F4B-CAE8-4DDC-9972-C1F4ADBE65EA}"/>
    <cellStyle name="Normal 93" xfId="154" xr:uid="{AB9185C4-48E2-499D-BDFF-C0B5C2551EDB}"/>
    <cellStyle name="Normal 94" xfId="111" xr:uid="{ACE2BC1B-16DB-4316-AC8C-3349874719F4}"/>
    <cellStyle name="Normal 95" xfId="155" xr:uid="{5B5612AD-62FE-4E09-965E-7C250236DB81}"/>
    <cellStyle name="Normal 96" xfId="156" xr:uid="{E5D7D940-BBEB-4379-8436-C22C74B65EB1}"/>
    <cellStyle name="Normal 97" xfId="157" xr:uid="{7AD8F79D-AC49-4EF7-A3AC-75A3715F8A38}"/>
    <cellStyle name="Normal 98" xfId="158" xr:uid="{305B6A15-699D-4F08-84BC-EAA31AFABA7F}"/>
    <cellStyle name="Normal 99" xfId="159" xr:uid="{3F3871C1-F750-4CF9-9DFA-37CDD06713D9}"/>
    <cellStyle name="Percent [2]" xfId="107" xr:uid="{38669650-0F6A-4FCB-99B7-EAEF235E280E}"/>
    <cellStyle name="Percent 2" xfId="108" xr:uid="{CBB1246B-CEDD-4764-98FD-67A6CA73FB69}"/>
    <cellStyle name="SUB ITEM" xfId="109" xr:uid="{855C8E5A-0D37-4CE3-8AFF-AB8275A495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93"/>
  <sheetViews>
    <sheetView workbookViewId="0">
      <pane xSplit="1" ySplit="1" topLeftCell="B148" activePane="bottomRight" state="frozen"/>
      <selection pane="topRight" activeCell="B1" sqref="B1"/>
      <selection pane="bottomLeft" activeCell="A2" sqref="A2"/>
      <selection pane="bottomRight" activeCell="G188" sqref="G188"/>
    </sheetView>
  </sheetViews>
  <sheetFormatPr defaultRowHeight="15" x14ac:dyDescent="0.25"/>
  <cols>
    <col min="1" max="1" width="9.7109375" style="1" bestFit="1" customWidth="1"/>
    <col min="2" max="2" width="20.140625" bestFit="1" customWidth="1"/>
    <col min="3" max="3" width="15.7109375" hidden="1" customWidth="1"/>
    <col min="4" max="4" width="10.5703125" style="2" bestFit="1" customWidth="1"/>
    <col min="5" max="10" width="9.28515625" style="2" bestFit="1" customWidth="1"/>
    <col min="11" max="11" width="1" style="2" customWidth="1"/>
    <col min="12" max="12" width="9.5703125" style="2" bestFit="1" customWidth="1"/>
    <col min="13" max="15" width="9.140625" style="2"/>
    <col min="16" max="16" width="1.7109375" style="2" customWidth="1"/>
    <col min="17" max="17" width="10.5703125" style="2" bestFit="1" customWidth="1"/>
    <col min="18" max="18" width="8" style="2" bestFit="1" customWidth="1"/>
    <col min="19" max="19" width="9.5703125" style="2" bestFit="1" customWidth="1"/>
    <col min="20" max="20" width="13.7109375" style="2" bestFit="1" customWidth="1"/>
    <col min="21" max="21" width="1.85546875" customWidth="1"/>
  </cols>
  <sheetData>
    <row r="1" spans="1:22" x14ac:dyDescent="0.25">
      <c r="A1" s="3" t="s">
        <v>8</v>
      </c>
      <c r="B1" s="4" t="s">
        <v>0</v>
      </c>
      <c r="C1" s="4" t="s">
        <v>10</v>
      </c>
      <c r="D1" s="7" t="s">
        <v>18</v>
      </c>
      <c r="E1" s="7" t="s">
        <v>19</v>
      </c>
      <c r="F1" s="7" t="s">
        <v>20</v>
      </c>
      <c r="G1" s="7" t="s">
        <v>28</v>
      </c>
      <c r="H1" s="7" t="s">
        <v>21</v>
      </c>
      <c r="I1" s="7" t="s">
        <v>52</v>
      </c>
      <c r="J1" s="7" t="s">
        <v>22</v>
      </c>
      <c r="L1" s="7" t="s">
        <v>23</v>
      </c>
      <c r="M1" s="7" t="s">
        <v>24</v>
      </c>
      <c r="N1" s="7" t="s">
        <v>25</v>
      </c>
      <c r="O1" s="7" t="s">
        <v>26</v>
      </c>
      <c r="Q1" s="7" t="s">
        <v>51</v>
      </c>
      <c r="R1" s="7" t="s">
        <v>28</v>
      </c>
      <c r="S1" s="7" t="s">
        <v>27</v>
      </c>
      <c r="T1" s="7" t="s">
        <v>29</v>
      </c>
    </row>
    <row r="3" spans="1:22" x14ac:dyDescent="0.25">
      <c r="A3" s="1" t="s">
        <v>9</v>
      </c>
      <c r="B3" t="s">
        <v>1</v>
      </c>
      <c r="C3" t="s">
        <v>11</v>
      </c>
      <c r="D3" s="2">
        <v>6851</v>
      </c>
      <c r="E3" s="2">
        <v>120</v>
      </c>
      <c r="G3" s="2">
        <v>0</v>
      </c>
      <c r="H3" s="2">
        <v>0</v>
      </c>
      <c r="J3" s="2">
        <v>19.762500000000003</v>
      </c>
      <c r="L3" s="2">
        <v>0</v>
      </c>
      <c r="O3" s="2">
        <v>100</v>
      </c>
      <c r="Q3" s="2">
        <f>D3+E3+F3-L3</f>
        <v>6971</v>
      </c>
      <c r="R3" s="2">
        <f>G3+J3</f>
        <v>19.762500000000003</v>
      </c>
      <c r="S3" s="2">
        <f>H3+I3</f>
        <v>0</v>
      </c>
      <c r="T3" s="2">
        <f>M3+N3+O3</f>
        <v>100</v>
      </c>
      <c r="V3">
        <f>MATCH(B3,Sheet2!A:A,)</f>
        <v>6</v>
      </c>
    </row>
    <row r="4" spans="1:22" x14ac:dyDescent="0.25">
      <c r="A4" s="1" t="s">
        <v>9</v>
      </c>
      <c r="B4" t="s">
        <v>2</v>
      </c>
      <c r="C4" t="s">
        <v>12</v>
      </c>
      <c r="D4" s="2">
        <v>6851</v>
      </c>
      <c r="E4" s="2">
        <v>120</v>
      </c>
      <c r="G4" s="2">
        <v>164.6875</v>
      </c>
      <c r="H4" s="2">
        <v>0</v>
      </c>
      <c r="J4" s="2">
        <v>59.287500000000001</v>
      </c>
      <c r="L4" s="2">
        <v>28.545833333333334</v>
      </c>
      <c r="O4" s="2">
        <v>100</v>
      </c>
      <c r="Q4" s="2">
        <f t="shared" ref="Q4:Q9" si="0">D4+E4+F4+G4+J4-L4</f>
        <v>7166.4291666666668</v>
      </c>
      <c r="R4" s="2">
        <f>G4+J4</f>
        <v>223.97499999999999</v>
      </c>
      <c r="S4" s="2">
        <f>H4+I4</f>
        <v>0</v>
      </c>
      <c r="T4" s="2">
        <f t="shared" ref="T4:T9" si="1">M4+N4+O4</f>
        <v>100</v>
      </c>
      <c r="V4">
        <f>MATCH(B4,Sheet2!A:A,)</f>
        <v>7</v>
      </c>
    </row>
    <row r="5" spans="1:22" x14ac:dyDescent="0.25">
      <c r="A5" s="1" t="s">
        <v>9</v>
      </c>
      <c r="B5" t="s">
        <v>3</v>
      </c>
      <c r="C5" t="s">
        <v>13</v>
      </c>
      <c r="D5" s="2">
        <v>10273</v>
      </c>
      <c r="E5" s="2">
        <v>120</v>
      </c>
      <c r="F5" s="2">
        <v>50</v>
      </c>
      <c r="G5" s="2">
        <v>0</v>
      </c>
      <c r="H5" s="2">
        <v>0</v>
      </c>
      <c r="J5" s="2">
        <v>74.084134615384613</v>
      </c>
      <c r="L5" s="2">
        <v>146.19269230769231</v>
      </c>
      <c r="O5" s="2">
        <v>100</v>
      </c>
      <c r="Q5" s="6">
        <f t="shared" si="0"/>
        <v>10370.891442307693</v>
      </c>
      <c r="R5" s="6"/>
      <c r="S5" s="6"/>
      <c r="T5" s="6">
        <f t="shared" si="1"/>
        <v>100</v>
      </c>
      <c r="V5">
        <f>MATCH(B5,Sheet2!A:A,)</f>
        <v>2</v>
      </c>
    </row>
    <row r="6" spans="1:22" x14ac:dyDescent="0.25">
      <c r="A6" s="1" t="s">
        <v>9</v>
      </c>
      <c r="B6" t="s">
        <v>4</v>
      </c>
      <c r="C6" t="s">
        <v>14</v>
      </c>
      <c r="D6" s="2">
        <v>6851</v>
      </c>
      <c r="E6" s="2">
        <v>120</v>
      </c>
      <c r="G6" s="2">
        <v>0</v>
      </c>
      <c r="H6" s="2">
        <v>0</v>
      </c>
      <c r="J6" s="2">
        <v>13.175000000000001</v>
      </c>
      <c r="L6" s="2">
        <v>4.6112500000000001</v>
      </c>
      <c r="O6" s="2">
        <v>100</v>
      </c>
      <c r="Q6" s="2">
        <f t="shared" si="0"/>
        <v>6979.5637500000003</v>
      </c>
      <c r="R6" s="2">
        <f>G6+J6</f>
        <v>13.175000000000001</v>
      </c>
      <c r="S6" s="2">
        <f>H6+I6</f>
        <v>0</v>
      </c>
      <c r="T6" s="2">
        <f t="shared" si="1"/>
        <v>100</v>
      </c>
      <c r="V6">
        <f>MATCH(B6,Sheet2!A:A,)</f>
        <v>8</v>
      </c>
    </row>
    <row r="7" spans="1:22" x14ac:dyDescent="0.25">
      <c r="A7" s="1" t="s">
        <v>9</v>
      </c>
      <c r="B7" t="s">
        <v>5</v>
      </c>
      <c r="C7" t="s">
        <v>15</v>
      </c>
      <c r="D7" s="2">
        <v>6324</v>
      </c>
      <c r="E7" s="2">
        <v>130</v>
      </c>
      <c r="G7" s="2">
        <v>494.0625</v>
      </c>
      <c r="H7" s="2">
        <v>527</v>
      </c>
      <c r="J7" s="2">
        <v>6.5875000000000004</v>
      </c>
      <c r="L7" s="2">
        <v>85.637500000000003</v>
      </c>
      <c r="O7" s="2">
        <v>100</v>
      </c>
      <c r="Q7" s="2">
        <f t="shared" si="0"/>
        <v>6869.0124999999998</v>
      </c>
      <c r="R7" s="2">
        <f>G7+J7</f>
        <v>500.65</v>
      </c>
      <c r="S7" s="2">
        <f>H7+I7</f>
        <v>527</v>
      </c>
      <c r="T7" s="2">
        <f t="shared" si="1"/>
        <v>100</v>
      </c>
      <c r="V7">
        <f>MATCH(B7,Sheet2!A:A,)</f>
        <v>9</v>
      </c>
    </row>
    <row r="8" spans="1:22" x14ac:dyDescent="0.25">
      <c r="A8" s="1" t="s">
        <v>9</v>
      </c>
      <c r="B8" t="s">
        <v>6</v>
      </c>
      <c r="C8" t="s">
        <v>16</v>
      </c>
      <c r="D8" s="2">
        <v>3162</v>
      </c>
      <c r="E8" s="2">
        <v>70</v>
      </c>
      <c r="G8" s="2">
        <v>0</v>
      </c>
      <c r="H8" s="2">
        <v>527</v>
      </c>
      <c r="J8" s="2">
        <v>39.525000000000006</v>
      </c>
      <c r="L8" s="2">
        <v>21.958333333333332</v>
      </c>
      <c r="O8" s="2">
        <v>100</v>
      </c>
      <c r="Q8" s="2">
        <f t="shared" si="0"/>
        <v>3249.5666666666666</v>
      </c>
      <c r="R8" s="2">
        <f>G8+J8</f>
        <v>39.525000000000006</v>
      </c>
      <c r="S8" s="2">
        <f>H8+I8</f>
        <v>527</v>
      </c>
      <c r="T8" s="2">
        <f t="shared" si="1"/>
        <v>100</v>
      </c>
      <c r="V8">
        <f>MATCH(B8,Sheet2!A:A,)</f>
        <v>10</v>
      </c>
    </row>
    <row r="9" spans="1:22" x14ac:dyDescent="0.25">
      <c r="A9" s="1" t="s">
        <v>9</v>
      </c>
      <c r="B9" t="s">
        <v>7</v>
      </c>
      <c r="C9" t="s">
        <v>17</v>
      </c>
      <c r="D9" s="2">
        <v>5797</v>
      </c>
      <c r="E9" s="2">
        <v>120</v>
      </c>
      <c r="G9" s="2">
        <v>0</v>
      </c>
      <c r="H9" s="2">
        <v>527</v>
      </c>
      <c r="J9" s="2">
        <v>65.875</v>
      </c>
      <c r="L9" s="2">
        <v>143.60750000000002</v>
      </c>
      <c r="O9" s="2">
        <v>100</v>
      </c>
      <c r="Q9" s="2">
        <f t="shared" si="0"/>
        <v>5839.2674999999999</v>
      </c>
      <c r="R9" s="2">
        <f>G9+J9</f>
        <v>65.875</v>
      </c>
      <c r="S9" s="2">
        <f>H9+I9</f>
        <v>527</v>
      </c>
      <c r="T9" s="2">
        <f t="shared" si="1"/>
        <v>100</v>
      </c>
      <c r="V9">
        <f>MATCH(B9,Sheet2!A:A,)</f>
        <v>11</v>
      </c>
    </row>
    <row r="11" spans="1:22" x14ac:dyDescent="0.25">
      <c r="A11" s="1" t="s">
        <v>54</v>
      </c>
      <c r="B11" t="s">
        <v>1</v>
      </c>
      <c r="D11" s="2">
        <v>6851</v>
      </c>
      <c r="E11" s="2">
        <v>130</v>
      </c>
      <c r="G11" s="2">
        <v>0</v>
      </c>
      <c r="H11" s="2">
        <v>0</v>
      </c>
      <c r="J11" s="2">
        <v>26.35</v>
      </c>
      <c r="L11" s="2">
        <v>0</v>
      </c>
      <c r="M11" s="2">
        <v>490.5</v>
      </c>
      <c r="N11" s="2">
        <v>187.5</v>
      </c>
      <c r="Q11" s="2">
        <f t="shared" ref="Q11:Q17" si="2">D11+E11+F11+G11+J11-L11</f>
        <v>7007.35</v>
      </c>
      <c r="R11" s="2">
        <f t="shared" ref="R11:R17" si="3">G11+J11</f>
        <v>26.35</v>
      </c>
      <c r="S11" s="2">
        <f t="shared" ref="S11:S17" si="4">H11+I11</f>
        <v>0</v>
      </c>
      <c r="T11" s="2">
        <f t="shared" ref="T11:T17" si="5">M11+N11+O11</f>
        <v>678</v>
      </c>
      <c r="V11">
        <f>MATCH(B11,Sheet2!A:A,)</f>
        <v>6</v>
      </c>
    </row>
    <row r="12" spans="1:22" x14ac:dyDescent="0.25">
      <c r="A12" s="1" t="s">
        <v>54</v>
      </c>
      <c r="B12" t="s">
        <v>2</v>
      </c>
      <c r="D12" s="2">
        <v>6851</v>
      </c>
      <c r="E12" s="2">
        <v>130</v>
      </c>
      <c r="G12" s="2">
        <v>0</v>
      </c>
      <c r="H12" s="2">
        <v>0</v>
      </c>
      <c r="J12" s="2">
        <v>52.7</v>
      </c>
      <c r="L12" s="2">
        <v>0</v>
      </c>
      <c r="M12" s="2">
        <v>490.5</v>
      </c>
      <c r="N12" s="2">
        <v>187.5</v>
      </c>
      <c r="Q12" s="2">
        <f t="shared" si="2"/>
        <v>7033.7</v>
      </c>
      <c r="R12" s="2">
        <f t="shared" si="3"/>
        <v>52.7</v>
      </c>
      <c r="S12" s="2">
        <f t="shared" si="4"/>
        <v>0</v>
      </c>
      <c r="T12" s="2">
        <f t="shared" si="5"/>
        <v>678</v>
      </c>
      <c r="V12">
        <f>MATCH(B12,Sheet2!A:A,)</f>
        <v>7</v>
      </c>
    </row>
    <row r="13" spans="1:22" x14ac:dyDescent="0.25">
      <c r="A13" s="1" t="s">
        <v>54</v>
      </c>
      <c r="B13" t="s">
        <v>3</v>
      </c>
      <c r="D13" s="2">
        <v>10273</v>
      </c>
      <c r="E13" s="2">
        <v>130</v>
      </c>
      <c r="F13" s="2">
        <v>50</v>
      </c>
      <c r="G13" s="2">
        <v>0</v>
      </c>
      <c r="H13" s="2">
        <v>0</v>
      </c>
      <c r="J13" s="2">
        <v>59.267307692307696</v>
      </c>
      <c r="L13" s="2">
        <v>267.69067307692308</v>
      </c>
      <c r="M13" s="2">
        <v>581.29999999999995</v>
      </c>
      <c r="N13" s="2">
        <v>275</v>
      </c>
      <c r="Q13" s="2">
        <f t="shared" si="2"/>
        <v>10244.576634615385</v>
      </c>
      <c r="R13" s="2">
        <f t="shared" si="3"/>
        <v>59.267307692307696</v>
      </c>
      <c r="S13" s="2">
        <f t="shared" si="4"/>
        <v>0</v>
      </c>
      <c r="T13" s="2">
        <f t="shared" si="5"/>
        <v>856.3</v>
      </c>
      <c r="V13">
        <f>MATCH(B13,Sheet2!A:A,)</f>
        <v>2</v>
      </c>
    </row>
    <row r="14" spans="1:22" x14ac:dyDescent="0.25">
      <c r="A14" s="1" t="s">
        <v>54</v>
      </c>
      <c r="B14" t="s">
        <v>4</v>
      </c>
      <c r="D14" s="2">
        <v>6851</v>
      </c>
      <c r="E14" s="2">
        <v>130</v>
      </c>
      <c r="G14" s="2">
        <v>0</v>
      </c>
      <c r="H14" s="2">
        <v>0</v>
      </c>
      <c r="J14" s="2">
        <v>13.175000000000001</v>
      </c>
      <c r="L14" s="2">
        <v>90.248750000000001</v>
      </c>
      <c r="M14" s="2">
        <v>417.8</v>
      </c>
      <c r="N14" s="2">
        <v>175</v>
      </c>
      <c r="Q14" s="2">
        <f t="shared" si="2"/>
        <v>6903.9262500000004</v>
      </c>
      <c r="R14" s="2">
        <f t="shared" si="3"/>
        <v>13.175000000000001</v>
      </c>
      <c r="S14" s="2">
        <f t="shared" si="4"/>
        <v>0</v>
      </c>
      <c r="T14" s="2">
        <f t="shared" si="5"/>
        <v>592.79999999999995</v>
      </c>
      <c r="V14">
        <f>MATCH(B14,Sheet2!A:A,)</f>
        <v>8</v>
      </c>
    </row>
    <row r="15" spans="1:22" x14ac:dyDescent="0.25">
      <c r="A15" s="1" t="s">
        <v>54</v>
      </c>
      <c r="B15" t="s">
        <v>5</v>
      </c>
      <c r="D15" s="2">
        <v>6324</v>
      </c>
      <c r="E15" s="2">
        <v>110</v>
      </c>
      <c r="G15" s="2">
        <v>0</v>
      </c>
      <c r="H15" s="2">
        <v>527</v>
      </c>
      <c r="J15" s="2">
        <v>32.9375</v>
      </c>
      <c r="L15" s="2">
        <v>0</v>
      </c>
      <c r="M15" s="2">
        <v>454.2</v>
      </c>
      <c r="N15" s="2">
        <v>175</v>
      </c>
      <c r="Q15" s="2">
        <f t="shared" si="2"/>
        <v>6466.9375</v>
      </c>
      <c r="R15" s="2">
        <f t="shared" si="3"/>
        <v>32.9375</v>
      </c>
      <c r="S15" s="2">
        <f t="shared" si="4"/>
        <v>527</v>
      </c>
      <c r="T15" s="2">
        <f t="shared" si="5"/>
        <v>629.20000000000005</v>
      </c>
      <c r="V15">
        <f>MATCH(B15,Sheet2!A:A,)</f>
        <v>9</v>
      </c>
    </row>
    <row r="16" spans="1:22" x14ac:dyDescent="0.25">
      <c r="A16" s="1" t="s">
        <v>54</v>
      </c>
      <c r="B16" t="s">
        <v>6</v>
      </c>
      <c r="D16" s="2">
        <v>6851</v>
      </c>
      <c r="E16" s="2">
        <v>110</v>
      </c>
      <c r="G16" s="2">
        <v>411.71875</v>
      </c>
      <c r="H16" s="2">
        <v>0</v>
      </c>
      <c r="J16" s="2">
        <v>39.525000000000006</v>
      </c>
      <c r="L16" s="2">
        <v>0</v>
      </c>
      <c r="M16" s="2">
        <v>436</v>
      </c>
      <c r="N16" s="2">
        <v>182.5</v>
      </c>
      <c r="Q16" s="2">
        <f t="shared" si="2"/>
        <v>7412.2437499999996</v>
      </c>
      <c r="R16" s="2">
        <f t="shared" si="3"/>
        <v>451.24374999999998</v>
      </c>
      <c r="S16" s="2">
        <f t="shared" si="4"/>
        <v>0</v>
      </c>
      <c r="T16" s="2">
        <f t="shared" si="5"/>
        <v>618.5</v>
      </c>
      <c r="V16">
        <f>MATCH(B16,Sheet2!A:A,)</f>
        <v>10</v>
      </c>
    </row>
    <row r="17" spans="1:22" x14ac:dyDescent="0.25">
      <c r="A17" s="1" t="s">
        <v>54</v>
      </c>
      <c r="B17" t="s">
        <v>7</v>
      </c>
      <c r="D17" s="2">
        <v>6851</v>
      </c>
      <c r="E17" s="2">
        <v>110</v>
      </c>
      <c r="G17" s="2">
        <v>0</v>
      </c>
      <c r="H17" s="2">
        <v>527</v>
      </c>
      <c r="J17" s="2">
        <v>72.462500000000006</v>
      </c>
      <c r="L17" s="2">
        <v>155.465</v>
      </c>
      <c r="M17" s="2">
        <v>490.5</v>
      </c>
      <c r="N17" s="2">
        <v>162.5</v>
      </c>
      <c r="Q17" s="2">
        <f t="shared" si="2"/>
        <v>6877.9974999999995</v>
      </c>
      <c r="R17" s="2">
        <f t="shared" si="3"/>
        <v>72.462500000000006</v>
      </c>
      <c r="S17" s="2">
        <f t="shared" si="4"/>
        <v>527</v>
      </c>
      <c r="T17" s="2">
        <f t="shared" si="5"/>
        <v>653</v>
      </c>
      <c r="V17">
        <f>MATCH(B17,Sheet2!A:A,)</f>
        <v>11</v>
      </c>
    </row>
    <row r="19" spans="1:22" x14ac:dyDescent="0.25">
      <c r="A19" s="1" t="s">
        <v>55</v>
      </c>
      <c r="B19" t="s">
        <v>1</v>
      </c>
      <c r="D19" s="2">
        <v>6851</v>
      </c>
      <c r="E19" s="2">
        <v>120</v>
      </c>
      <c r="G19" s="2">
        <v>0</v>
      </c>
      <c r="J19" s="2">
        <v>6.5875000000000004</v>
      </c>
      <c r="L19" s="2">
        <v>131.75</v>
      </c>
      <c r="O19" s="2">
        <v>100</v>
      </c>
      <c r="Q19" s="2">
        <f t="shared" ref="Q19:Q25" si="6">D19+E19+F19+G19+J19-L19</f>
        <v>6845.8374999999996</v>
      </c>
      <c r="R19" s="2">
        <f t="shared" ref="R19:R25" si="7">G19+J19</f>
        <v>6.5875000000000004</v>
      </c>
      <c r="S19" s="2">
        <f t="shared" ref="S19:S25" si="8">H19+I19</f>
        <v>0</v>
      </c>
      <c r="T19" s="2">
        <f t="shared" ref="T19:T25" si="9">M19+N19+O19</f>
        <v>100</v>
      </c>
      <c r="V19">
        <f>MATCH(B19,Sheet2!A:A,)</f>
        <v>6</v>
      </c>
    </row>
    <row r="20" spans="1:22" x14ac:dyDescent="0.25">
      <c r="A20" s="1" t="s">
        <v>55</v>
      </c>
      <c r="B20" t="s">
        <v>2</v>
      </c>
      <c r="D20" s="2">
        <v>6851</v>
      </c>
      <c r="E20" s="2">
        <v>120</v>
      </c>
      <c r="G20" s="2">
        <v>329.375</v>
      </c>
      <c r="J20" s="2">
        <v>26.35</v>
      </c>
      <c r="L20" s="2">
        <v>0</v>
      </c>
      <c r="O20" s="2">
        <v>100</v>
      </c>
      <c r="Q20" s="2">
        <f t="shared" si="6"/>
        <v>7326.7250000000004</v>
      </c>
      <c r="R20" s="2">
        <f t="shared" si="7"/>
        <v>355.72500000000002</v>
      </c>
      <c r="S20" s="2">
        <f t="shared" si="8"/>
        <v>0</v>
      </c>
      <c r="T20" s="2">
        <f t="shared" si="9"/>
        <v>100</v>
      </c>
      <c r="V20">
        <f>MATCH(B20,Sheet2!A:A,)</f>
        <v>7</v>
      </c>
    </row>
    <row r="21" spans="1:22" x14ac:dyDescent="0.25">
      <c r="A21" s="1" t="s">
        <v>55</v>
      </c>
      <c r="B21" t="s">
        <v>3</v>
      </c>
      <c r="D21" s="2">
        <v>10273</v>
      </c>
      <c r="E21" s="2">
        <v>120</v>
      </c>
      <c r="F21" s="2">
        <v>50</v>
      </c>
      <c r="G21" s="2">
        <v>0</v>
      </c>
      <c r="J21" s="2">
        <v>79.023076923076928</v>
      </c>
      <c r="L21" s="2">
        <v>420.79788461538465</v>
      </c>
      <c r="O21" s="2">
        <v>100</v>
      </c>
      <c r="Q21" s="2">
        <f t="shared" si="6"/>
        <v>10101.225192307691</v>
      </c>
      <c r="R21" s="2">
        <f t="shared" si="7"/>
        <v>79.023076923076928</v>
      </c>
      <c r="S21" s="2">
        <f t="shared" si="8"/>
        <v>0</v>
      </c>
      <c r="T21" s="2">
        <f t="shared" si="9"/>
        <v>100</v>
      </c>
      <c r="V21">
        <f>MATCH(B21,Sheet2!A:A,)</f>
        <v>2</v>
      </c>
    </row>
    <row r="22" spans="1:22" x14ac:dyDescent="0.25">
      <c r="A22" s="1" t="s">
        <v>55</v>
      </c>
      <c r="B22" t="s">
        <v>4</v>
      </c>
      <c r="D22" s="2">
        <v>6851</v>
      </c>
      <c r="E22" s="2">
        <v>120</v>
      </c>
      <c r="G22" s="2">
        <v>0</v>
      </c>
      <c r="J22" s="2">
        <v>19.762500000000003</v>
      </c>
      <c r="L22" s="2">
        <v>0</v>
      </c>
      <c r="O22" s="2">
        <v>100</v>
      </c>
      <c r="Q22" s="2">
        <f t="shared" si="6"/>
        <v>6990.7624999999998</v>
      </c>
      <c r="R22" s="2">
        <f t="shared" si="7"/>
        <v>19.762500000000003</v>
      </c>
      <c r="S22" s="2">
        <f t="shared" si="8"/>
        <v>0</v>
      </c>
      <c r="T22" s="2">
        <f t="shared" si="9"/>
        <v>100</v>
      </c>
      <c r="V22">
        <f>MATCH(B22,Sheet2!A:A,)</f>
        <v>8</v>
      </c>
    </row>
    <row r="23" spans="1:22" x14ac:dyDescent="0.25">
      <c r="A23" s="1" t="s">
        <v>55</v>
      </c>
      <c r="B23" t="s">
        <v>5</v>
      </c>
      <c r="D23" s="2">
        <v>5797</v>
      </c>
      <c r="E23" s="2">
        <v>110</v>
      </c>
      <c r="G23" s="2">
        <v>0</v>
      </c>
      <c r="J23" s="2">
        <v>32.9375</v>
      </c>
      <c r="L23" s="2">
        <v>131.75</v>
      </c>
      <c r="O23" s="2">
        <v>100</v>
      </c>
      <c r="Q23" s="2">
        <f t="shared" si="6"/>
        <v>5808.1875</v>
      </c>
      <c r="R23" s="2">
        <f t="shared" si="7"/>
        <v>32.9375</v>
      </c>
      <c r="S23" s="2">
        <f t="shared" si="8"/>
        <v>0</v>
      </c>
      <c r="T23" s="2">
        <f t="shared" si="9"/>
        <v>100</v>
      </c>
      <c r="V23">
        <f>MATCH(B23,Sheet2!A:A,)</f>
        <v>9</v>
      </c>
    </row>
    <row r="24" spans="1:22" x14ac:dyDescent="0.25">
      <c r="A24" s="1" t="s">
        <v>55</v>
      </c>
      <c r="B24" t="s">
        <v>6</v>
      </c>
      <c r="D24" s="2">
        <v>5797</v>
      </c>
      <c r="E24" s="2">
        <v>110</v>
      </c>
      <c r="G24" s="2">
        <v>82.34375</v>
      </c>
      <c r="J24" s="2">
        <v>26.35</v>
      </c>
      <c r="L24" s="2">
        <v>0</v>
      </c>
      <c r="O24" s="2">
        <v>100</v>
      </c>
      <c r="Q24" s="2">
        <f t="shared" si="6"/>
        <v>6015.6937500000004</v>
      </c>
      <c r="R24" s="2">
        <f t="shared" si="7"/>
        <v>108.69374999999999</v>
      </c>
      <c r="S24" s="2">
        <f t="shared" si="8"/>
        <v>0</v>
      </c>
      <c r="T24" s="2">
        <f t="shared" si="9"/>
        <v>100</v>
      </c>
      <c r="V24">
        <f>MATCH(B24,Sheet2!A:A,)</f>
        <v>10</v>
      </c>
    </row>
    <row r="25" spans="1:22" x14ac:dyDescent="0.25">
      <c r="A25" s="1" t="s">
        <v>55</v>
      </c>
      <c r="B25" t="s">
        <v>7</v>
      </c>
      <c r="D25" s="2">
        <v>6324</v>
      </c>
      <c r="E25" s="2">
        <v>120</v>
      </c>
      <c r="J25" s="2">
        <v>59.287500000000001</v>
      </c>
      <c r="L25" s="2">
        <v>212.11750000000001</v>
      </c>
      <c r="O25" s="2">
        <v>100</v>
      </c>
      <c r="Q25" s="2">
        <f t="shared" si="6"/>
        <v>6291.17</v>
      </c>
      <c r="R25" s="2">
        <f t="shared" si="7"/>
        <v>59.287500000000001</v>
      </c>
      <c r="S25" s="2">
        <f t="shared" si="8"/>
        <v>0</v>
      </c>
      <c r="T25" s="2">
        <f t="shared" si="9"/>
        <v>100</v>
      </c>
      <c r="V25">
        <f>MATCH(B25,Sheet2!A:A,)</f>
        <v>11</v>
      </c>
    </row>
    <row r="27" spans="1:22" x14ac:dyDescent="0.25">
      <c r="A27" s="1" t="s">
        <v>57</v>
      </c>
      <c r="B27" t="s">
        <v>1</v>
      </c>
      <c r="D27" s="2">
        <v>6851</v>
      </c>
      <c r="E27" s="2">
        <v>120</v>
      </c>
      <c r="G27" s="2">
        <v>0</v>
      </c>
      <c r="J27" s="2">
        <v>13.175000000000001</v>
      </c>
      <c r="L27" s="2">
        <v>0</v>
      </c>
      <c r="M27" s="2">
        <v>490.5</v>
      </c>
      <c r="N27" s="2">
        <v>187.5</v>
      </c>
      <c r="Q27" s="2">
        <f t="shared" ref="Q27:Q33" si="10">D27+E27+F27+G27+J27-L27</f>
        <v>6984.1750000000002</v>
      </c>
      <c r="R27" s="2">
        <f t="shared" ref="R27:R33" si="11">G27+J27</f>
        <v>13.175000000000001</v>
      </c>
      <c r="S27" s="2">
        <f t="shared" ref="S27:S33" si="12">H27+I27</f>
        <v>0</v>
      </c>
      <c r="T27" s="2">
        <f t="shared" ref="T27:T33" si="13">M27+N27+O27</f>
        <v>678</v>
      </c>
      <c r="V27">
        <f>MATCH(B27,Sheet2!A:A,)</f>
        <v>6</v>
      </c>
    </row>
    <row r="28" spans="1:22" x14ac:dyDescent="0.25">
      <c r="A28" s="1" t="s">
        <v>57</v>
      </c>
      <c r="B28" t="s">
        <v>2</v>
      </c>
      <c r="D28" s="2">
        <v>6851</v>
      </c>
      <c r="E28" s="2">
        <v>120</v>
      </c>
      <c r="G28" s="2">
        <v>164.6875</v>
      </c>
      <c r="J28" s="2">
        <v>46.112500000000004</v>
      </c>
      <c r="L28" s="2">
        <v>9.8812499999999996</v>
      </c>
      <c r="M28" s="2">
        <v>490.5</v>
      </c>
      <c r="N28" s="2">
        <v>187.5</v>
      </c>
      <c r="Q28" s="2">
        <f t="shared" si="10"/>
        <v>7171.9187499999998</v>
      </c>
      <c r="R28" s="2">
        <f t="shared" si="11"/>
        <v>210.8</v>
      </c>
      <c r="S28" s="2">
        <f t="shared" si="12"/>
        <v>0</v>
      </c>
      <c r="T28" s="2">
        <f t="shared" si="13"/>
        <v>678</v>
      </c>
      <c r="V28">
        <f>MATCH(B28,Sheet2!A:A,)</f>
        <v>7</v>
      </c>
    </row>
    <row r="29" spans="1:22" x14ac:dyDescent="0.25">
      <c r="A29" s="1" t="s">
        <v>57</v>
      </c>
      <c r="B29" t="s">
        <v>3</v>
      </c>
      <c r="D29" s="2">
        <v>10273</v>
      </c>
      <c r="E29" s="2">
        <v>120</v>
      </c>
      <c r="F29" s="2">
        <v>50</v>
      </c>
      <c r="G29" s="2">
        <v>0</v>
      </c>
      <c r="J29" s="2">
        <v>69.145192307692312</v>
      </c>
      <c r="L29" s="2">
        <f>348.689326923077+7.25</f>
        <v>355.93932692307698</v>
      </c>
      <c r="M29" s="2">
        <v>581.29999999999995</v>
      </c>
      <c r="N29" s="2">
        <v>275</v>
      </c>
      <c r="Q29" s="2">
        <f t="shared" si="10"/>
        <v>10156.205865384616</v>
      </c>
      <c r="R29" s="2">
        <f t="shared" si="11"/>
        <v>69.145192307692312</v>
      </c>
      <c r="S29" s="2">
        <f t="shared" si="12"/>
        <v>0</v>
      </c>
      <c r="T29" s="2">
        <f t="shared" si="13"/>
        <v>856.3</v>
      </c>
      <c r="V29">
        <f>MATCH(B29,Sheet2!A:A,)</f>
        <v>2</v>
      </c>
    </row>
    <row r="30" spans="1:22" x14ac:dyDescent="0.25">
      <c r="A30" s="1" t="s">
        <v>57</v>
      </c>
      <c r="B30" t="s">
        <v>4</v>
      </c>
      <c r="D30" s="2">
        <v>6851</v>
      </c>
      <c r="E30" s="2">
        <v>120</v>
      </c>
      <c r="G30" s="2">
        <v>0</v>
      </c>
      <c r="J30" s="2">
        <v>13.175000000000001</v>
      </c>
      <c r="L30" s="2">
        <v>18.445</v>
      </c>
      <c r="M30" s="2">
        <v>417.8</v>
      </c>
      <c r="N30" s="2">
        <v>175</v>
      </c>
      <c r="Q30" s="2">
        <f t="shared" si="10"/>
        <v>6965.7300000000005</v>
      </c>
      <c r="R30" s="2">
        <f t="shared" si="11"/>
        <v>13.175000000000001</v>
      </c>
      <c r="S30" s="2">
        <f t="shared" si="12"/>
        <v>0</v>
      </c>
      <c r="T30" s="2">
        <f t="shared" si="13"/>
        <v>592.79999999999995</v>
      </c>
      <c r="V30">
        <f>MATCH(B30,Sheet2!A:A,)</f>
        <v>8</v>
      </c>
    </row>
    <row r="31" spans="1:22" x14ac:dyDescent="0.25">
      <c r="A31" s="1" t="s">
        <v>57</v>
      </c>
      <c r="B31" t="s">
        <v>5</v>
      </c>
      <c r="D31" s="2">
        <v>5270</v>
      </c>
      <c r="E31" s="2">
        <v>120</v>
      </c>
      <c r="G31" s="2">
        <v>329.375</v>
      </c>
      <c r="J31" s="2">
        <v>19.762500000000003</v>
      </c>
      <c r="L31" s="2">
        <v>208.16500000000002</v>
      </c>
      <c r="M31" s="2">
        <v>454.2</v>
      </c>
      <c r="N31" s="2">
        <v>175</v>
      </c>
      <c r="Q31" s="2">
        <f t="shared" si="10"/>
        <v>5530.9724999999999</v>
      </c>
      <c r="R31" s="2">
        <f t="shared" si="11"/>
        <v>349.13749999999999</v>
      </c>
      <c r="S31" s="2">
        <f t="shared" si="12"/>
        <v>0</v>
      </c>
      <c r="T31" s="2">
        <f t="shared" si="13"/>
        <v>629.20000000000005</v>
      </c>
      <c r="V31">
        <f>MATCH(B31,Sheet2!A:A,)</f>
        <v>9</v>
      </c>
    </row>
    <row r="32" spans="1:22" x14ac:dyDescent="0.25">
      <c r="A32" s="1" t="s">
        <v>57</v>
      </c>
      <c r="B32" t="s">
        <v>6</v>
      </c>
      <c r="D32" s="2">
        <v>6324</v>
      </c>
      <c r="E32" s="2">
        <v>120</v>
      </c>
      <c r="G32" s="2">
        <v>411.71875</v>
      </c>
      <c r="J32" s="2">
        <v>32.9375</v>
      </c>
      <c r="L32" s="2">
        <v>0</v>
      </c>
      <c r="M32" s="2">
        <v>436</v>
      </c>
      <c r="N32" s="2">
        <v>182.5</v>
      </c>
      <c r="Q32" s="2">
        <f t="shared" si="10"/>
        <v>6888.65625</v>
      </c>
      <c r="R32" s="2">
        <f t="shared" si="11"/>
        <v>444.65625</v>
      </c>
      <c r="S32" s="2">
        <f t="shared" si="12"/>
        <v>0</v>
      </c>
      <c r="T32" s="2">
        <f t="shared" si="13"/>
        <v>618.5</v>
      </c>
      <c r="V32">
        <f>MATCH(B32,Sheet2!A:A,)</f>
        <v>10</v>
      </c>
    </row>
    <row r="33" spans="1:22" x14ac:dyDescent="0.25">
      <c r="A33" s="1" t="s">
        <v>57</v>
      </c>
      <c r="B33" t="s">
        <v>7</v>
      </c>
      <c r="D33" s="2">
        <v>6324</v>
      </c>
      <c r="E33" s="2">
        <v>120</v>
      </c>
      <c r="J33" s="2">
        <v>65.875</v>
      </c>
      <c r="L33" s="2">
        <v>241.10250000000002</v>
      </c>
      <c r="M33" s="2">
        <v>490.5</v>
      </c>
      <c r="N33" s="2">
        <v>162.5</v>
      </c>
      <c r="Q33" s="2">
        <f t="shared" si="10"/>
        <v>6268.7725</v>
      </c>
      <c r="R33" s="2">
        <f t="shared" si="11"/>
        <v>65.875</v>
      </c>
      <c r="S33" s="2">
        <f t="shared" si="12"/>
        <v>0</v>
      </c>
      <c r="T33" s="2">
        <f t="shared" si="13"/>
        <v>653</v>
      </c>
      <c r="V33">
        <f>MATCH(B33,Sheet2!A:A,)</f>
        <v>11</v>
      </c>
    </row>
    <row r="34" spans="1:22" ht="15.75" thickBot="1" x14ac:dyDescent="0.3"/>
    <row r="35" spans="1:22" ht="15.75" thickBot="1" x14ac:dyDescent="0.3">
      <c r="A35" s="1" t="s">
        <v>58</v>
      </c>
      <c r="B35" s="33" t="s">
        <v>1</v>
      </c>
      <c r="D35" s="34">
        <v>6851</v>
      </c>
      <c r="E35" s="37">
        <v>110</v>
      </c>
      <c r="F35" s="37"/>
      <c r="G35" s="38">
        <v>0</v>
      </c>
      <c r="J35" s="39">
        <v>26.35</v>
      </c>
      <c r="L35" s="40">
        <v>0</v>
      </c>
      <c r="O35" s="43">
        <v>100</v>
      </c>
      <c r="Q35" s="2">
        <f t="shared" ref="Q35:Q41" si="14">D35+E35+F35+G35+J35-L35</f>
        <v>6987.35</v>
      </c>
      <c r="R35" s="2">
        <f t="shared" ref="R35:R41" si="15">G35+J35</f>
        <v>26.35</v>
      </c>
      <c r="S35" s="2">
        <f t="shared" ref="S35:S41" si="16">H35+I35</f>
        <v>0</v>
      </c>
      <c r="T35" s="2">
        <f t="shared" ref="T35:T41" si="17">M35+N35+O35</f>
        <v>100</v>
      </c>
      <c r="V35">
        <f>MATCH(B35,Sheet2!A:A,)</f>
        <v>6</v>
      </c>
    </row>
    <row r="36" spans="1:22" ht="15.75" thickBot="1" x14ac:dyDescent="0.3">
      <c r="A36" s="1" t="s">
        <v>58</v>
      </c>
      <c r="B36" s="33" t="s">
        <v>2</v>
      </c>
      <c r="D36" s="35">
        <v>6851</v>
      </c>
      <c r="E36" s="37">
        <v>105</v>
      </c>
      <c r="F36" s="36"/>
      <c r="G36" s="38">
        <v>329.375</v>
      </c>
      <c r="J36" s="39">
        <v>26.35</v>
      </c>
      <c r="L36" s="41">
        <v>348.47874999999999</v>
      </c>
      <c r="O36" s="42">
        <v>100</v>
      </c>
      <c r="Q36" s="2">
        <f t="shared" si="14"/>
        <v>6963.2462500000001</v>
      </c>
      <c r="R36" s="2">
        <f t="shared" si="15"/>
        <v>355.72500000000002</v>
      </c>
      <c r="S36" s="2">
        <f t="shared" si="16"/>
        <v>0</v>
      </c>
      <c r="T36" s="2">
        <f t="shared" si="17"/>
        <v>100</v>
      </c>
      <c r="V36">
        <f>MATCH(B36,Sheet2!A:A,)</f>
        <v>7</v>
      </c>
    </row>
    <row r="37" spans="1:22" ht="15.75" thickBot="1" x14ac:dyDescent="0.3">
      <c r="A37" s="1" t="s">
        <v>58</v>
      </c>
      <c r="B37" s="33" t="s">
        <v>3</v>
      </c>
      <c r="D37" s="35">
        <v>10273</v>
      </c>
      <c r="E37" s="37">
        <v>110</v>
      </c>
      <c r="F37" s="36">
        <v>50</v>
      </c>
      <c r="G37" s="38">
        <v>0</v>
      </c>
      <c r="J37" s="39">
        <v>59.267307692307696</v>
      </c>
      <c r="L37" s="41">
        <v>158.04615384615386</v>
      </c>
      <c r="O37" s="42">
        <v>100</v>
      </c>
      <c r="Q37" s="2">
        <f t="shared" si="14"/>
        <v>10334.221153846154</v>
      </c>
      <c r="R37" s="2">
        <f t="shared" si="15"/>
        <v>59.267307692307696</v>
      </c>
      <c r="S37" s="2">
        <f t="shared" si="16"/>
        <v>0</v>
      </c>
      <c r="T37" s="2">
        <f t="shared" si="17"/>
        <v>100</v>
      </c>
      <c r="V37">
        <f>MATCH(B37,Sheet2!A:A,)</f>
        <v>2</v>
      </c>
    </row>
    <row r="38" spans="1:22" ht="15.75" thickBot="1" x14ac:dyDescent="0.3">
      <c r="A38" s="1" t="s">
        <v>58</v>
      </c>
      <c r="B38" s="33" t="s">
        <v>4</v>
      </c>
      <c r="D38" s="35">
        <v>6851</v>
      </c>
      <c r="E38" s="37">
        <v>110</v>
      </c>
      <c r="F38" s="36"/>
      <c r="G38" s="38">
        <v>0</v>
      </c>
      <c r="J38" s="39">
        <v>13.175000000000001</v>
      </c>
      <c r="L38" s="41">
        <v>0</v>
      </c>
      <c r="O38" s="42">
        <v>100</v>
      </c>
      <c r="Q38" s="2">
        <f t="shared" si="14"/>
        <v>6974.1750000000002</v>
      </c>
      <c r="R38" s="2">
        <f t="shared" si="15"/>
        <v>13.175000000000001</v>
      </c>
      <c r="S38" s="2">
        <f t="shared" si="16"/>
        <v>0</v>
      </c>
      <c r="T38" s="2">
        <f t="shared" si="17"/>
        <v>100</v>
      </c>
      <c r="V38">
        <f>MATCH(B38,Sheet2!A:A,)</f>
        <v>8</v>
      </c>
    </row>
    <row r="39" spans="1:22" ht="15.75" thickBot="1" x14ac:dyDescent="0.3">
      <c r="A39" s="1" t="s">
        <v>58</v>
      </c>
      <c r="B39" s="33" t="s">
        <v>5</v>
      </c>
      <c r="D39" s="35">
        <v>5797</v>
      </c>
      <c r="E39" s="37">
        <v>110</v>
      </c>
      <c r="F39" s="36"/>
      <c r="G39" s="38">
        <v>411.71875</v>
      </c>
      <c r="J39" s="39">
        <v>32.9375</v>
      </c>
      <c r="L39" s="41">
        <v>65.875</v>
      </c>
      <c r="O39" s="42">
        <v>100</v>
      </c>
      <c r="Q39" s="2">
        <f t="shared" si="14"/>
        <v>6285.78125</v>
      </c>
      <c r="R39" s="2">
        <f t="shared" si="15"/>
        <v>444.65625</v>
      </c>
      <c r="S39" s="2">
        <f t="shared" si="16"/>
        <v>0</v>
      </c>
      <c r="T39" s="2">
        <f t="shared" si="17"/>
        <v>100</v>
      </c>
      <c r="V39">
        <f>MATCH(B39,Sheet2!A:A,)</f>
        <v>9</v>
      </c>
    </row>
    <row r="40" spans="1:22" ht="15.75" thickBot="1" x14ac:dyDescent="0.3">
      <c r="A40" s="1" t="s">
        <v>58</v>
      </c>
      <c r="B40" s="33" t="s">
        <v>6</v>
      </c>
      <c r="D40" s="35">
        <v>5270</v>
      </c>
      <c r="E40" s="37">
        <v>100</v>
      </c>
      <c r="F40" s="36"/>
      <c r="G40" s="38">
        <v>247.03125</v>
      </c>
      <c r="J40" s="39">
        <v>26.35</v>
      </c>
      <c r="L40" s="41">
        <v>0</v>
      </c>
      <c r="O40" s="42">
        <v>100</v>
      </c>
      <c r="Q40" s="2">
        <f t="shared" si="14"/>
        <v>5643.3812500000004</v>
      </c>
      <c r="R40" s="2">
        <f t="shared" si="15"/>
        <v>273.38125000000002</v>
      </c>
      <c r="S40" s="2">
        <f t="shared" si="16"/>
        <v>0</v>
      </c>
      <c r="T40" s="2">
        <f t="shared" si="17"/>
        <v>100</v>
      </c>
      <c r="V40">
        <f>MATCH(B40,Sheet2!A:A,)</f>
        <v>10</v>
      </c>
    </row>
    <row r="41" spans="1:22" x14ac:dyDescent="0.25">
      <c r="A41" s="1" t="s">
        <v>58</v>
      </c>
      <c r="B41" s="33" t="s">
        <v>7</v>
      </c>
      <c r="D41" s="35">
        <v>5797</v>
      </c>
      <c r="E41" s="37">
        <v>110</v>
      </c>
      <c r="F41" s="36"/>
      <c r="G41" s="38">
        <v>0</v>
      </c>
      <c r="J41" s="39">
        <v>59.287500000000001</v>
      </c>
      <c r="L41" s="41">
        <v>164.6875</v>
      </c>
      <c r="O41" s="42">
        <v>100</v>
      </c>
      <c r="Q41" s="2">
        <f t="shared" si="14"/>
        <v>5801.6</v>
      </c>
      <c r="R41" s="2">
        <f t="shared" si="15"/>
        <v>59.287500000000001</v>
      </c>
      <c r="S41" s="2">
        <f t="shared" si="16"/>
        <v>0</v>
      </c>
      <c r="T41" s="2">
        <f t="shared" si="17"/>
        <v>100</v>
      </c>
      <c r="V41">
        <f>MATCH(B41,Sheet2!A:A,)</f>
        <v>11</v>
      </c>
    </row>
    <row r="43" spans="1:22" x14ac:dyDescent="0.25">
      <c r="A43" s="1" t="s">
        <v>59</v>
      </c>
      <c r="B43" t="s">
        <v>1</v>
      </c>
      <c r="D43" s="2">
        <v>6851</v>
      </c>
      <c r="E43" s="2">
        <v>130</v>
      </c>
      <c r="J43" s="2">
        <v>19.760000000000002</v>
      </c>
      <c r="M43" s="2">
        <v>490.5</v>
      </c>
      <c r="N43" s="2">
        <v>162.5</v>
      </c>
      <c r="Q43" s="2">
        <f t="shared" ref="Q43:Q49" si="18">D43+E43+F43+G43+J43-L43</f>
        <v>7000.76</v>
      </c>
      <c r="R43" s="2">
        <f t="shared" ref="R43:R49" si="19">G43+J43</f>
        <v>19.760000000000002</v>
      </c>
      <c r="S43" s="2">
        <f t="shared" ref="S43:S49" si="20">H43+I43</f>
        <v>0</v>
      </c>
      <c r="T43" s="2">
        <f t="shared" ref="T43:T49" si="21">M43+N43+O43</f>
        <v>653</v>
      </c>
      <c r="V43">
        <f>MATCH(B43,Sheet2!A:A,)</f>
        <v>6</v>
      </c>
    </row>
    <row r="44" spans="1:22" x14ac:dyDescent="0.25">
      <c r="A44" s="1" t="s">
        <v>59</v>
      </c>
      <c r="B44" t="s">
        <v>2</v>
      </c>
      <c r="D44" s="2">
        <v>6851</v>
      </c>
      <c r="E44" s="2">
        <v>130</v>
      </c>
      <c r="G44" s="2">
        <v>164.69</v>
      </c>
      <c r="J44" s="2">
        <v>26.35</v>
      </c>
      <c r="M44" s="2">
        <v>490.5</v>
      </c>
      <c r="N44" s="2">
        <v>162.5</v>
      </c>
      <c r="Q44" s="2">
        <f t="shared" si="18"/>
        <v>7172.04</v>
      </c>
      <c r="R44" s="2">
        <f t="shared" si="19"/>
        <v>191.04</v>
      </c>
      <c r="S44" s="2">
        <f t="shared" si="20"/>
        <v>0</v>
      </c>
      <c r="T44" s="2">
        <f t="shared" si="21"/>
        <v>653</v>
      </c>
      <c r="V44">
        <f>MATCH(B44,Sheet2!A:A,)</f>
        <v>7</v>
      </c>
    </row>
    <row r="45" spans="1:22" x14ac:dyDescent="0.25">
      <c r="A45" s="1" t="s">
        <v>59</v>
      </c>
      <c r="B45" t="s">
        <v>3</v>
      </c>
      <c r="D45" s="2">
        <v>10273</v>
      </c>
      <c r="E45" s="2">
        <v>130</v>
      </c>
      <c r="F45" s="2">
        <v>50</v>
      </c>
      <c r="J45" s="2">
        <v>69.150000000000006</v>
      </c>
      <c r="L45" s="2">
        <v>183.73</v>
      </c>
      <c r="M45" s="2">
        <v>581.29999999999995</v>
      </c>
      <c r="N45" s="2">
        <v>275</v>
      </c>
      <c r="Q45" s="2">
        <f t="shared" si="18"/>
        <v>10338.42</v>
      </c>
      <c r="R45" s="2">
        <f t="shared" si="19"/>
        <v>69.150000000000006</v>
      </c>
      <c r="S45" s="2">
        <f t="shared" si="20"/>
        <v>0</v>
      </c>
      <c r="T45" s="2">
        <f t="shared" si="21"/>
        <v>856.3</v>
      </c>
      <c r="V45">
        <f>MATCH(B45,Sheet2!A:A,)</f>
        <v>2</v>
      </c>
    </row>
    <row r="46" spans="1:22" x14ac:dyDescent="0.25">
      <c r="A46" s="1" t="s">
        <v>59</v>
      </c>
      <c r="B46" t="s">
        <v>4</v>
      </c>
      <c r="D46" s="2">
        <v>6851</v>
      </c>
      <c r="E46" s="2">
        <v>130</v>
      </c>
      <c r="J46" s="2">
        <v>13.18</v>
      </c>
      <c r="M46" s="2">
        <v>490.5</v>
      </c>
      <c r="N46" s="2">
        <v>162.5</v>
      </c>
      <c r="Q46" s="2">
        <f t="shared" si="18"/>
        <v>6994.18</v>
      </c>
      <c r="R46" s="2">
        <f t="shared" si="19"/>
        <v>13.18</v>
      </c>
      <c r="S46" s="2">
        <f t="shared" si="20"/>
        <v>0</v>
      </c>
      <c r="T46" s="2">
        <f t="shared" si="21"/>
        <v>653</v>
      </c>
      <c r="V46">
        <f>MATCH(B46,Sheet2!A:A,)</f>
        <v>8</v>
      </c>
    </row>
    <row r="47" spans="1:22" x14ac:dyDescent="0.25">
      <c r="A47" s="1" t="s">
        <v>59</v>
      </c>
      <c r="B47" t="s">
        <v>5</v>
      </c>
      <c r="D47" s="2">
        <v>5797</v>
      </c>
      <c r="E47" s="2">
        <v>120</v>
      </c>
      <c r="J47" s="2">
        <v>39.53</v>
      </c>
      <c r="M47" s="2">
        <v>436</v>
      </c>
      <c r="N47" s="2">
        <v>150</v>
      </c>
      <c r="Q47" s="2">
        <f t="shared" si="18"/>
        <v>5956.53</v>
      </c>
      <c r="R47" s="2">
        <f t="shared" si="19"/>
        <v>39.53</v>
      </c>
      <c r="S47" s="2">
        <f t="shared" si="20"/>
        <v>0</v>
      </c>
      <c r="T47" s="2">
        <f t="shared" si="21"/>
        <v>586</v>
      </c>
      <c r="V47">
        <f>MATCH(B47,Sheet2!A:A,)</f>
        <v>9</v>
      </c>
    </row>
    <row r="48" spans="1:22" x14ac:dyDescent="0.25">
      <c r="A48" s="1" t="s">
        <v>59</v>
      </c>
      <c r="B48" t="s">
        <v>6</v>
      </c>
      <c r="D48" s="2">
        <v>6851</v>
      </c>
      <c r="E48" s="2">
        <v>130</v>
      </c>
      <c r="G48" s="2">
        <v>164.69</v>
      </c>
      <c r="J48" s="2">
        <v>26.35</v>
      </c>
      <c r="M48" s="2">
        <v>436</v>
      </c>
      <c r="N48" s="2">
        <v>150</v>
      </c>
      <c r="Q48" s="2">
        <f t="shared" si="18"/>
        <v>7172.04</v>
      </c>
      <c r="R48" s="2">
        <f t="shared" si="19"/>
        <v>191.04</v>
      </c>
      <c r="S48" s="2">
        <f t="shared" si="20"/>
        <v>0</v>
      </c>
      <c r="T48" s="2">
        <f t="shared" si="21"/>
        <v>586</v>
      </c>
      <c r="V48">
        <f>MATCH(B48,Sheet2!A:A,)</f>
        <v>10</v>
      </c>
    </row>
    <row r="49" spans="1:22" x14ac:dyDescent="0.25">
      <c r="A49" s="1" t="s">
        <v>59</v>
      </c>
      <c r="B49" t="s">
        <v>7</v>
      </c>
      <c r="D49" s="2">
        <v>6324</v>
      </c>
      <c r="E49" s="2">
        <v>120</v>
      </c>
      <c r="J49" s="2">
        <v>72.459999999999994</v>
      </c>
      <c r="L49" s="2">
        <v>51.6</v>
      </c>
      <c r="M49" s="2">
        <v>436</v>
      </c>
      <c r="N49" s="2">
        <v>150</v>
      </c>
      <c r="Q49" s="2">
        <f t="shared" si="18"/>
        <v>6464.86</v>
      </c>
      <c r="R49" s="2">
        <f t="shared" si="19"/>
        <v>72.459999999999994</v>
      </c>
      <c r="S49" s="2">
        <f t="shared" si="20"/>
        <v>0</v>
      </c>
      <c r="T49" s="2">
        <f t="shared" si="21"/>
        <v>586</v>
      </c>
      <c r="V49">
        <f>MATCH(B49,Sheet2!A:A,)</f>
        <v>11</v>
      </c>
    </row>
    <row r="50" spans="1:22" ht="15.75" thickBot="1" x14ac:dyDescent="0.3"/>
    <row r="51" spans="1:22" x14ac:dyDescent="0.25">
      <c r="A51" s="1" t="s">
        <v>60</v>
      </c>
      <c r="B51" s="8" t="s">
        <v>1</v>
      </c>
      <c r="D51" s="2">
        <v>6851</v>
      </c>
      <c r="E51" s="9">
        <v>130</v>
      </c>
      <c r="G51" s="11">
        <v>0</v>
      </c>
      <c r="H51" s="13">
        <v>0</v>
      </c>
      <c r="J51" s="14">
        <v>13.175000000000001</v>
      </c>
      <c r="L51" s="15">
        <v>0</v>
      </c>
      <c r="O51" s="18">
        <v>100</v>
      </c>
      <c r="Q51" s="2">
        <f t="shared" ref="Q51:Q57" si="22">D51+E51+F51+G51+J51-L51</f>
        <v>6994.1750000000002</v>
      </c>
      <c r="R51" s="2">
        <f t="shared" ref="R51:R57" si="23">G51+J51</f>
        <v>13.175000000000001</v>
      </c>
      <c r="S51" s="2">
        <f t="shared" ref="S51:S57" si="24">H51+I51</f>
        <v>0</v>
      </c>
      <c r="T51" s="2">
        <f t="shared" ref="T51:T57" si="25">M51+N51+O51</f>
        <v>100</v>
      </c>
      <c r="V51">
        <f>MATCH(B51,Sheet2!A:A,)</f>
        <v>6</v>
      </c>
    </row>
    <row r="52" spans="1:22" x14ac:dyDescent="0.25">
      <c r="A52" s="1" t="s">
        <v>60</v>
      </c>
      <c r="B52" s="8" t="s">
        <v>2</v>
      </c>
      <c r="D52" s="2">
        <v>6851</v>
      </c>
      <c r="E52" s="10">
        <v>130</v>
      </c>
      <c r="G52" s="11">
        <v>0</v>
      </c>
      <c r="H52" s="12">
        <v>0</v>
      </c>
      <c r="J52" s="14">
        <v>39.525000000000006</v>
      </c>
      <c r="L52" s="16">
        <v>0</v>
      </c>
      <c r="O52" s="17">
        <v>100</v>
      </c>
      <c r="Q52" s="2">
        <f t="shared" si="22"/>
        <v>7020.5249999999996</v>
      </c>
      <c r="R52" s="2">
        <f t="shared" si="23"/>
        <v>39.525000000000006</v>
      </c>
      <c r="S52" s="2">
        <f t="shared" si="24"/>
        <v>0</v>
      </c>
      <c r="T52" s="2">
        <f t="shared" si="25"/>
        <v>100</v>
      </c>
      <c r="V52">
        <f>MATCH(B52,Sheet2!A:A,)</f>
        <v>7</v>
      </c>
    </row>
    <row r="53" spans="1:22" x14ac:dyDescent="0.25">
      <c r="A53" s="1" t="s">
        <v>60</v>
      </c>
      <c r="B53" s="8" t="s">
        <v>3</v>
      </c>
      <c r="D53" s="2">
        <v>10273</v>
      </c>
      <c r="E53" s="10">
        <v>140</v>
      </c>
      <c r="F53" s="2">
        <v>50</v>
      </c>
      <c r="G53" s="11">
        <v>0</v>
      </c>
      <c r="H53" s="12">
        <v>790.23076923076928</v>
      </c>
      <c r="J53" s="14">
        <v>49.38942307692308</v>
      </c>
      <c r="L53" s="16">
        <f>340.787019230769+11.2</f>
        <v>351.98701923076896</v>
      </c>
      <c r="O53" s="17">
        <v>100</v>
      </c>
      <c r="Q53" s="2">
        <f t="shared" si="22"/>
        <v>10160.402403846154</v>
      </c>
      <c r="R53" s="2">
        <f t="shared" si="23"/>
        <v>49.38942307692308</v>
      </c>
      <c r="S53" s="2">
        <f t="shared" si="24"/>
        <v>790.23076923076928</v>
      </c>
      <c r="T53" s="2">
        <f t="shared" si="25"/>
        <v>100</v>
      </c>
      <c r="V53">
        <f>MATCH(B53,Sheet2!A:A,)</f>
        <v>2</v>
      </c>
    </row>
    <row r="54" spans="1:22" x14ac:dyDescent="0.25">
      <c r="A54" s="1" t="s">
        <v>60</v>
      </c>
      <c r="B54" s="8" t="s">
        <v>4</v>
      </c>
      <c r="D54" s="2">
        <v>6851</v>
      </c>
      <c r="E54" s="2">
        <v>130</v>
      </c>
      <c r="G54" s="11">
        <v>0</v>
      </c>
      <c r="H54" s="12">
        <v>0</v>
      </c>
      <c r="J54" s="14">
        <v>26.35</v>
      </c>
      <c r="L54" s="16">
        <v>0</v>
      </c>
      <c r="O54" s="17">
        <v>100</v>
      </c>
      <c r="Q54" s="2">
        <f t="shared" si="22"/>
        <v>7007.35</v>
      </c>
      <c r="R54" s="2">
        <f t="shared" si="23"/>
        <v>26.35</v>
      </c>
      <c r="S54" s="2">
        <f t="shared" si="24"/>
        <v>0</v>
      </c>
      <c r="T54" s="2">
        <f t="shared" si="25"/>
        <v>100</v>
      </c>
      <c r="V54">
        <f>MATCH(B54,Sheet2!A:A,)</f>
        <v>8</v>
      </c>
    </row>
    <row r="55" spans="1:22" x14ac:dyDescent="0.25">
      <c r="A55" s="1" t="s">
        <v>60</v>
      </c>
      <c r="B55" s="8" t="s">
        <v>5</v>
      </c>
      <c r="D55" s="2">
        <v>6324</v>
      </c>
      <c r="E55" s="2">
        <v>130</v>
      </c>
      <c r="G55" s="11">
        <v>164.6875</v>
      </c>
      <c r="H55" s="12">
        <v>527</v>
      </c>
      <c r="J55" s="14">
        <v>32.9375</v>
      </c>
      <c r="L55" s="16">
        <v>21.73875</v>
      </c>
      <c r="O55" s="17">
        <v>100</v>
      </c>
      <c r="Q55" s="2">
        <f t="shared" si="22"/>
        <v>6629.8862499999996</v>
      </c>
      <c r="R55" s="2">
        <f t="shared" si="23"/>
        <v>197.625</v>
      </c>
      <c r="S55" s="2">
        <f t="shared" si="24"/>
        <v>527</v>
      </c>
      <c r="T55" s="2">
        <f t="shared" si="25"/>
        <v>100</v>
      </c>
      <c r="V55">
        <f>MATCH(B55,Sheet2!A:A,)</f>
        <v>9</v>
      </c>
    </row>
    <row r="56" spans="1:22" x14ac:dyDescent="0.25">
      <c r="A56" s="1" t="s">
        <v>60</v>
      </c>
      <c r="B56" s="8" t="s">
        <v>6</v>
      </c>
      <c r="D56" s="2">
        <v>6324</v>
      </c>
      <c r="E56" s="2">
        <v>130</v>
      </c>
      <c r="G56" s="11">
        <v>164.6875</v>
      </c>
      <c r="H56" s="12">
        <v>527</v>
      </c>
      <c r="J56" s="14">
        <v>32.9375</v>
      </c>
      <c r="L56" s="16">
        <v>0</v>
      </c>
      <c r="O56" s="17">
        <v>100</v>
      </c>
      <c r="Q56" s="2">
        <f t="shared" si="22"/>
        <v>6651.625</v>
      </c>
      <c r="R56" s="2">
        <f t="shared" si="23"/>
        <v>197.625</v>
      </c>
      <c r="S56" s="2">
        <f t="shared" si="24"/>
        <v>527</v>
      </c>
      <c r="T56" s="2">
        <f t="shared" si="25"/>
        <v>100</v>
      </c>
      <c r="V56">
        <f>MATCH(B56,Sheet2!A:A,)</f>
        <v>10</v>
      </c>
    </row>
    <row r="57" spans="1:22" x14ac:dyDescent="0.25">
      <c r="A57" s="1" t="s">
        <v>60</v>
      </c>
      <c r="B57" s="8" t="s">
        <v>7</v>
      </c>
      <c r="D57" s="2">
        <v>6324</v>
      </c>
      <c r="E57" s="2">
        <v>130</v>
      </c>
      <c r="G57" s="11">
        <v>164.6875</v>
      </c>
      <c r="H57" s="12">
        <v>527</v>
      </c>
      <c r="J57" s="14">
        <v>65.875</v>
      </c>
      <c r="L57" s="16">
        <v>115.94</v>
      </c>
      <c r="O57" s="17">
        <v>100</v>
      </c>
      <c r="Q57" s="2">
        <f t="shared" si="22"/>
        <v>6568.6225000000004</v>
      </c>
      <c r="R57" s="2">
        <f t="shared" si="23"/>
        <v>230.5625</v>
      </c>
      <c r="S57" s="2">
        <f t="shared" si="24"/>
        <v>527</v>
      </c>
      <c r="T57" s="2">
        <f t="shared" si="25"/>
        <v>100</v>
      </c>
      <c r="V57">
        <f>MATCH(B57,Sheet2!A:A,)</f>
        <v>11</v>
      </c>
    </row>
    <row r="58" spans="1:22" ht="15.75" thickBot="1" x14ac:dyDescent="0.3"/>
    <row r="59" spans="1:22" x14ac:dyDescent="0.25">
      <c r="A59" s="1" t="s">
        <v>61</v>
      </c>
      <c r="B59" s="19" t="s">
        <v>1</v>
      </c>
      <c r="D59" s="2">
        <v>6851</v>
      </c>
      <c r="E59" s="22">
        <v>100</v>
      </c>
      <c r="F59" s="20"/>
      <c r="G59" s="24">
        <v>0</v>
      </c>
      <c r="H59" s="26">
        <v>0</v>
      </c>
      <c r="J59" s="27">
        <v>6.5875000000000004</v>
      </c>
      <c r="L59" s="28">
        <v>0</v>
      </c>
      <c r="M59" s="31">
        <v>490.5</v>
      </c>
      <c r="N59" s="32">
        <v>162.5</v>
      </c>
      <c r="Q59" s="2">
        <f t="shared" ref="Q59:Q65" si="26">D59+E59+F59+G59+J59-L59</f>
        <v>6957.5874999999996</v>
      </c>
      <c r="R59" s="2">
        <f t="shared" ref="R59:R65" si="27">G59+J59</f>
        <v>6.5875000000000004</v>
      </c>
      <c r="S59" s="2">
        <f t="shared" ref="S59:S65" si="28">H59+I59</f>
        <v>0</v>
      </c>
      <c r="T59" s="2">
        <f t="shared" ref="T59:T65" si="29">M59+N59+O59</f>
        <v>653</v>
      </c>
      <c r="V59">
        <f>MATCH(B59,Sheet2!A:A,)</f>
        <v>6</v>
      </c>
    </row>
    <row r="60" spans="1:22" x14ac:dyDescent="0.25">
      <c r="A60" s="1" t="s">
        <v>61</v>
      </c>
      <c r="B60" s="19" t="s">
        <v>2</v>
      </c>
      <c r="D60" s="2">
        <v>6851</v>
      </c>
      <c r="E60" s="23">
        <v>100</v>
      </c>
      <c r="F60" s="21"/>
      <c r="G60" s="24">
        <v>0</v>
      </c>
      <c r="H60" s="25">
        <v>0</v>
      </c>
      <c r="J60" s="27">
        <v>39.525000000000006</v>
      </c>
      <c r="L60" s="29">
        <v>19.762499999999999</v>
      </c>
      <c r="M60" s="30">
        <v>490.5</v>
      </c>
      <c r="N60" s="32">
        <v>162.5</v>
      </c>
      <c r="Q60" s="2">
        <f t="shared" si="26"/>
        <v>6970.7624999999998</v>
      </c>
      <c r="R60" s="2">
        <f t="shared" si="27"/>
        <v>39.525000000000006</v>
      </c>
      <c r="S60" s="2">
        <f t="shared" si="28"/>
        <v>0</v>
      </c>
      <c r="T60" s="2">
        <f t="shared" si="29"/>
        <v>653</v>
      </c>
      <c r="V60">
        <f>MATCH(B60,Sheet2!A:A,)</f>
        <v>7</v>
      </c>
    </row>
    <row r="61" spans="1:22" x14ac:dyDescent="0.25">
      <c r="A61" s="1" t="s">
        <v>61</v>
      </c>
      <c r="B61" s="19" t="s">
        <v>3</v>
      </c>
      <c r="D61" s="2">
        <v>10273</v>
      </c>
      <c r="E61" s="23">
        <v>100</v>
      </c>
      <c r="F61" s="21">
        <v>50</v>
      </c>
      <c r="G61" s="24">
        <v>0</v>
      </c>
      <c r="H61" s="25">
        <v>0</v>
      </c>
      <c r="J61" s="27">
        <v>59.267307692307696</v>
      </c>
      <c r="L61" s="29">
        <v>296.33653846153845</v>
      </c>
      <c r="M61" s="30">
        <v>581.29999999999995</v>
      </c>
      <c r="N61" s="32">
        <v>275</v>
      </c>
      <c r="Q61" s="2">
        <f t="shared" si="26"/>
        <v>10185.930769230768</v>
      </c>
      <c r="R61" s="2">
        <f t="shared" si="27"/>
        <v>59.267307692307696</v>
      </c>
      <c r="S61" s="2">
        <f t="shared" si="28"/>
        <v>0</v>
      </c>
      <c r="T61" s="2">
        <f t="shared" si="29"/>
        <v>856.3</v>
      </c>
      <c r="V61">
        <f>MATCH(B61,Sheet2!A:A,)</f>
        <v>2</v>
      </c>
    </row>
    <row r="62" spans="1:22" x14ac:dyDescent="0.25">
      <c r="A62" s="1" t="s">
        <v>61</v>
      </c>
      <c r="B62" s="19" t="s">
        <v>4</v>
      </c>
      <c r="D62" s="2">
        <v>6851</v>
      </c>
      <c r="E62" s="23">
        <v>100</v>
      </c>
      <c r="F62" s="21"/>
      <c r="G62" s="24">
        <v>0</v>
      </c>
      <c r="H62" s="25">
        <v>0</v>
      </c>
      <c r="J62" s="27">
        <v>26.35</v>
      </c>
      <c r="L62" s="29">
        <v>7.2462499999999999</v>
      </c>
      <c r="M62" s="30">
        <v>490.5</v>
      </c>
      <c r="N62" s="32">
        <v>162.5</v>
      </c>
      <c r="Q62" s="2">
        <f t="shared" si="26"/>
        <v>6970.1037500000002</v>
      </c>
      <c r="R62" s="2">
        <f t="shared" si="27"/>
        <v>26.35</v>
      </c>
      <c r="S62" s="2">
        <f t="shared" si="28"/>
        <v>0</v>
      </c>
      <c r="T62" s="2">
        <f t="shared" si="29"/>
        <v>653</v>
      </c>
      <c r="V62">
        <f>MATCH(B62,Sheet2!A:A,)</f>
        <v>8</v>
      </c>
    </row>
    <row r="63" spans="1:22" x14ac:dyDescent="0.25">
      <c r="A63" s="1" t="s">
        <v>61</v>
      </c>
      <c r="B63" s="19" t="s">
        <v>5</v>
      </c>
      <c r="D63" s="2">
        <v>5270</v>
      </c>
      <c r="E63" s="23">
        <v>120</v>
      </c>
      <c r="F63" s="21"/>
      <c r="G63" s="24">
        <v>329.375</v>
      </c>
      <c r="H63" s="25">
        <v>1054</v>
      </c>
      <c r="J63" s="27">
        <v>39.525000000000006</v>
      </c>
      <c r="L63" s="29">
        <v>10.540000000000001</v>
      </c>
      <c r="M63" s="30">
        <v>436</v>
      </c>
      <c r="N63" s="32">
        <v>150</v>
      </c>
      <c r="Q63" s="2">
        <f t="shared" si="26"/>
        <v>5748.36</v>
      </c>
      <c r="R63" s="2">
        <f t="shared" si="27"/>
        <v>368.9</v>
      </c>
      <c r="S63" s="2">
        <f t="shared" si="28"/>
        <v>1054</v>
      </c>
      <c r="T63" s="2">
        <f t="shared" si="29"/>
        <v>586</v>
      </c>
      <c r="V63">
        <f>MATCH(B63,Sheet2!A:A,)</f>
        <v>9</v>
      </c>
    </row>
    <row r="64" spans="1:22" x14ac:dyDescent="0.25">
      <c r="A64" s="1" t="s">
        <v>61</v>
      </c>
      <c r="B64" s="19" t="s">
        <v>6</v>
      </c>
      <c r="D64" s="2">
        <v>3162</v>
      </c>
      <c r="E64" s="23">
        <v>80</v>
      </c>
      <c r="F64" s="21"/>
      <c r="G64" s="24">
        <v>0</v>
      </c>
      <c r="H64" s="25">
        <v>1054</v>
      </c>
      <c r="J64" s="27">
        <v>0</v>
      </c>
      <c r="L64" s="29">
        <v>29.643750000000001</v>
      </c>
      <c r="M64" s="30">
        <v>436</v>
      </c>
      <c r="N64" s="32">
        <v>150</v>
      </c>
      <c r="Q64" s="2">
        <f t="shared" si="26"/>
        <v>3212.3562499999998</v>
      </c>
      <c r="R64" s="2">
        <f t="shared" si="27"/>
        <v>0</v>
      </c>
      <c r="S64" s="2">
        <f t="shared" si="28"/>
        <v>1054</v>
      </c>
      <c r="T64" s="2">
        <f t="shared" si="29"/>
        <v>586</v>
      </c>
      <c r="V64">
        <f>MATCH(B64,Sheet2!A:A,)</f>
        <v>10</v>
      </c>
    </row>
    <row r="65" spans="1:22" x14ac:dyDescent="0.25">
      <c r="A65" s="1" t="s">
        <v>61</v>
      </c>
      <c r="B65" s="19" t="s">
        <v>7</v>
      </c>
      <c r="D65" s="2">
        <v>5270</v>
      </c>
      <c r="E65" s="23">
        <v>120</v>
      </c>
      <c r="F65" s="21"/>
      <c r="G65" s="24">
        <v>0</v>
      </c>
      <c r="H65" s="25">
        <v>1054</v>
      </c>
      <c r="J65" s="27">
        <v>59.287500000000001</v>
      </c>
      <c r="L65" s="29">
        <v>196.3075</v>
      </c>
      <c r="M65" s="30">
        <v>436</v>
      </c>
      <c r="N65" s="32">
        <v>150</v>
      </c>
      <c r="Q65" s="2">
        <f t="shared" si="26"/>
        <v>5252.9800000000005</v>
      </c>
      <c r="R65" s="2">
        <f t="shared" si="27"/>
        <v>59.287500000000001</v>
      </c>
      <c r="S65" s="2">
        <f t="shared" si="28"/>
        <v>1054</v>
      </c>
      <c r="T65" s="2">
        <f t="shared" si="29"/>
        <v>586</v>
      </c>
      <c r="V65">
        <f>MATCH(B65,Sheet2!A:A,)</f>
        <v>11</v>
      </c>
    </row>
    <row r="66" spans="1:22" ht="15.75" thickBot="1" x14ac:dyDescent="0.3"/>
    <row r="67" spans="1:22" ht="15.75" thickBot="1" x14ac:dyDescent="0.3">
      <c r="A67" s="1" t="s">
        <v>62</v>
      </c>
      <c r="B67" s="44" t="s">
        <v>1</v>
      </c>
      <c r="D67" s="45">
        <v>6851</v>
      </c>
      <c r="E67" s="48">
        <v>120</v>
      </c>
      <c r="F67" s="48"/>
      <c r="G67" s="49">
        <v>0</v>
      </c>
      <c r="H67" s="51">
        <v>0</v>
      </c>
      <c r="J67" s="52">
        <v>13.175000000000001</v>
      </c>
      <c r="L67" s="53">
        <v>0</v>
      </c>
      <c r="O67" s="56">
        <v>100</v>
      </c>
      <c r="Q67" s="2">
        <f t="shared" ref="Q67:Q73" si="30">D67+E67+F67+G67+J67-L67</f>
        <v>6984.1750000000002</v>
      </c>
      <c r="R67" s="2">
        <f t="shared" ref="R67:R73" si="31">G67+J67</f>
        <v>13.175000000000001</v>
      </c>
      <c r="S67" s="2">
        <f t="shared" ref="S67:S73" si="32">H67+I67</f>
        <v>0</v>
      </c>
      <c r="T67" s="2">
        <f t="shared" ref="T67:T73" si="33">M67+N67+O67</f>
        <v>100</v>
      </c>
      <c r="V67">
        <f>MATCH(B67,Sheet2!A:A,)</f>
        <v>6</v>
      </c>
    </row>
    <row r="68" spans="1:22" ht="15.75" thickBot="1" x14ac:dyDescent="0.3">
      <c r="A68" s="1" t="s">
        <v>62</v>
      </c>
      <c r="B68" s="44" t="s">
        <v>2</v>
      </c>
      <c r="D68" s="46">
        <v>6851</v>
      </c>
      <c r="E68" s="48">
        <v>120</v>
      </c>
      <c r="F68" s="47"/>
      <c r="G68" s="49">
        <v>0</v>
      </c>
      <c r="H68" s="50">
        <v>0</v>
      </c>
      <c r="J68" s="52">
        <v>26.35</v>
      </c>
      <c r="L68" s="54">
        <v>0</v>
      </c>
      <c r="O68" s="55">
        <v>100</v>
      </c>
      <c r="Q68" s="2">
        <f t="shared" si="30"/>
        <v>6997.35</v>
      </c>
      <c r="R68" s="2">
        <f t="shared" si="31"/>
        <v>26.35</v>
      </c>
      <c r="S68" s="2">
        <f t="shared" si="32"/>
        <v>0</v>
      </c>
      <c r="T68" s="2">
        <f t="shared" si="33"/>
        <v>100</v>
      </c>
      <c r="V68">
        <f>MATCH(B68,Sheet2!A:A,)</f>
        <v>7</v>
      </c>
    </row>
    <row r="69" spans="1:22" ht="15.75" thickBot="1" x14ac:dyDescent="0.3">
      <c r="A69" s="1" t="s">
        <v>62</v>
      </c>
      <c r="B69" s="44" t="s">
        <v>3</v>
      </c>
      <c r="D69" s="46">
        <v>10273</v>
      </c>
      <c r="E69" s="48">
        <v>120</v>
      </c>
      <c r="F69" s="47">
        <v>50</v>
      </c>
      <c r="G69" s="49">
        <v>0</v>
      </c>
      <c r="H69" s="50">
        <v>0</v>
      </c>
      <c r="J69" s="52">
        <v>49.38942307692308</v>
      </c>
      <c r="L69" s="54">
        <v>282.50749999999999</v>
      </c>
      <c r="O69" s="55">
        <v>100</v>
      </c>
      <c r="Q69" s="2">
        <f t="shared" si="30"/>
        <v>10209.881923076924</v>
      </c>
      <c r="R69" s="2">
        <f t="shared" si="31"/>
        <v>49.38942307692308</v>
      </c>
      <c r="S69" s="2">
        <f t="shared" si="32"/>
        <v>0</v>
      </c>
      <c r="T69" s="2">
        <f t="shared" si="33"/>
        <v>100</v>
      </c>
      <c r="V69">
        <f>MATCH(B69,Sheet2!A:A,)</f>
        <v>2</v>
      </c>
    </row>
    <row r="70" spans="1:22" ht="15.75" thickBot="1" x14ac:dyDescent="0.3">
      <c r="A70" s="1" t="s">
        <v>62</v>
      </c>
      <c r="B70" s="44" t="s">
        <v>4</v>
      </c>
      <c r="D70" s="46">
        <v>6851</v>
      </c>
      <c r="E70" s="48">
        <v>110</v>
      </c>
      <c r="F70" s="47"/>
      <c r="G70" s="49">
        <v>0</v>
      </c>
      <c r="H70" s="50">
        <v>0</v>
      </c>
      <c r="J70" s="52">
        <v>19.762500000000003</v>
      </c>
      <c r="L70" s="54">
        <f>18.445+527</f>
        <v>545.44500000000005</v>
      </c>
      <c r="O70" s="55">
        <v>100</v>
      </c>
      <c r="Q70" s="2">
        <f t="shared" si="30"/>
        <v>6435.3175000000001</v>
      </c>
      <c r="R70" s="2">
        <f t="shared" si="31"/>
        <v>19.762500000000003</v>
      </c>
      <c r="S70" s="2">
        <f t="shared" si="32"/>
        <v>0</v>
      </c>
      <c r="T70" s="2">
        <f t="shared" si="33"/>
        <v>100</v>
      </c>
      <c r="V70">
        <f>MATCH(B70,Sheet2!A:A,)</f>
        <v>8</v>
      </c>
    </row>
    <row r="71" spans="1:22" ht="15.75" thickBot="1" x14ac:dyDescent="0.3">
      <c r="A71" s="1" t="s">
        <v>62</v>
      </c>
      <c r="B71" s="44" t="s">
        <v>5</v>
      </c>
      <c r="D71" s="46">
        <v>5797</v>
      </c>
      <c r="E71" s="48">
        <v>120</v>
      </c>
      <c r="F71" s="47"/>
      <c r="G71" s="49">
        <v>329.375</v>
      </c>
      <c r="H71" s="50">
        <v>527</v>
      </c>
      <c r="J71" s="52">
        <v>32.9375</v>
      </c>
      <c r="L71" s="54">
        <v>26.35</v>
      </c>
      <c r="O71" s="55">
        <v>100</v>
      </c>
      <c r="Q71" s="2">
        <f t="shared" si="30"/>
        <v>6252.9624999999996</v>
      </c>
      <c r="R71" s="2">
        <f t="shared" si="31"/>
        <v>362.3125</v>
      </c>
      <c r="S71" s="2">
        <f t="shared" si="32"/>
        <v>527</v>
      </c>
      <c r="T71" s="2">
        <f t="shared" si="33"/>
        <v>100</v>
      </c>
      <c r="V71">
        <f>MATCH(B71,Sheet2!A:A,)</f>
        <v>9</v>
      </c>
    </row>
    <row r="72" spans="1:22" ht="15.75" thickBot="1" x14ac:dyDescent="0.3">
      <c r="A72" s="1" t="s">
        <v>62</v>
      </c>
      <c r="B72" s="44" t="s">
        <v>6</v>
      </c>
      <c r="D72" s="46">
        <v>6324</v>
      </c>
      <c r="E72" s="48">
        <v>130</v>
      </c>
      <c r="F72" s="47"/>
      <c r="G72" s="49">
        <v>82.34375</v>
      </c>
      <c r="H72" s="50">
        <v>527</v>
      </c>
      <c r="J72" s="52">
        <v>26.35</v>
      </c>
      <c r="L72" s="54">
        <v>0</v>
      </c>
      <c r="O72" s="55">
        <v>100</v>
      </c>
      <c r="Q72" s="2">
        <f t="shared" si="30"/>
        <v>6562.6937500000004</v>
      </c>
      <c r="R72" s="2">
        <f t="shared" si="31"/>
        <v>108.69374999999999</v>
      </c>
      <c r="S72" s="2">
        <f t="shared" si="32"/>
        <v>527</v>
      </c>
      <c r="T72" s="2">
        <f t="shared" si="33"/>
        <v>100</v>
      </c>
      <c r="V72">
        <f>MATCH(B72,Sheet2!A:A,)</f>
        <v>10</v>
      </c>
    </row>
    <row r="73" spans="1:22" x14ac:dyDescent="0.25">
      <c r="A73" s="1" t="s">
        <v>62</v>
      </c>
      <c r="B73" s="44" t="s">
        <v>7</v>
      </c>
      <c r="D73" s="46">
        <v>5797</v>
      </c>
      <c r="E73" s="48">
        <v>120</v>
      </c>
      <c r="F73" s="47"/>
      <c r="G73" s="49">
        <v>0</v>
      </c>
      <c r="H73" s="50">
        <v>527</v>
      </c>
      <c r="J73" s="52">
        <v>65.875</v>
      </c>
      <c r="L73" s="54">
        <v>186.42625000000001</v>
      </c>
      <c r="O73" s="55">
        <v>100</v>
      </c>
      <c r="Q73" s="2">
        <f t="shared" si="30"/>
        <v>5796.4487499999996</v>
      </c>
      <c r="R73" s="2">
        <f t="shared" si="31"/>
        <v>65.875</v>
      </c>
      <c r="S73" s="2">
        <f t="shared" si="32"/>
        <v>527</v>
      </c>
      <c r="T73" s="2">
        <f t="shared" si="33"/>
        <v>100</v>
      </c>
      <c r="V73">
        <f>MATCH(B73,Sheet2!A:A,)</f>
        <v>11</v>
      </c>
    </row>
    <row r="74" spans="1:22" ht="15.75" thickBot="1" x14ac:dyDescent="0.3"/>
    <row r="75" spans="1:22" ht="15.75" thickBot="1" x14ac:dyDescent="0.3">
      <c r="A75" s="1" t="s">
        <v>63</v>
      </c>
      <c r="B75" s="57" t="s">
        <v>1</v>
      </c>
      <c r="D75" s="58">
        <v>6851</v>
      </c>
      <c r="E75" s="61">
        <v>115</v>
      </c>
      <c r="F75" s="61"/>
      <c r="G75" s="62">
        <v>0</v>
      </c>
      <c r="J75" s="63">
        <v>19.762500000000003</v>
      </c>
      <c r="L75" s="64">
        <f>65.875+263.5</f>
        <v>329.375</v>
      </c>
      <c r="M75" s="67">
        <v>490.5</v>
      </c>
      <c r="N75" s="68">
        <v>162.5</v>
      </c>
      <c r="Q75" s="2">
        <f t="shared" ref="Q75:Q81" si="34">D75+E75+F75+G75+J75-L75</f>
        <v>6656.3874999999998</v>
      </c>
      <c r="R75" s="2">
        <f t="shared" ref="R75:R81" si="35">G75+J75</f>
        <v>19.762500000000003</v>
      </c>
      <c r="S75" s="2">
        <f t="shared" ref="S75:S81" si="36">H75+I75</f>
        <v>0</v>
      </c>
      <c r="T75" s="2">
        <f t="shared" ref="T75:T81" si="37">M75+N75+O75</f>
        <v>653</v>
      </c>
      <c r="V75">
        <f>MATCH(B75,Sheet2!A:A,)</f>
        <v>6</v>
      </c>
    </row>
    <row r="76" spans="1:22" ht="15.75" thickBot="1" x14ac:dyDescent="0.3">
      <c r="A76" s="1" t="s">
        <v>63</v>
      </c>
      <c r="B76" s="57" t="s">
        <v>2</v>
      </c>
      <c r="D76" s="59">
        <v>6851</v>
      </c>
      <c r="E76" s="61">
        <v>120</v>
      </c>
      <c r="F76" s="60"/>
      <c r="G76" s="62">
        <v>0</v>
      </c>
      <c r="J76" s="63">
        <v>19.762500000000003</v>
      </c>
      <c r="L76" s="65">
        <v>131.75</v>
      </c>
      <c r="M76" s="66">
        <v>490.5</v>
      </c>
      <c r="N76" s="68">
        <v>162.5</v>
      </c>
      <c r="Q76" s="2">
        <f t="shared" si="34"/>
        <v>6859.0124999999998</v>
      </c>
      <c r="R76" s="2">
        <f t="shared" si="35"/>
        <v>19.762500000000003</v>
      </c>
      <c r="S76" s="2">
        <f t="shared" si="36"/>
        <v>0</v>
      </c>
      <c r="T76" s="2">
        <f t="shared" si="37"/>
        <v>653</v>
      </c>
      <c r="V76">
        <f>MATCH(B76,Sheet2!A:A,)</f>
        <v>7</v>
      </c>
    </row>
    <row r="77" spans="1:22" ht="15.75" thickBot="1" x14ac:dyDescent="0.3">
      <c r="A77" s="1" t="s">
        <v>63</v>
      </c>
      <c r="B77" s="57" t="s">
        <v>3</v>
      </c>
      <c r="D77" s="59">
        <v>10273</v>
      </c>
      <c r="E77" s="61">
        <v>120</v>
      </c>
      <c r="F77" s="60">
        <v>50</v>
      </c>
      <c r="G77" s="62">
        <v>0</v>
      </c>
      <c r="J77" s="63">
        <v>39.511538461538464</v>
      </c>
      <c r="L77" s="65">
        <v>172.86298076923077</v>
      </c>
      <c r="M77" s="66">
        <v>581.29999999999995</v>
      </c>
      <c r="N77" s="68">
        <v>275</v>
      </c>
      <c r="Q77" s="2">
        <f t="shared" si="34"/>
        <v>10309.648557692308</v>
      </c>
      <c r="R77" s="2">
        <f t="shared" si="35"/>
        <v>39.511538461538464</v>
      </c>
      <c r="S77" s="2">
        <f t="shared" si="36"/>
        <v>0</v>
      </c>
      <c r="T77" s="2">
        <f t="shared" si="37"/>
        <v>856.3</v>
      </c>
      <c r="V77">
        <f>MATCH(B77,Sheet2!A:A,)</f>
        <v>2</v>
      </c>
    </row>
    <row r="78" spans="1:22" ht="15.75" thickBot="1" x14ac:dyDescent="0.3">
      <c r="A78" s="1" t="s">
        <v>63</v>
      </c>
      <c r="B78" s="57" t="s">
        <v>4</v>
      </c>
      <c r="D78" s="59">
        <v>6851</v>
      </c>
      <c r="E78" s="61">
        <v>120</v>
      </c>
      <c r="F78" s="60"/>
      <c r="G78" s="62">
        <v>0</v>
      </c>
      <c r="J78" s="63">
        <v>19.762500000000003</v>
      </c>
      <c r="L78" s="65">
        <v>72.462500000000006</v>
      </c>
      <c r="M78" s="66">
        <v>490.5</v>
      </c>
      <c r="N78" s="68">
        <v>162.5</v>
      </c>
      <c r="Q78" s="2">
        <f t="shared" si="34"/>
        <v>6918.3</v>
      </c>
      <c r="R78" s="2">
        <f t="shared" si="35"/>
        <v>19.762500000000003</v>
      </c>
      <c r="S78" s="2">
        <f t="shared" si="36"/>
        <v>0</v>
      </c>
      <c r="T78" s="2">
        <f t="shared" si="37"/>
        <v>653</v>
      </c>
      <c r="V78">
        <f>MATCH(B78,Sheet2!A:A,)</f>
        <v>8</v>
      </c>
    </row>
    <row r="79" spans="1:22" ht="15.75" thickBot="1" x14ac:dyDescent="0.3">
      <c r="A79" s="1" t="s">
        <v>63</v>
      </c>
      <c r="B79" s="57" t="s">
        <v>5</v>
      </c>
      <c r="D79" s="59">
        <v>6324</v>
      </c>
      <c r="E79" s="61">
        <v>120</v>
      </c>
      <c r="F79" s="60"/>
      <c r="G79" s="62">
        <v>0</v>
      </c>
      <c r="J79" s="63">
        <v>26.35</v>
      </c>
      <c r="L79" s="65">
        <v>113.30499999999999</v>
      </c>
      <c r="M79" s="66">
        <v>436</v>
      </c>
      <c r="N79" s="68">
        <v>150</v>
      </c>
      <c r="Q79" s="2">
        <f t="shared" si="34"/>
        <v>6357.0450000000001</v>
      </c>
      <c r="R79" s="2">
        <f t="shared" si="35"/>
        <v>26.35</v>
      </c>
      <c r="S79" s="2">
        <f t="shared" si="36"/>
        <v>0</v>
      </c>
      <c r="T79" s="2">
        <f t="shared" si="37"/>
        <v>586</v>
      </c>
      <c r="V79">
        <f>MATCH(B79,Sheet2!A:A,)</f>
        <v>9</v>
      </c>
    </row>
    <row r="80" spans="1:22" ht="15.75" thickBot="1" x14ac:dyDescent="0.3">
      <c r="A80" s="1" t="s">
        <v>63</v>
      </c>
      <c r="B80" s="57" t="s">
        <v>6</v>
      </c>
      <c r="D80" s="59">
        <v>5797</v>
      </c>
      <c r="E80" s="61">
        <v>110</v>
      </c>
      <c r="F80" s="60"/>
      <c r="G80" s="62">
        <v>494.0625</v>
      </c>
      <c r="J80" s="63">
        <v>13.175000000000001</v>
      </c>
      <c r="L80" s="65">
        <v>0</v>
      </c>
      <c r="M80" s="66">
        <v>436</v>
      </c>
      <c r="N80" s="68">
        <v>150</v>
      </c>
      <c r="Q80" s="2">
        <f t="shared" si="34"/>
        <v>6414.2375000000002</v>
      </c>
      <c r="R80" s="2">
        <f t="shared" si="35"/>
        <v>507.23750000000001</v>
      </c>
      <c r="S80" s="2">
        <f t="shared" si="36"/>
        <v>0</v>
      </c>
      <c r="T80" s="2">
        <f t="shared" si="37"/>
        <v>586</v>
      </c>
      <c r="V80">
        <f>MATCH(B80,Sheet2!A:A,)</f>
        <v>10</v>
      </c>
    </row>
    <row r="81" spans="1:22" x14ac:dyDescent="0.25">
      <c r="A81" s="1" t="s">
        <v>63</v>
      </c>
      <c r="B81" s="57" t="s">
        <v>7</v>
      </c>
      <c r="D81" s="59">
        <v>6324</v>
      </c>
      <c r="E81" s="61">
        <v>120</v>
      </c>
      <c r="F81" s="60"/>
      <c r="J81" s="63">
        <v>59.287500000000001</v>
      </c>
      <c r="L81" s="65">
        <v>160.07625000000002</v>
      </c>
      <c r="M81" s="66">
        <v>436</v>
      </c>
      <c r="N81" s="68">
        <v>150</v>
      </c>
      <c r="Q81" s="2">
        <f t="shared" si="34"/>
        <v>6343.2112500000003</v>
      </c>
      <c r="R81" s="2">
        <f t="shared" si="35"/>
        <v>59.287500000000001</v>
      </c>
      <c r="S81" s="2">
        <f t="shared" si="36"/>
        <v>0</v>
      </c>
      <c r="T81" s="2">
        <f t="shared" si="37"/>
        <v>586</v>
      </c>
      <c r="V81">
        <f>MATCH(B81,Sheet2!A:A,)</f>
        <v>11</v>
      </c>
    </row>
    <row r="83" spans="1:22" x14ac:dyDescent="0.25">
      <c r="A83" s="1" t="s">
        <v>64</v>
      </c>
      <c r="B83" t="s">
        <v>1</v>
      </c>
      <c r="D83" s="2">
        <v>6851</v>
      </c>
      <c r="E83" s="2">
        <v>120</v>
      </c>
      <c r="H83" s="2">
        <v>0</v>
      </c>
      <c r="J83" s="2">
        <v>19.762500000000003</v>
      </c>
      <c r="L83" s="2">
        <v>0</v>
      </c>
      <c r="O83" s="2">
        <v>100</v>
      </c>
      <c r="Q83" s="2">
        <f t="shared" ref="Q83:Q89" si="38">D83+E83+F83+G83+J83-L83</f>
        <v>6990.7624999999998</v>
      </c>
      <c r="R83" s="2">
        <f t="shared" ref="R83:R89" si="39">G83+J83</f>
        <v>19.762500000000003</v>
      </c>
      <c r="S83" s="2">
        <f t="shared" ref="S83:S89" si="40">H83+I83</f>
        <v>0</v>
      </c>
      <c r="T83" s="2">
        <f t="shared" ref="T83:T89" si="41">M83+N83+O83</f>
        <v>100</v>
      </c>
      <c r="V83">
        <f>MATCH(B83,Sheet2!A:A,)</f>
        <v>6</v>
      </c>
    </row>
    <row r="84" spans="1:22" x14ac:dyDescent="0.25">
      <c r="A84" s="1" t="s">
        <v>64</v>
      </c>
      <c r="B84" t="s">
        <v>2</v>
      </c>
      <c r="D84" s="2">
        <v>6851</v>
      </c>
      <c r="E84" s="2">
        <v>120</v>
      </c>
      <c r="H84" s="2">
        <v>0</v>
      </c>
      <c r="J84" s="2">
        <v>39.525000000000006</v>
      </c>
      <c r="L84" s="2">
        <v>0</v>
      </c>
      <c r="O84" s="2">
        <v>100</v>
      </c>
      <c r="Q84" s="2">
        <f t="shared" si="38"/>
        <v>7010.5249999999996</v>
      </c>
      <c r="R84" s="2">
        <f t="shared" si="39"/>
        <v>39.525000000000006</v>
      </c>
      <c r="S84" s="2">
        <f t="shared" si="40"/>
        <v>0</v>
      </c>
      <c r="T84" s="2">
        <f t="shared" si="41"/>
        <v>100</v>
      </c>
      <c r="V84">
        <f>MATCH(B84,Sheet2!A:A,)</f>
        <v>7</v>
      </c>
    </row>
    <row r="85" spans="1:22" x14ac:dyDescent="0.25">
      <c r="A85" s="1" t="s">
        <v>64</v>
      </c>
      <c r="B85" t="s">
        <v>3</v>
      </c>
      <c r="D85" s="2">
        <v>10273</v>
      </c>
      <c r="E85" s="2">
        <v>120</v>
      </c>
      <c r="F85" s="2">
        <v>50</v>
      </c>
      <c r="H85" s="2">
        <v>0</v>
      </c>
      <c r="J85" s="2">
        <v>79.023076923076928</v>
      </c>
      <c r="L85" s="2">
        <v>561.06384615384616</v>
      </c>
      <c r="O85" s="2">
        <v>100</v>
      </c>
      <c r="Q85" s="2">
        <f t="shared" si="38"/>
        <v>9960.959230769231</v>
      </c>
      <c r="R85" s="2">
        <f t="shared" si="39"/>
        <v>79.023076923076928</v>
      </c>
      <c r="S85" s="2">
        <f t="shared" si="40"/>
        <v>0</v>
      </c>
      <c r="T85" s="2">
        <f t="shared" si="41"/>
        <v>100</v>
      </c>
      <c r="V85">
        <f>MATCH(B85,Sheet2!A:A,)</f>
        <v>2</v>
      </c>
    </row>
    <row r="86" spans="1:22" x14ac:dyDescent="0.25">
      <c r="A86" s="1" t="s">
        <v>64</v>
      </c>
      <c r="B86" t="s">
        <v>4</v>
      </c>
      <c r="D86" s="2">
        <v>6851</v>
      </c>
      <c r="E86" s="2">
        <v>120</v>
      </c>
      <c r="H86" s="2">
        <v>0</v>
      </c>
      <c r="J86" s="2">
        <v>13.175000000000001</v>
      </c>
      <c r="L86" s="2">
        <v>0</v>
      </c>
      <c r="O86" s="2">
        <v>100</v>
      </c>
      <c r="Q86" s="2">
        <f t="shared" si="38"/>
        <v>6984.1750000000002</v>
      </c>
      <c r="R86" s="2">
        <f t="shared" si="39"/>
        <v>13.175000000000001</v>
      </c>
      <c r="S86" s="2">
        <f t="shared" si="40"/>
        <v>0</v>
      </c>
      <c r="T86" s="2">
        <f t="shared" si="41"/>
        <v>100</v>
      </c>
      <c r="V86">
        <f>MATCH(B86,Sheet2!A:A,)</f>
        <v>8</v>
      </c>
    </row>
    <row r="87" spans="1:22" x14ac:dyDescent="0.25">
      <c r="A87" s="1" t="s">
        <v>64</v>
      </c>
      <c r="B87" t="s">
        <v>5</v>
      </c>
      <c r="D87" s="2">
        <v>5797</v>
      </c>
      <c r="E87" s="2">
        <v>120</v>
      </c>
      <c r="H87" s="2">
        <v>527</v>
      </c>
      <c r="J87" s="2">
        <v>26.35</v>
      </c>
      <c r="L87" s="2">
        <v>0</v>
      </c>
      <c r="O87" s="2">
        <v>100</v>
      </c>
      <c r="Q87" s="2">
        <f t="shared" si="38"/>
        <v>5943.35</v>
      </c>
      <c r="R87" s="2">
        <f t="shared" si="39"/>
        <v>26.35</v>
      </c>
      <c r="S87" s="2">
        <f t="shared" si="40"/>
        <v>527</v>
      </c>
      <c r="T87" s="2">
        <f t="shared" si="41"/>
        <v>100</v>
      </c>
      <c r="V87">
        <f>MATCH(B87,Sheet2!A:A,)</f>
        <v>9</v>
      </c>
    </row>
    <row r="88" spans="1:22" x14ac:dyDescent="0.25">
      <c r="A88" s="1" t="s">
        <v>64</v>
      </c>
      <c r="B88" t="s">
        <v>6</v>
      </c>
      <c r="D88" s="2">
        <v>6324</v>
      </c>
      <c r="E88" s="2">
        <v>130</v>
      </c>
      <c r="H88" s="2">
        <v>527</v>
      </c>
      <c r="J88" s="2">
        <v>39.525000000000006</v>
      </c>
      <c r="L88" s="2">
        <v>75.097499999999997</v>
      </c>
      <c r="O88" s="2">
        <v>100</v>
      </c>
      <c r="Q88" s="2">
        <f t="shared" si="38"/>
        <v>6418.4274999999998</v>
      </c>
      <c r="R88" s="2">
        <f t="shared" si="39"/>
        <v>39.525000000000006</v>
      </c>
      <c r="S88" s="2">
        <f t="shared" si="40"/>
        <v>527</v>
      </c>
      <c r="T88" s="2">
        <f t="shared" si="41"/>
        <v>100</v>
      </c>
      <c r="V88">
        <f>MATCH(B88,Sheet2!A:A,)</f>
        <v>10</v>
      </c>
    </row>
    <row r="89" spans="1:22" x14ac:dyDescent="0.25">
      <c r="A89" s="1" t="s">
        <v>64</v>
      </c>
      <c r="B89" t="s">
        <v>7</v>
      </c>
      <c r="D89" s="2">
        <v>6324</v>
      </c>
      <c r="E89" s="2">
        <v>130</v>
      </c>
      <c r="H89" s="2">
        <v>527</v>
      </c>
      <c r="J89" s="2">
        <v>65.875</v>
      </c>
      <c r="L89" s="2">
        <v>120.55125000000001</v>
      </c>
      <c r="O89" s="2">
        <v>100</v>
      </c>
      <c r="Q89" s="2">
        <f t="shared" si="38"/>
        <v>6399.3237499999996</v>
      </c>
      <c r="R89" s="2">
        <f t="shared" si="39"/>
        <v>65.875</v>
      </c>
      <c r="S89" s="2">
        <f t="shared" si="40"/>
        <v>527</v>
      </c>
      <c r="T89" s="2">
        <f t="shared" si="41"/>
        <v>100</v>
      </c>
      <c r="V89">
        <f>MATCH(B89,Sheet2!A:A,)</f>
        <v>11</v>
      </c>
    </row>
    <row r="90" spans="1:22" ht="15.75" thickBot="1" x14ac:dyDescent="0.3"/>
    <row r="91" spans="1:22" ht="15.75" thickBot="1" x14ac:dyDescent="0.3">
      <c r="A91" s="1" t="s">
        <v>65</v>
      </c>
      <c r="B91" s="82" t="s">
        <v>1</v>
      </c>
      <c r="D91" s="71">
        <v>6851</v>
      </c>
      <c r="E91" s="70">
        <v>120</v>
      </c>
      <c r="F91" s="70"/>
      <c r="G91" s="73">
        <v>0</v>
      </c>
      <c r="H91" s="75">
        <v>0</v>
      </c>
      <c r="J91" s="76">
        <v>13.175000000000001</v>
      </c>
      <c r="L91" s="77">
        <v>197.625</v>
      </c>
      <c r="M91" s="79">
        <v>540</v>
      </c>
      <c r="N91" s="81">
        <v>162.5</v>
      </c>
      <c r="Q91" s="2">
        <f t="shared" ref="Q91:Q97" si="42">D91+E91+F91+G91+J91-L91</f>
        <v>6786.55</v>
      </c>
      <c r="R91" s="2">
        <f t="shared" ref="R91:R97" si="43">G91+J91</f>
        <v>13.175000000000001</v>
      </c>
      <c r="S91" s="2">
        <f t="shared" ref="S91:S97" si="44">H91+I91</f>
        <v>0</v>
      </c>
      <c r="T91" s="2">
        <f t="shared" ref="T91:T97" si="45">M91+N91+O91</f>
        <v>702.5</v>
      </c>
      <c r="V91">
        <f>MATCH(B91,Sheet2!A:A,)</f>
        <v>6</v>
      </c>
    </row>
    <row r="92" spans="1:22" ht="15.75" thickBot="1" x14ac:dyDescent="0.3">
      <c r="A92" s="1" t="s">
        <v>65</v>
      </c>
      <c r="B92" s="82" t="s">
        <v>2</v>
      </c>
      <c r="D92" s="72">
        <v>6851</v>
      </c>
      <c r="E92" s="70">
        <v>120</v>
      </c>
      <c r="F92" s="69"/>
      <c r="G92" s="73">
        <v>0</v>
      </c>
      <c r="H92" s="74">
        <v>0</v>
      </c>
      <c r="J92" s="76">
        <v>32.9375</v>
      </c>
      <c r="L92" s="78">
        <v>11.19875</v>
      </c>
      <c r="M92" s="80">
        <v>540</v>
      </c>
      <c r="N92" s="81">
        <v>162.5</v>
      </c>
      <c r="Q92" s="2">
        <f t="shared" si="42"/>
        <v>6992.7387500000004</v>
      </c>
      <c r="R92" s="2">
        <f t="shared" si="43"/>
        <v>32.9375</v>
      </c>
      <c r="S92" s="2">
        <f t="shared" si="44"/>
        <v>0</v>
      </c>
      <c r="T92" s="2">
        <f t="shared" si="45"/>
        <v>702.5</v>
      </c>
      <c r="V92">
        <f>MATCH(B92,Sheet2!A:A,)</f>
        <v>7</v>
      </c>
    </row>
    <row r="93" spans="1:22" ht="15.75" thickBot="1" x14ac:dyDescent="0.3">
      <c r="A93" s="1" t="s">
        <v>65</v>
      </c>
      <c r="B93" s="82" t="s">
        <v>3</v>
      </c>
      <c r="D93" s="72">
        <v>10273</v>
      </c>
      <c r="E93" s="70">
        <v>120</v>
      </c>
      <c r="F93" s="69">
        <v>50</v>
      </c>
      <c r="G93" s="73">
        <v>0</v>
      </c>
      <c r="H93" s="74">
        <v>0</v>
      </c>
      <c r="J93" s="76">
        <v>49.38942307692308</v>
      </c>
      <c r="L93" s="78">
        <v>246.94711538461542</v>
      </c>
      <c r="M93" s="80">
        <v>800</v>
      </c>
      <c r="N93" s="81">
        <v>275</v>
      </c>
      <c r="Q93" s="2">
        <f t="shared" si="42"/>
        <v>10245.442307692309</v>
      </c>
      <c r="R93" s="2">
        <f t="shared" si="43"/>
        <v>49.38942307692308</v>
      </c>
      <c r="S93" s="2">
        <f t="shared" si="44"/>
        <v>0</v>
      </c>
      <c r="T93" s="2">
        <f t="shared" si="45"/>
        <v>1075</v>
      </c>
      <c r="V93">
        <f>MATCH(B93,Sheet2!A:A,)</f>
        <v>2</v>
      </c>
    </row>
    <row r="94" spans="1:22" ht="15.75" thickBot="1" x14ac:dyDescent="0.3">
      <c r="A94" s="1" t="s">
        <v>65</v>
      </c>
      <c r="B94" s="82" t="s">
        <v>4</v>
      </c>
      <c r="D94" s="72">
        <v>6851</v>
      </c>
      <c r="E94" s="70">
        <v>120</v>
      </c>
      <c r="F94" s="69"/>
      <c r="G94" s="73">
        <v>0</v>
      </c>
      <c r="H94" s="74">
        <v>0</v>
      </c>
      <c r="J94" s="76">
        <v>19.762500000000003</v>
      </c>
      <c r="L94" s="78">
        <v>7.9049999999999994</v>
      </c>
      <c r="M94" s="80">
        <v>540</v>
      </c>
      <c r="N94" s="81">
        <v>162.5</v>
      </c>
      <c r="Q94" s="2">
        <f t="shared" si="42"/>
        <v>6982.8575000000001</v>
      </c>
      <c r="R94" s="2">
        <f t="shared" si="43"/>
        <v>19.762500000000003</v>
      </c>
      <c r="S94" s="2">
        <f t="shared" si="44"/>
        <v>0</v>
      </c>
      <c r="T94" s="2">
        <f t="shared" si="45"/>
        <v>702.5</v>
      </c>
      <c r="V94">
        <f>MATCH(B94,Sheet2!A:A,)</f>
        <v>8</v>
      </c>
    </row>
    <row r="95" spans="1:22" ht="15.75" thickBot="1" x14ac:dyDescent="0.3">
      <c r="A95" s="1" t="s">
        <v>65</v>
      </c>
      <c r="B95" s="82" t="s">
        <v>5</v>
      </c>
      <c r="D95" s="72">
        <v>5270</v>
      </c>
      <c r="E95" s="70">
        <v>120</v>
      </c>
      <c r="F95" s="69"/>
      <c r="G95" s="73">
        <v>247.03125</v>
      </c>
      <c r="H95" s="74">
        <v>527</v>
      </c>
      <c r="J95" s="76">
        <v>26.35</v>
      </c>
      <c r="L95" s="78">
        <v>25.69125</v>
      </c>
      <c r="M95" s="80">
        <v>480</v>
      </c>
      <c r="N95" s="81">
        <v>150</v>
      </c>
      <c r="Q95" s="2">
        <f t="shared" si="42"/>
        <v>5637.6900000000005</v>
      </c>
      <c r="R95" s="2">
        <f t="shared" si="43"/>
        <v>273.38125000000002</v>
      </c>
      <c r="S95" s="2">
        <f t="shared" si="44"/>
        <v>527</v>
      </c>
      <c r="T95" s="2">
        <f t="shared" si="45"/>
        <v>630</v>
      </c>
      <c r="V95">
        <f>MATCH(B95,Sheet2!A:A,)</f>
        <v>9</v>
      </c>
    </row>
    <row r="96" spans="1:22" ht="15.75" thickBot="1" x14ac:dyDescent="0.3">
      <c r="A96" s="1" t="s">
        <v>65</v>
      </c>
      <c r="B96" s="82" t="s">
        <v>6</v>
      </c>
      <c r="D96" s="72">
        <v>5533.5</v>
      </c>
      <c r="E96" s="70">
        <v>120</v>
      </c>
      <c r="F96" s="69"/>
      <c r="G96" s="73">
        <v>164.6875</v>
      </c>
      <c r="H96" s="74">
        <v>527</v>
      </c>
      <c r="J96" s="76">
        <v>32.9375</v>
      </c>
      <c r="L96" s="78">
        <v>0</v>
      </c>
      <c r="M96" s="80">
        <v>480</v>
      </c>
      <c r="N96" s="81">
        <v>150</v>
      </c>
      <c r="Q96" s="2">
        <f t="shared" si="42"/>
        <v>5851.125</v>
      </c>
      <c r="R96" s="2">
        <f t="shared" si="43"/>
        <v>197.625</v>
      </c>
      <c r="S96" s="2">
        <f t="shared" si="44"/>
        <v>527</v>
      </c>
      <c r="T96" s="2">
        <f t="shared" si="45"/>
        <v>630</v>
      </c>
      <c r="V96">
        <f>MATCH(B96,Sheet2!A:A,)</f>
        <v>10</v>
      </c>
    </row>
    <row r="97" spans="1:22" x14ac:dyDescent="0.25">
      <c r="A97" s="1" t="s">
        <v>65</v>
      </c>
      <c r="B97" s="82" t="s">
        <v>7</v>
      </c>
      <c r="D97" s="72">
        <v>6324</v>
      </c>
      <c r="E97" s="70">
        <v>130</v>
      </c>
      <c r="F97" s="69"/>
      <c r="G97" s="73">
        <v>0</v>
      </c>
      <c r="H97" s="74">
        <v>527</v>
      </c>
      <c r="J97" s="76">
        <v>65.875</v>
      </c>
      <c r="L97" s="78">
        <v>199.60124999999999</v>
      </c>
      <c r="M97" s="80">
        <v>480</v>
      </c>
      <c r="N97" s="81">
        <v>150</v>
      </c>
      <c r="Q97" s="2">
        <f t="shared" si="42"/>
        <v>6320.2737500000003</v>
      </c>
      <c r="R97" s="2">
        <f t="shared" si="43"/>
        <v>65.875</v>
      </c>
      <c r="S97" s="2">
        <f t="shared" si="44"/>
        <v>527</v>
      </c>
      <c r="T97" s="2">
        <f t="shared" si="45"/>
        <v>630</v>
      </c>
      <c r="V97">
        <f>MATCH(B97,Sheet2!A:A,)</f>
        <v>11</v>
      </c>
    </row>
    <row r="99" spans="1:22" x14ac:dyDescent="0.25">
      <c r="A99" s="1" t="s">
        <v>66</v>
      </c>
      <c r="B99" t="s">
        <v>1</v>
      </c>
      <c r="D99" s="2">
        <v>6851</v>
      </c>
      <c r="E99" s="2">
        <v>130</v>
      </c>
      <c r="J99" s="2">
        <v>26.35</v>
      </c>
      <c r="L99" s="2">
        <v>0</v>
      </c>
      <c r="O99" s="2">
        <v>100</v>
      </c>
      <c r="Q99" s="2">
        <f t="shared" ref="Q99:Q105" si="46">D99+E99+F99+G99+J99-L99</f>
        <v>7007.35</v>
      </c>
      <c r="R99" s="2">
        <f t="shared" ref="R99:R105" si="47">G99+J99</f>
        <v>26.35</v>
      </c>
      <c r="S99" s="2">
        <f t="shared" ref="S99:S105" si="48">H99+I99</f>
        <v>0</v>
      </c>
      <c r="T99" s="2">
        <f t="shared" ref="T99:T105" si="49">M99+N99+O99</f>
        <v>100</v>
      </c>
      <c r="V99">
        <f>MATCH(B99,Sheet2!A:A,)</f>
        <v>6</v>
      </c>
    </row>
    <row r="100" spans="1:22" x14ac:dyDescent="0.25">
      <c r="A100" s="1" t="s">
        <v>66</v>
      </c>
      <c r="B100" t="s">
        <v>2</v>
      </c>
      <c r="D100" s="2">
        <v>6851</v>
      </c>
      <c r="E100" s="2">
        <v>130</v>
      </c>
      <c r="J100" s="2">
        <v>39.525000000000006</v>
      </c>
      <c r="L100" s="2">
        <v>12.516249999999999</v>
      </c>
      <c r="O100" s="2">
        <v>100</v>
      </c>
      <c r="Q100" s="2">
        <f t="shared" si="46"/>
        <v>7008.00875</v>
      </c>
      <c r="R100" s="2">
        <f t="shared" si="47"/>
        <v>39.525000000000006</v>
      </c>
      <c r="S100" s="2">
        <f t="shared" si="48"/>
        <v>0</v>
      </c>
      <c r="T100" s="2">
        <f t="shared" si="49"/>
        <v>100</v>
      </c>
      <c r="V100">
        <f>MATCH(B100,Sheet2!A:A,)</f>
        <v>7</v>
      </c>
    </row>
    <row r="101" spans="1:22" x14ac:dyDescent="0.25">
      <c r="A101" s="1" t="s">
        <v>66</v>
      </c>
      <c r="B101" t="s">
        <v>3</v>
      </c>
      <c r="D101" s="2">
        <v>10273</v>
      </c>
      <c r="E101" s="2">
        <v>130</v>
      </c>
      <c r="F101" s="2">
        <v>50</v>
      </c>
      <c r="J101" s="2">
        <v>39.511538461538464</v>
      </c>
      <c r="L101" s="2">
        <v>307.2022115384616</v>
      </c>
      <c r="O101" s="2">
        <v>100</v>
      </c>
      <c r="Q101" s="2">
        <f t="shared" si="46"/>
        <v>10185.309326923078</v>
      </c>
      <c r="R101" s="2">
        <f t="shared" si="47"/>
        <v>39.511538461538464</v>
      </c>
      <c r="S101" s="2">
        <f t="shared" si="48"/>
        <v>0</v>
      </c>
      <c r="T101" s="2">
        <f t="shared" si="49"/>
        <v>100</v>
      </c>
      <c r="V101">
        <f>MATCH(B101,Sheet2!A:A,)</f>
        <v>2</v>
      </c>
    </row>
    <row r="102" spans="1:22" x14ac:dyDescent="0.25">
      <c r="A102" s="1" t="s">
        <v>66</v>
      </c>
      <c r="B102" t="s">
        <v>4</v>
      </c>
      <c r="D102" s="2">
        <v>6851</v>
      </c>
      <c r="E102" s="2">
        <v>130</v>
      </c>
      <c r="J102" s="2">
        <v>19.762500000000003</v>
      </c>
      <c r="L102" s="2">
        <v>17.127500000000001</v>
      </c>
      <c r="O102" s="2">
        <v>100</v>
      </c>
      <c r="Q102" s="2">
        <f t="shared" si="46"/>
        <v>6983.6350000000002</v>
      </c>
      <c r="R102" s="2">
        <f t="shared" si="47"/>
        <v>19.762500000000003</v>
      </c>
      <c r="S102" s="2">
        <f t="shared" si="48"/>
        <v>0</v>
      </c>
      <c r="T102" s="2">
        <f t="shared" si="49"/>
        <v>100</v>
      </c>
      <c r="V102">
        <f>MATCH(B102,Sheet2!A:A,)</f>
        <v>8</v>
      </c>
    </row>
    <row r="103" spans="1:22" x14ac:dyDescent="0.25">
      <c r="A103" s="1" t="s">
        <v>66</v>
      </c>
      <c r="B103" t="s">
        <v>5</v>
      </c>
      <c r="D103" s="2">
        <v>6324</v>
      </c>
      <c r="E103" s="2">
        <v>120</v>
      </c>
      <c r="J103" s="2">
        <v>39.525000000000006</v>
      </c>
      <c r="L103" s="2">
        <v>17.786250000000003</v>
      </c>
      <c r="O103" s="2">
        <v>100</v>
      </c>
      <c r="Q103" s="2">
        <f t="shared" si="46"/>
        <v>6465.7387499999995</v>
      </c>
      <c r="R103" s="2">
        <f t="shared" si="47"/>
        <v>39.525000000000006</v>
      </c>
      <c r="S103" s="2">
        <f t="shared" si="48"/>
        <v>0</v>
      </c>
      <c r="T103" s="2">
        <f t="shared" si="49"/>
        <v>100</v>
      </c>
      <c r="V103">
        <f>MATCH(B103,Sheet2!A:A,)</f>
        <v>9</v>
      </c>
    </row>
    <row r="104" spans="1:22" x14ac:dyDescent="0.25">
      <c r="A104" s="1" t="s">
        <v>66</v>
      </c>
      <c r="B104" t="s">
        <v>6</v>
      </c>
      <c r="D104" s="2">
        <v>6851</v>
      </c>
      <c r="E104" s="2">
        <v>130</v>
      </c>
      <c r="J104" s="2">
        <v>32.9375</v>
      </c>
      <c r="L104" s="2">
        <v>0</v>
      </c>
      <c r="O104" s="2">
        <v>100</v>
      </c>
      <c r="Q104" s="2">
        <f t="shared" si="46"/>
        <v>7013.9375</v>
      </c>
      <c r="R104" s="2">
        <f t="shared" si="47"/>
        <v>32.9375</v>
      </c>
      <c r="S104" s="2">
        <f t="shared" si="48"/>
        <v>0</v>
      </c>
      <c r="T104" s="2">
        <f t="shared" si="49"/>
        <v>100</v>
      </c>
      <c r="V104">
        <f>MATCH(B104,Sheet2!A:A,)</f>
        <v>10</v>
      </c>
    </row>
    <row r="105" spans="1:22" x14ac:dyDescent="0.25">
      <c r="A105" s="1" t="s">
        <v>66</v>
      </c>
      <c r="B105" t="s">
        <v>7</v>
      </c>
      <c r="D105" s="2">
        <v>6851</v>
      </c>
      <c r="E105" s="2">
        <v>130</v>
      </c>
      <c r="J105" s="2">
        <v>72.462500000000006</v>
      </c>
      <c r="L105" s="2">
        <v>161.39375000000001</v>
      </c>
      <c r="O105" s="2">
        <v>100</v>
      </c>
      <c r="Q105" s="2">
        <f t="shared" si="46"/>
        <v>6892.0687499999995</v>
      </c>
      <c r="R105" s="2">
        <f t="shared" si="47"/>
        <v>72.462500000000006</v>
      </c>
      <c r="S105" s="2">
        <f t="shared" si="48"/>
        <v>0</v>
      </c>
      <c r="T105" s="2">
        <f t="shared" si="49"/>
        <v>100</v>
      </c>
      <c r="V105">
        <f>MATCH(B105,Sheet2!A:A,)</f>
        <v>11</v>
      </c>
    </row>
    <row r="107" spans="1:22" x14ac:dyDescent="0.25">
      <c r="A107" s="1" t="s">
        <v>67</v>
      </c>
      <c r="B107" t="s">
        <v>1</v>
      </c>
      <c r="D107" s="2">
        <v>6851</v>
      </c>
      <c r="E107" s="2">
        <v>125</v>
      </c>
      <c r="J107" s="2">
        <v>19.762500000000003</v>
      </c>
      <c r="L107" s="2">
        <v>263.5</v>
      </c>
      <c r="M107" s="2">
        <v>540</v>
      </c>
      <c r="N107" s="2">
        <v>162.5</v>
      </c>
      <c r="Q107" s="2">
        <f t="shared" ref="Q107:Q113" si="50">D107+E107+F107+G107+J107-L107</f>
        <v>6732.2624999999998</v>
      </c>
      <c r="R107" s="2">
        <f t="shared" ref="R107:R113" si="51">G107+J107</f>
        <v>19.762500000000003</v>
      </c>
      <c r="S107" s="2">
        <f t="shared" ref="S107:S113" si="52">H107+I107</f>
        <v>0</v>
      </c>
      <c r="T107" s="2">
        <f t="shared" ref="T107:T113" si="53">M107+N107+O107</f>
        <v>702.5</v>
      </c>
      <c r="V107">
        <f>MATCH(B107,Sheet2!A:A,)</f>
        <v>6</v>
      </c>
    </row>
    <row r="108" spans="1:22" x14ac:dyDescent="0.25">
      <c r="A108" s="1" t="s">
        <v>67</v>
      </c>
      <c r="B108" t="s">
        <v>2</v>
      </c>
      <c r="D108" s="2">
        <v>6851</v>
      </c>
      <c r="E108" s="2">
        <v>130</v>
      </c>
      <c r="J108" s="2">
        <v>39.525000000000006</v>
      </c>
      <c r="L108" s="2">
        <v>0</v>
      </c>
      <c r="M108" s="2">
        <v>540</v>
      </c>
      <c r="N108" s="2">
        <v>162.5</v>
      </c>
      <c r="Q108" s="2">
        <f t="shared" si="50"/>
        <v>7020.5249999999996</v>
      </c>
      <c r="R108" s="2">
        <f t="shared" si="51"/>
        <v>39.525000000000006</v>
      </c>
      <c r="S108" s="2">
        <f t="shared" si="52"/>
        <v>0</v>
      </c>
      <c r="T108" s="2">
        <f t="shared" si="53"/>
        <v>702.5</v>
      </c>
      <c r="V108">
        <f>MATCH(B108,Sheet2!A:A,)</f>
        <v>7</v>
      </c>
    </row>
    <row r="109" spans="1:22" x14ac:dyDescent="0.25">
      <c r="A109" s="1" t="s">
        <v>67</v>
      </c>
      <c r="B109" t="s">
        <v>3</v>
      </c>
      <c r="D109" s="2">
        <v>10273</v>
      </c>
      <c r="E109" s="2">
        <v>130</v>
      </c>
      <c r="F109" s="2">
        <v>50</v>
      </c>
      <c r="J109" s="2">
        <v>59.267307692307696</v>
      </c>
      <c r="L109" s="2">
        <v>271.64182692307696</v>
      </c>
      <c r="M109" s="2">
        <v>800</v>
      </c>
      <c r="N109" s="2">
        <v>275</v>
      </c>
      <c r="Q109" s="2">
        <f t="shared" si="50"/>
        <v>10240.625480769231</v>
      </c>
      <c r="R109" s="2">
        <f t="shared" si="51"/>
        <v>59.267307692307696</v>
      </c>
      <c r="S109" s="2">
        <f t="shared" si="52"/>
        <v>0</v>
      </c>
      <c r="T109" s="2">
        <f t="shared" si="53"/>
        <v>1075</v>
      </c>
      <c r="V109">
        <f>MATCH(B109,Sheet2!A:A,)</f>
        <v>2</v>
      </c>
    </row>
    <row r="110" spans="1:22" x14ac:dyDescent="0.25">
      <c r="A110" s="1" t="s">
        <v>67</v>
      </c>
      <c r="B110" t="s">
        <v>4</v>
      </c>
      <c r="D110" s="2">
        <v>6851</v>
      </c>
      <c r="E110" s="2">
        <v>130</v>
      </c>
      <c r="J110" s="2">
        <v>13.175000000000001</v>
      </c>
      <c r="L110" s="2">
        <v>177.86250000000001</v>
      </c>
      <c r="M110" s="2">
        <v>540</v>
      </c>
      <c r="N110" s="2">
        <v>162.5</v>
      </c>
      <c r="Q110" s="2">
        <f t="shared" si="50"/>
        <v>6816.3125</v>
      </c>
      <c r="R110" s="2">
        <f t="shared" si="51"/>
        <v>13.175000000000001</v>
      </c>
      <c r="S110" s="2">
        <f t="shared" si="52"/>
        <v>0</v>
      </c>
      <c r="T110" s="2">
        <f t="shared" si="53"/>
        <v>702.5</v>
      </c>
      <c r="V110">
        <f>MATCH(B110,Sheet2!A:A,)</f>
        <v>8</v>
      </c>
    </row>
    <row r="111" spans="1:22" x14ac:dyDescent="0.25">
      <c r="A111" s="1" t="s">
        <v>67</v>
      </c>
      <c r="B111" t="s">
        <v>5</v>
      </c>
      <c r="D111" s="2">
        <v>6851</v>
      </c>
      <c r="E111" s="2">
        <v>130</v>
      </c>
      <c r="J111" s="2">
        <v>32.9375</v>
      </c>
      <c r="L111" s="2">
        <v>85.637500000000003</v>
      </c>
      <c r="M111" s="2">
        <v>480</v>
      </c>
      <c r="N111" s="2">
        <v>150</v>
      </c>
      <c r="Q111" s="2">
        <f t="shared" si="50"/>
        <v>6928.3</v>
      </c>
      <c r="R111" s="2">
        <f t="shared" si="51"/>
        <v>32.9375</v>
      </c>
      <c r="S111" s="2">
        <f t="shared" si="52"/>
        <v>0</v>
      </c>
      <c r="T111" s="2">
        <f t="shared" si="53"/>
        <v>630</v>
      </c>
      <c r="V111">
        <f>MATCH(B111,Sheet2!A:A,)</f>
        <v>9</v>
      </c>
    </row>
    <row r="112" spans="1:22" x14ac:dyDescent="0.25">
      <c r="A112" s="1" t="s">
        <v>67</v>
      </c>
      <c r="B112" t="s">
        <v>6</v>
      </c>
      <c r="D112" s="2">
        <v>6324</v>
      </c>
      <c r="E112" s="2">
        <v>120</v>
      </c>
      <c r="J112" s="2">
        <v>39.525000000000006</v>
      </c>
      <c r="L112" s="2">
        <v>0</v>
      </c>
      <c r="M112" s="2">
        <v>480</v>
      </c>
      <c r="N112" s="2">
        <v>150</v>
      </c>
      <c r="Q112" s="2">
        <f t="shared" si="50"/>
        <v>6483.5249999999996</v>
      </c>
      <c r="R112" s="2">
        <f t="shared" si="51"/>
        <v>39.525000000000006</v>
      </c>
      <c r="S112" s="2">
        <f t="shared" si="52"/>
        <v>0</v>
      </c>
      <c r="T112" s="2">
        <f t="shared" si="53"/>
        <v>630</v>
      </c>
      <c r="V112">
        <f>MATCH(B112,Sheet2!A:A,)</f>
        <v>10</v>
      </c>
    </row>
    <row r="113" spans="1:22" x14ac:dyDescent="0.25">
      <c r="A113" s="1" t="s">
        <v>67</v>
      </c>
      <c r="B113" t="s">
        <v>7</v>
      </c>
      <c r="D113" s="2">
        <v>6851</v>
      </c>
      <c r="E113" s="2">
        <v>130</v>
      </c>
      <c r="J113" s="2">
        <v>72.462500000000006</v>
      </c>
      <c r="L113" s="2">
        <v>151.51249999999999</v>
      </c>
      <c r="M113" s="2">
        <v>480</v>
      </c>
      <c r="N113" s="2">
        <v>150</v>
      </c>
      <c r="Q113" s="2">
        <f t="shared" si="50"/>
        <v>6901.95</v>
      </c>
      <c r="R113" s="2">
        <f t="shared" si="51"/>
        <v>72.462500000000006</v>
      </c>
      <c r="S113" s="2">
        <f t="shared" si="52"/>
        <v>0</v>
      </c>
      <c r="T113" s="2">
        <f t="shared" si="53"/>
        <v>630</v>
      </c>
      <c r="V113">
        <f>MATCH(B113,Sheet2!A:A,)</f>
        <v>11</v>
      </c>
    </row>
    <row r="115" spans="1:22" x14ac:dyDescent="0.25">
      <c r="A115" s="1" t="s">
        <v>68</v>
      </c>
      <c r="B115" t="s">
        <v>1</v>
      </c>
      <c r="D115" s="2">
        <v>6851</v>
      </c>
      <c r="E115" s="2">
        <v>120</v>
      </c>
      <c r="J115" s="2">
        <v>237.15</v>
      </c>
      <c r="L115" s="2">
        <v>0</v>
      </c>
      <c r="O115" s="2">
        <v>100</v>
      </c>
      <c r="Q115" s="2">
        <f t="shared" ref="Q115:Q121" si="54">D115+E115+F115+G115+J115-L115</f>
        <v>7208.15</v>
      </c>
      <c r="R115" s="2">
        <f t="shared" ref="R115:R121" si="55">G115+J115</f>
        <v>237.15</v>
      </c>
      <c r="S115" s="2">
        <f t="shared" ref="S115:S121" si="56">H115+I115</f>
        <v>0</v>
      </c>
      <c r="T115" s="2">
        <f t="shared" ref="T115:T121" si="57">M115+N115+O115</f>
        <v>100</v>
      </c>
      <c r="V115">
        <f>MATCH(B115,Sheet2!A:A,)</f>
        <v>6</v>
      </c>
    </row>
    <row r="116" spans="1:22" x14ac:dyDescent="0.25">
      <c r="A116" s="1" t="s">
        <v>68</v>
      </c>
      <c r="B116" t="s">
        <v>2</v>
      </c>
      <c r="D116" s="2">
        <v>6851</v>
      </c>
      <c r="E116" s="2">
        <v>130</v>
      </c>
      <c r="J116" s="2">
        <v>138.33750000000001</v>
      </c>
      <c r="L116" s="2">
        <v>0</v>
      </c>
      <c r="O116" s="2">
        <v>100</v>
      </c>
      <c r="Q116" s="2">
        <f t="shared" si="54"/>
        <v>7119.3374999999996</v>
      </c>
      <c r="R116" s="2">
        <f t="shared" si="55"/>
        <v>138.33750000000001</v>
      </c>
      <c r="S116" s="2">
        <f t="shared" si="56"/>
        <v>0</v>
      </c>
      <c r="T116" s="2">
        <f t="shared" si="57"/>
        <v>100</v>
      </c>
      <c r="V116">
        <f>MATCH(B116,Sheet2!A:A,)</f>
        <v>7</v>
      </c>
    </row>
    <row r="117" spans="1:22" x14ac:dyDescent="0.25">
      <c r="A117" s="1" t="s">
        <v>68</v>
      </c>
      <c r="B117" t="s">
        <v>3</v>
      </c>
      <c r="D117" s="2">
        <v>10273</v>
      </c>
      <c r="E117" s="2">
        <v>130</v>
      </c>
      <c r="F117" s="2">
        <v>50</v>
      </c>
      <c r="J117" s="2">
        <v>19.755769230769232</v>
      </c>
      <c r="L117" s="2">
        <v>106.68115384615386</v>
      </c>
      <c r="O117" s="2">
        <v>100</v>
      </c>
      <c r="Q117" s="2">
        <f t="shared" si="54"/>
        <v>10366.074615384616</v>
      </c>
      <c r="R117" s="2">
        <f t="shared" si="55"/>
        <v>19.755769230769232</v>
      </c>
      <c r="S117" s="2">
        <f t="shared" si="56"/>
        <v>0</v>
      </c>
      <c r="T117" s="2">
        <f t="shared" si="57"/>
        <v>100</v>
      </c>
      <c r="V117">
        <f>MATCH(B117,Sheet2!A:A,)</f>
        <v>2</v>
      </c>
    </row>
    <row r="118" spans="1:22" x14ac:dyDescent="0.25">
      <c r="A118" s="1" t="s">
        <v>68</v>
      </c>
      <c r="B118" t="s">
        <v>4</v>
      </c>
      <c r="D118" s="2">
        <v>6851</v>
      </c>
      <c r="E118" s="2">
        <v>120</v>
      </c>
      <c r="J118" s="2">
        <v>6.5875000000000004</v>
      </c>
      <c r="L118" s="2">
        <f>527+98.8125</f>
        <v>625.8125</v>
      </c>
      <c r="O118" s="2">
        <v>100</v>
      </c>
      <c r="Q118" s="2">
        <f t="shared" si="54"/>
        <v>6351.7749999999996</v>
      </c>
      <c r="R118" s="2">
        <f t="shared" si="55"/>
        <v>6.5875000000000004</v>
      </c>
      <c r="S118" s="2">
        <f t="shared" si="56"/>
        <v>0</v>
      </c>
      <c r="T118" s="2">
        <f t="shared" si="57"/>
        <v>100</v>
      </c>
      <c r="V118">
        <f>MATCH(B118,Sheet2!A:A,)</f>
        <v>8</v>
      </c>
    </row>
    <row r="119" spans="1:22" x14ac:dyDescent="0.25">
      <c r="A119" s="1" t="s">
        <v>68</v>
      </c>
      <c r="B119" t="s">
        <v>5</v>
      </c>
      <c r="D119" s="2">
        <v>2371.5</v>
      </c>
      <c r="E119" s="2">
        <v>45</v>
      </c>
      <c r="J119" s="2">
        <v>19.762500000000003</v>
      </c>
      <c r="L119" s="2">
        <v>65.875</v>
      </c>
      <c r="O119" s="2">
        <v>100</v>
      </c>
      <c r="Q119" s="2">
        <f t="shared" si="54"/>
        <v>2370.3874999999998</v>
      </c>
      <c r="R119" s="2">
        <f t="shared" si="55"/>
        <v>19.762500000000003</v>
      </c>
      <c r="S119" s="2">
        <f t="shared" si="56"/>
        <v>0</v>
      </c>
      <c r="T119" s="2">
        <f t="shared" si="57"/>
        <v>100</v>
      </c>
      <c r="V119">
        <f>MATCH(B119,Sheet2!A:A,)</f>
        <v>9</v>
      </c>
    </row>
    <row r="120" spans="1:22" x14ac:dyDescent="0.25">
      <c r="A120" s="1" t="s">
        <v>68</v>
      </c>
      <c r="B120" t="s">
        <v>6</v>
      </c>
      <c r="D120" s="2">
        <v>3952.5</v>
      </c>
      <c r="E120" s="2">
        <v>75</v>
      </c>
      <c r="J120" s="2">
        <v>46.112500000000004</v>
      </c>
      <c r="L120" s="2">
        <v>0</v>
      </c>
      <c r="O120" s="2">
        <v>100</v>
      </c>
      <c r="Q120" s="2">
        <f t="shared" si="54"/>
        <v>4073.6125000000002</v>
      </c>
      <c r="R120" s="2">
        <f t="shared" si="55"/>
        <v>46.112500000000004</v>
      </c>
      <c r="S120" s="2">
        <f t="shared" si="56"/>
        <v>0</v>
      </c>
      <c r="T120" s="2">
        <f t="shared" si="57"/>
        <v>100</v>
      </c>
      <c r="V120">
        <f>MATCH(B120,Sheet2!A:A,)</f>
        <v>10</v>
      </c>
    </row>
    <row r="121" spans="1:22" x14ac:dyDescent="0.25">
      <c r="A121" s="1" t="s">
        <v>68</v>
      </c>
      <c r="B121" t="s">
        <v>7</v>
      </c>
      <c r="D121" s="2">
        <v>2898.5</v>
      </c>
      <c r="E121" s="2">
        <v>55</v>
      </c>
      <c r="J121" s="2">
        <v>26.35</v>
      </c>
      <c r="L121" s="2">
        <v>94.201250000000002</v>
      </c>
      <c r="O121" s="2">
        <v>100</v>
      </c>
      <c r="Q121" s="2">
        <f t="shared" si="54"/>
        <v>2885.6487499999998</v>
      </c>
      <c r="R121" s="2">
        <f t="shared" si="55"/>
        <v>26.35</v>
      </c>
      <c r="S121" s="2">
        <f t="shared" si="56"/>
        <v>0</v>
      </c>
      <c r="T121" s="2">
        <f t="shared" si="57"/>
        <v>100</v>
      </c>
      <c r="V121">
        <f>MATCH(B121,Sheet2!A:A,)</f>
        <v>11</v>
      </c>
    </row>
    <row r="123" spans="1:22" x14ac:dyDescent="0.25">
      <c r="A123" s="1" t="s">
        <v>69</v>
      </c>
      <c r="B123" t="s">
        <v>1</v>
      </c>
      <c r="D123" s="2">
        <v>6851</v>
      </c>
      <c r="E123" s="2">
        <v>120</v>
      </c>
      <c r="G123" s="2">
        <v>0</v>
      </c>
      <c r="J123" s="2">
        <v>507.23750000000001</v>
      </c>
      <c r="L123" s="2">
        <v>0</v>
      </c>
      <c r="M123" s="2">
        <v>540</v>
      </c>
      <c r="N123" s="2">
        <v>162.5</v>
      </c>
      <c r="Q123" s="2">
        <f t="shared" ref="Q123:Q129" si="58">D123+E123+F123+G123+J123-L123</f>
        <v>7478.2375000000002</v>
      </c>
      <c r="R123" s="2">
        <f t="shared" ref="R123:R129" si="59">G123+J123</f>
        <v>507.23750000000001</v>
      </c>
      <c r="S123" s="2">
        <f t="shared" ref="S123:S129" si="60">H123+I123</f>
        <v>0</v>
      </c>
      <c r="T123" s="2">
        <f t="shared" ref="T123:T129" si="61">M123+N123+O123</f>
        <v>702.5</v>
      </c>
      <c r="V123">
        <f>MATCH(B123,Sheet2!A:A,)</f>
        <v>6</v>
      </c>
    </row>
    <row r="124" spans="1:22" x14ac:dyDescent="0.25">
      <c r="A124" s="1" t="s">
        <v>69</v>
      </c>
      <c r="B124" t="s">
        <v>2</v>
      </c>
      <c r="D124" s="2">
        <v>6851</v>
      </c>
      <c r="E124" s="2">
        <v>120</v>
      </c>
      <c r="G124" s="2">
        <v>164.6875</v>
      </c>
      <c r="L124" s="2">
        <v>0</v>
      </c>
      <c r="M124" s="2">
        <v>540</v>
      </c>
      <c r="N124" s="2">
        <v>162.5</v>
      </c>
      <c r="Q124" s="2">
        <f t="shared" si="58"/>
        <v>7135.6875</v>
      </c>
      <c r="R124" s="2">
        <f t="shared" si="59"/>
        <v>164.6875</v>
      </c>
      <c r="S124" s="2">
        <f t="shared" si="60"/>
        <v>0</v>
      </c>
      <c r="T124" s="2">
        <f t="shared" si="61"/>
        <v>702.5</v>
      </c>
      <c r="V124">
        <f>MATCH(B124,Sheet2!A:A,)</f>
        <v>7</v>
      </c>
    </row>
    <row r="125" spans="1:22" x14ac:dyDescent="0.25">
      <c r="A125" s="1" t="s">
        <v>69</v>
      </c>
      <c r="B125" t="s">
        <v>3</v>
      </c>
      <c r="D125" s="2">
        <v>10273</v>
      </c>
      <c r="E125" s="2">
        <v>120</v>
      </c>
      <c r="F125" s="2">
        <v>50</v>
      </c>
      <c r="L125" s="2">
        <v>98.77884615384616</v>
      </c>
      <c r="M125" s="2">
        <v>800</v>
      </c>
      <c r="N125" s="2">
        <v>275</v>
      </c>
      <c r="Q125" s="2">
        <f t="shared" si="58"/>
        <v>10344.221153846154</v>
      </c>
      <c r="R125" s="2">
        <f t="shared" si="59"/>
        <v>0</v>
      </c>
      <c r="S125" s="2">
        <f t="shared" si="60"/>
        <v>0</v>
      </c>
      <c r="T125" s="2">
        <f t="shared" si="61"/>
        <v>1075</v>
      </c>
      <c r="V125">
        <f>MATCH(B125,Sheet2!A:A,)</f>
        <v>2</v>
      </c>
    </row>
    <row r="126" spans="1:22" x14ac:dyDescent="0.25">
      <c r="A126" s="1" t="s">
        <v>69</v>
      </c>
      <c r="B126" t="s">
        <v>4</v>
      </c>
      <c r="D126" s="2">
        <v>6851</v>
      </c>
      <c r="E126" s="2">
        <v>120</v>
      </c>
      <c r="M126" s="2">
        <v>540</v>
      </c>
      <c r="N126" s="2">
        <v>162.5</v>
      </c>
      <c r="Q126" s="2">
        <f t="shared" si="58"/>
        <v>6971</v>
      </c>
      <c r="R126" s="2">
        <f t="shared" si="59"/>
        <v>0</v>
      </c>
      <c r="S126" s="2">
        <f t="shared" si="60"/>
        <v>0</v>
      </c>
      <c r="T126" s="2">
        <f t="shared" si="61"/>
        <v>702.5</v>
      </c>
      <c r="V126">
        <f>MATCH(B126,Sheet2!A:A,)</f>
        <v>8</v>
      </c>
    </row>
    <row r="127" spans="1:22" x14ac:dyDescent="0.25">
      <c r="A127" s="1" t="s">
        <v>69</v>
      </c>
      <c r="B127" t="s">
        <v>5</v>
      </c>
      <c r="D127" s="2">
        <v>3162</v>
      </c>
      <c r="E127" s="2">
        <v>60</v>
      </c>
      <c r="M127" s="2">
        <v>480</v>
      </c>
      <c r="N127" s="2">
        <v>150</v>
      </c>
      <c r="Q127" s="2">
        <f t="shared" si="58"/>
        <v>3222</v>
      </c>
      <c r="R127" s="2">
        <f t="shared" si="59"/>
        <v>0</v>
      </c>
      <c r="S127" s="2">
        <f t="shared" si="60"/>
        <v>0</v>
      </c>
      <c r="T127" s="2">
        <f t="shared" si="61"/>
        <v>630</v>
      </c>
      <c r="V127">
        <f>MATCH(B127,Sheet2!A:A,)</f>
        <v>9</v>
      </c>
    </row>
    <row r="128" spans="1:22" x14ac:dyDescent="0.25">
      <c r="A128" s="1" t="s">
        <v>69</v>
      </c>
      <c r="B128" t="s">
        <v>6</v>
      </c>
      <c r="D128" s="6">
        <v>0</v>
      </c>
      <c r="E128" s="6">
        <v>0</v>
      </c>
      <c r="M128" s="2">
        <v>480</v>
      </c>
      <c r="N128" s="2">
        <v>150</v>
      </c>
      <c r="Q128" s="2">
        <f t="shared" si="58"/>
        <v>0</v>
      </c>
      <c r="R128" s="2">
        <f t="shared" si="59"/>
        <v>0</v>
      </c>
      <c r="S128" s="2">
        <f t="shared" si="60"/>
        <v>0</v>
      </c>
      <c r="T128" s="2">
        <f t="shared" si="61"/>
        <v>630</v>
      </c>
      <c r="V128">
        <f>MATCH(B128,Sheet2!A:A,)</f>
        <v>10</v>
      </c>
    </row>
    <row r="129" spans="1:22" x14ac:dyDescent="0.25">
      <c r="A129" s="1" t="s">
        <v>69</v>
      </c>
      <c r="B129" t="s">
        <v>7</v>
      </c>
      <c r="D129" s="6">
        <v>0</v>
      </c>
      <c r="E129" s="6">
        <v>0</v>
      </c>
      <c r="M129" s="2">
        <v>480</v>
      </c>
      <c r="N129" s="2">
        <v>150</v>
      </c>
      <c r="Q129" s="2">
        <f t="shared" si="58"/>
        <v>0</v>
      </c>
      <c r="R129" s="2">
        <f t="shared" si="59"/>
        <v>0</v>
      </c>
      <c r="S129" s="2">
        <f t="shared" si="60"/>
        <v>0</v>
      </c>
      <c r="T129" s="2">
        <f t="shared" si="61"/>
        <v>630</v>
      </c>
      <c r="V129">
        <f>MATCH(B129,Sheet2!A:A,)</f>
        <v>11</v>
      </c>
    </row>
    <row r="131" spans="1:22" x14ac:dyDescent="0.25">
      <c r="A131" s="1" t="s">
        <v>70</v>
      </c>
      <c r="B131" t="s">
        <v>1</v>
      </c>
      <c r="D131" s="2">
        <v>6851</v>
      </c>
      <c r="E131" s="2">
        <v>130</v>
      </c>
      <c r="H131" s="2">
        <v>0</v>
      </c>
      <c r="J131" s="2">
        <v>230.5625</v>
      </c>
      <c r="L131" s="2">
        <v>0</v>
      </c>
      <c r="O131" s="2">
        <v>100</v>
      </c>
      <c r="Q131" s="2">
        <f t="shared" ref="Q131:Q137" si="62">D131+E131+F131+G131+J131-L131</f>
        <v>7211.5625</v>
      </c>
      <c r="R131" s="2">
        <f t="shared" ref="R131:R137" si="63">G131+J131</f>
        <v>230.5625</v>
      </c>
      <c r="S131" s="2">
        <f t="shared" ref="S131:S137" si="64">H131+I131</f>
        <v>0</v>
      </c>
      <c r="T131" s="2">
        <f t="shared" ref="T131:T137" si="65">M131+N131+O131</f>
        <v>100</v>
      </c>
      <c r="V131">
        <f>MATCH(B131,Sheet2!A:A,)</f>
        <v>6</v>
      </c>
    </row>
    <row r="132" spans="1:22" x14ac:dyDescent="0.25">
      <c r="A132" s="1" t="s">
        <v>70</v>
      </c>
      <c r="B132" t="s">
        <v>2</v>
      </c>
      <c r="D132" s="2">
        <v>6851</v>
      </c>
      <c r="E132" s="2">
        <v>130</v>
      </c>
      <c r="H132" s="2">
        <v>0</v>
      </c>
      <c r="L132" s="2">
        <v>0</v>
      </c>
      <c r="O132" s="2">
        <v>100</v>
      </c>
      <c r="Q132" s="2">
        <f t="shared" si="62"/>
        <v>6981</v>
      </c>
      <c r="R132" s="2">
        <f t="shared" si="63"/>
        <v>0</v>
      </c>
      <c r="S132" s="2">
        <f t="shared" si="64"/>
        <v>0</v>
      </c>
      <c r="T132" s="2">
        <f t="shared" si="65"/>
        <v>100</v>
      </c>
      <c r="V132">
        <f>MATCH(B132,Sheet2!A:A,)</f>
        <v>7</v>
      </c>
    </row>
    <row r="133" spans="1:22" x14ac:dyDescent="0.25">
      <c r="A133" s="1" t="s">
        <v>70</v>
      </c>
      <c r="B133" t="s">
        <v>3</v>
      </c>
      <c r="D133" s="2">
        <v>10273</v>
      </c>
      <c r="E133" s="2">
        <v>130</v>
      </c>
      <c r="F133" s="2">
        <v>50</v>
      </c>
      <c r="H133" s="2">
        <v>0</v>
      </c>
      <c r="L133" s="2">
        <v>0</v>
      </c>
      <c r="O133" s="2">
        <v>100</v>
      </c>
      <c r="Q133" s="2">
        <f t="shared" si="62"/>
        <v>10453</v>
      </c>
      <c r="R133" s="2">
        <f t="shared" si="63"/>
        <v>0</v>
      </c>
      <c r="S133" s="2">
        <f t="shared" si="64"/>
        <v>0</v>
      </c>
      <c r="T133" s="2">
        <f t="shared" si="65"/>
        <v>100</v>
      </c>
      <c r="V133">
        <f>MATCH(B133,Sheet2!A:A,)</f>
        <v>2</v>
      </c>
    </row>
    <row r="134" spans="1:22" x14ac:dyDescent="0.25">
      <c r="A134" s="1" t="s">
        <v>70</v>
      </c>
      <c r="B134" t="s">
        <v>4</v>
      </c>
      <c r="D134" s="2">
        <v>6851</v>
      </c>
      <c r="E134" s="2">
        <v>120</v>
      </c>
      <c r="H134" s="2">
        <v>0</v>
      </c>
      <c r="L134" s="2">
        <v>527</v>
      </c>
      <c r="O134" s="2">
        <v>100</v>
      </c>
      <c r="Q134" s="2">
        <f t="shared" si="62"/>
        <v>6444</v>
      </c>
      <c r="R134" s="2">
        <f t="shared" si="63"/>
        <v>0</v>
      </c>
      <c r="S134" s="2">
        <f t="shared" si="64"/>
        <v>0</v>
      </c>
      <c r="T134" s="2">
        <f t="shared" si="65"/>
        <v>100</v>
      </c>
      <c r="V134">
        <f>MATCH(B134,Sheet2!A:A,)</f>
        <v>8</v>
      </c>
    </row>
    <row r="135" spans="1:22" x14ac:dyDescent="0.25">
      <c r="A135" s="1" t="s">
        <v>70</v>
      </c>
      <c r="B135" t="s">
        <v>5</v>
      </c>
      <c r="D135" s="2">
        <v>6324</v>
      </c>
      <c r="E135" s="2">
        <v>130</v>
      </c>
      <c r="H135" s="2">
        <v>527</v>
      </c>
      <c r="L135" s="2">
        <v>301.04875000000004</v>
      </c>
      <c r="O135" s="2">
        <v>100</v>
      </c>
      <c r="Q135" s="2">
        <f t="shared" si="62"/>
        <v>6152.9512500000001</v>
      </c>
      <c r="R135" s="2">
        <f t="shared" si="63"/>
        <v>0</v>
      </c>
      <c r="S135" s="2">
        <f t="shared" si="64"/>
        <v>527</v>
      </c>
      <c r="T135" s="2">
        <f t="shared" si="65"/>
        <v>100</v>
      </c>
      <c r="V135">
        <f>MATCH(B135,Sheet2!A:A,)</f>
        <v>9</v>
      </c>
    </row>
    <row r="136" spans="1:22" x14ac:dyDescent="0.25">
      <c r="A136" s="1" t="s">
        <v>70</v>
      </c>
      <c r="B136" t="s">
        <v>6</v>
      </c>
      <c r="D136" s="2">
        <v>3689</v>
      </c>
      <c r="E136" s="2">
        <v>70</v>
      </c>
      <c r="O136" s="2">
        <v>100</v>
      </c>
      <c r="Q136" s="2">
        <f t="shared" si="62"/>
        <v>3759</v>
      </c>
      <c r="R136" s="2">
        <f t="shared" si="63"/>
        <v>0</v>
      </c>
      <c r="S136" s="2">
        <f t="shared" si="64"/>
        <v>0</v>
      </c>
      <c r="T136" s="2">
        <f t="shared" si="65"/>
        <v>100</v>
      </c>
      <c r="V136">
        <f>MATCH(B136,Sheet2!A:A,)</f>
        <v>10</v>
      </c>
    </row>
    <row r="137" spans="1:22" x14ac:dyDescent="0.25">
      <c r="A137" s="1" t="s">
        <v>70</v>
      </c>
      <c r="B137" t="s">
        <v>7</v>
      </c>
      <c r="D137" s="2">
        <v>2108</v>
      </c>
      <c r="E137" s="2">
        <v>40</v>
      </c>
      <c r="O137" s="2">
        <v>100</v>
      </c>
      <c r="Q137" s="2">
        <f t="shared" si="62"/>
        <v>2148</v>
      </c>
      <c r="R137" s="2">
        <f t="shared" si="63"/>
        <v>0</v>
      </c>
      <c r="S137" s="2">
        <f t="shared" si="64"/>
        <v>0</v>
      </c>
      <c r="T137" s="2">
        <f t="shared" si="65"/>
        <v>100</v>
      </c>
      <c r="V137">
        <f>MATCH(B137,Sheet2!A:A,)</f>
        <v>11</v>
      </c>
    </row>
    <row r="138" spans="1:22" ht="15.75" thickBot="1" x14ac:dyDescent="0.3"/>
    <row r="139" spans="1:22" ht="15.75" thickBot="1" x14ac:dyDescent="0.3">
      <c r="A139" s="1" t="s">
        <v>71</v>
      </c>
      <c r="B139" s="83" t="s">
        <v>1</v>
      </c>
      <c r="D139" s="86">
        <v>6851</v>
      </c>
      <c r="E139" s="85">
        <v>130</v>
      </c>
      <c r="F139" s="85"/>
      <c r="M139" s="88">
        <v>540</v>
      </c>
      <c r="N139" s="90">
        <v>162.5</v>
      </c>
      <c r="Q139" s="2">
        <f t="shared" ref="Q139:Q145" si="66">D139+E139+F139+G139+J139-L139</f>
        <v>6981</v>
      </c>
      <c r="R139" s="2">
        <f t="shared" ref="R139:R145" si="67">G139+J139</f>
        <v>0</v>
      </c>
      <c r="S139" s="2">
        <f t="shared" ref="S139:S145" si="68">H139+I139</f>
        <v>0</v>
      </c>
      <c r="T139" s="2">
        <f t="shared" ref="T139:T145" si="69">M139+N139+O139</f>
        <v>702.5</v>
      </c>
      <c r="V139">
        <f>MATCH(B139,Sheet2!A:A,)</f>
        <v>6</v>
      </c>
    </row>
    <row r="140" spans="1:22" ht="15.75" thickBot="1" x14ac:dyDescent="0.3">
      <c r="A140" s="1" t="s">
        <v>71</v>
      </c>
      <c r="B140" s="83" t="s">
        <v>2</v>
      </c>
      <c r="D140" s="87">
        <v>6851</v>
      </c>
      <c r="E140" s="85">
        <v>130</v>
      </c>
      <c r="F140" s="84"/>
      <c r="M140" s="89">
        <v>540</v>
      </c>
      <c r="N140" s="90">
        <v>162.5</v>
      </c>
      <c r="Q140" s="2">
        <f t="shared" si="66"/>
        <v>6981</v>
      </c>
      <c r="R140" s="2">
        <f t="shared" si="67"/>
        <v>0</v>
      </c>
      <c r="S140" s="2">
        <f t="shared" si="68"/>
        <v>0</v>
      </c>
      <c r="T140" s="2">
        <f t="shared" si="69"/>
        <v>702.5</v>
      </c>
      <c r="V140">
        <f>MATCH(B140,Sheet2!A:A,)</f>
        <v>7</v>
      </c>
    </row>
    <row r="141" spans="1:22" ht="15.75" thickBot="1" x14ac:dyDescent="0.3">
      <c r="A141" s="1" t="s">
        <v>71</v>
      </c>
      <c r="B141" s="83" t="s">
        <v>3</v>
      </c>
      <c r="D141" s="87">
        <v>10273</v>
      </c>
      <c r="E141" s="85">
        <v>130</v>
      </c>
      <c r="F141" s="84">
        <v>50</v>
      </c>
      <c r="M141" s="89">
        <v>800</v>
      </c>
      <c r="N141" s="90">
        <v>275</v>
      </c>
      <c r="Q141" s="2">
        <f t="shared" si="66"/>
        <v>10453</v>
      </c>
      <c r="R141" s="2">
        <f t="shared" si="67"/>
        <v>0</v>
      </c>
      <c r="S141" s="2">
        <f t="shared" si="68"/>
        <v>0</v>
      </c>
      <c r="T141" s="2">
        <f t="shared" si="69"/>
        <v>1075</v>
      </c>
      <c r="V141">
        <f>MATCH(B141,Sheet2!A:A,)</f>
        <v>2</v>
      </c>
    </row>
    <row r="142" spans="1:22" ht="15.75" thickBot="1" x14ac:dyDescent="0.3">
      <c r="A142" s="1" t="s">
        <v>71</v>
      </c>
      <c r="B142" s="83" t="s">
        <v>4</v>
      </c>
      <c r="D142" s="87">
        <v>6851</v>
      </c>
      <c r="E142" s="85">
        <v>130</v>
      </c>
      <c r="F142" s="84"/>
      <c r="M142" s="89">
        <v>540</v>
      </c>
      <c r="N142" s="90">
        <v>162.5</v>
      </c>
      <c r="Q142" s="2">
        <f t="shared" si="66"/>
        <v>6981</v>
      </c>
      <c r="R142" s="2">
        <f t="shared" si="67"/>
        <v>0</v>
      </c>
      <c r="S142" s="2">
        <f t="shared" si="68"/>
        <v>0</v>
      </c>
      <c r="T142" s="2">
        <f t="shared" si="69"/>
        <v>702.5</v>
      </c>
      <c r="V142">
        <f>MATCH(B142,Sheet2!A:A,)</f>
        <v>8</v>
      </c>
    </row>
    <row r="143" spans="1:22" ht="15.75" thickBot="1" x14ac:dyDescent="0.3">
      <c r="A143" s="1" t="s">
        <v>71</v>
      </c>
      <c r="B143" s="83" t="s">
        <v>5</v>
      </c>
      <c r="D143" s="87">
        <v>4216</v>
      </c>
      <c r="E143" s="85">
        <v>80</v>
      </c>
      <c r="F143" s="84"/>
      <c r="M143" s="89">
        <v>480</v>
      </c>
      <c r="N143" s="90">
        <v>150</v>
      </c>
      <c r="Q143" s="2">
        <f t="shared" si="66"/>
        <v>4296</v>
      </c>
      <c r="R143" s="2">
        <f t="shared" si="67"/>
        <v>0</v>
      </c>
      <c r="S143" s="2">
        <f t="shared" si="68"/>
        <v>0</v>
      </c>
      <c r="T143" s="2">
        <f t="shared" si="69"/>
        <v>630</v>
      </c>
      <c r="V143">
        <f>MATCH(B143,Sheet2!A:A,)</f>
        <v>9</v>
      </c>
    </row>
    <row r="144" spans="1:22" ht="15.75" thickBot="1" x14ac:dyDescent="0.3">
      <c r="A144" s="1" t="s">
        <v>71</v>
      </c>
      <c r="B144" s="83" t="s">
        <v>6</v>
      </c>
      <c r="D144" s="87">
        <v>6851</v>
      </c>
      <c r="E144" s="85">
        <v>130</v>
      </c>
      <c r="F144" s="84"/>
      <c r="M144" s="89">
        <v>480</v>
      </c>
      <c r="N144" s="90">
        <v>150</v>
      </c>
      <c r="Q144" s="2">
        <f t="shared" si="66"/>
        <v>6981</v>
      </c>
      <c r="R144" s="2">
        <f t="shared" si="67"/>
        <v>0</v>
      </c>
      <c r="S144" s="2">
        <f t="shared" si="68"/>
        <v>0</v>
      </c>
      <c r="T144" s="2">
        <f t="shared" si="69"/>
        <v>630</v>
      </c>
      <c r="V144">
        <f>MATCH(B144,Sheet2!A:A,)</f>
        <v>10</v>
      </c>
    </row>
    <row r="145" spans="1:22" x14ac:dyDescent="0.25">
      <c r="A145" s="1" t="s">
        <v>71</v>
      </c>
      <c r="B145" s="83" t="s">
        <v>7</v>
      </c>
      <c r="D145" s="87">
        <v>4743</v>
      </c>
      <c r="E145" s="85">
        <v>90</v>
      </c>
      <c r="F145" s="84"/>
      <c r="M145" s="89">
        <v>480</v>
      </c>
      <c r="N145" s="90">
        <v>150</v>
      </c>
      <c r="Q145" s="2">
        <f t="shared" si="66"/>
        <v>4833</v>
      </c>
      <c r="R145" s="2">
        <f t="shared" si="67"/>
        <v>0</v>
      </c>
      <c r="S145" s="2">
        <f t="shared" si="68"/>
        <v>0</v>
      </c>
      <c r="T145" s="2">
        <f t="shared" si="69"/>
        <v>630</v>
      </c>
      <c r="V145">
        <f>MATCH(B145,Sheet2!A:A,)</f>
        <v>11</v>
      </c>
    </row>
    <row r="147" spans="1:22" x14ac:dyDescent="0.25">
      <c r="A147" s="1" t="s">
        <v>72</v>
      </c>
      <c r="B147" t="s">
        <v>1</v>
      </c>
      <c r="D147" s="2">
        <v>6851</v>
      </c>
      <c r="E147" s="2">
        <v>130</v>
      </c>
      <c r="J147" s="2">
        <v>0</v>
      </c>
      <c r="L147" s="2">
        <v>0</v>
      </c>
      <c r="O147" s="2">
        <v>100</v>
      </c>
      <c r="Q147" s="2">
        <f t="shared" ref="Q147:Q153" si="70">D147+E147+F147+G147+J147-L147</f>
        <v>6981</v>
      </c>
      <c r="R147" s="2">
        <f t="shared" ref="R147:R153" si="71">G147+J147</f>
        <v>0</v>
      </c>
      <c r="S147" s="2">
        <f t="shared" ref="S147:S153" si="72">H147+I147</f>
        <v>0</v>
      </c>
      <c r="T147" s="2">
        <f t="shared" ref="T147:T153" si="73">M147+N147+O147</f>
        <v>100</v>
      </c>
      <c r="V147">
        <f>MATCH(B147,Sheet2!A:A,)</f>
        <v>6</v>
      </c>
    </row>
    <row r="148" spans="1:22" x14ac:dyDescent="0.25">
      <c r="A148" s="1" t="s">
        <v>72</v>
      </c>
      <c r="B148" t="s">
        <v>2</v>
      </c>
      <c r="D148" s="2">
        <v>6851</v>
      </c>
      <c r="E148" s="2">
        <v>130</v>
      </c>
      <c r="J148" s="2">
        <v>0</v>
      </c>
      <c r="L148" s="2">
        <v>0</v>
      </c>
      <c r="O148" s="2">
        <v>100</v>
      </c>
      <c r="Q148" s="2">
        <f t="shared" si="70"/>
        <v>6981</v>
      </c>
      <c r="R148" s="2">
        <f t="shared" si="71"/>
        <v>0</v>
      </c>
      <c r="S148" s="2">
        <f t="shared" si="72"/>
        <v>0</v>
      </c>
      <c r="T148" s="2">
        <f t="shared" si="73"/>
        <v>100</v>
      </c>
      <c r="V148">
        <f>MATCH(B148,Sheet2!A:A,)</f>
        <v>7</v>
      </c>
    </row>
    <row r="149" spans="1:22" x14ac:dyDescent="0.25">
      <c r="A149" s="1" t="s">
        <v>72</v>
      </c>
      <c r="B149" t="s">
        <v>3</v>
      </c>
      <c r="D149" s="2">
        <v>10273</v>
      </c>
      <c r="E149" s="2">
        <v>130</v>
      </c>
      <c r="F149" s="2">
        <v>50</v>
      </c>
      <c r="J149" s="2">
        <v>49.38942307692308</v>
      </c>
      <c r="L149" s="2">
        <v>0</v>
      </c>
      <c r="O149" s="2">
        <v>100</v>
      </c>
      <c r="Q149" s="2">
        <f t="shared" si="70"/>
        <v>10502.389423076924</v>
      </c>
      <c r="R149" s="2">
        <f t="shared" si="71"/>
        <v>49.38942307692308</v>
      </c>
      <c r="S149" s="2">
        <f t="shared" si="72"/>
        <v>0</v>
      </c>
      <c r="T149" s="2">
        <f t="shared" si="73"/>
        <v>100</v>
      </c>
      <c r="V149">
        <f>MATCH(B149,Sheet2!A:A,)</f>
        <v>2</v>
      </c>
    </row>
    <row r="150" spans="1:22" x14ac:dyDescent="0.25">
      <c r="A150" s="1" t="s">
        <v>72</v>
      </c>
      <c r="B150" t="s">
        <v>4</v>
      </c>
      <c r="D150" s="2">
        <v>6851</v>
      </c>
      <c r="E150" s="2">
        <v>120</v>
      </c>
      <c r="J150" s="2">
        <v>6.5875000000000004</v>
      </c>
      <c r="L150" s="2">
        <v>527</v>
      </c>
      <c r="O150" s="2">
        <v>100</v>
      </c>
      <c r="Q150" s="2">
        <f t="shared" si="70"/>
        <v>6450.5874999999996</v>
      </c>
      <c r="R150" s="2">
        <f t="shared" si="71"/>
        <v>6.5875000000000004</v>
      </c>
      <c r="S150" s="2">
        <f t="shared" si="72"/>
        <v>0</v>
      </c>
      <c r="T150" s="2">
        <f t="shared" si="73"/>
        <v>100</v>
      </c>
      <c r="V150">
        <f>MATCH(B150,Sheet2!A:A,)</f>
        <v>8</v>
      </c>
    </row>
    <row r="151" spans="1:22" x14ac:dyDescent="0.25">
      <c r="A151" s="1" t="s">
        <v>72</v>
      </c>
      <c r="B151" t="s">
        <v>5</v>
      </c>
      <c r="D151" s="2">
        <v>6324</v>
      </c>
      <c r="E151" s="2">
        <v>120</v>
      </c>
      <c r="J151" s="2">
        <v>0</v>
      </c>
      <c r="L151" s="2">
        <v>131.75</v>
      </c>
      <c r="O151" s="2">
        <v>100</v>
      </c>
      <c r="Q151" s="2">
        <f t="shared" si="70"/>
        <v>6312.25</v>
      </c>
      <c r="R151" s="2">
        <f t="shared" si="71"/>
        <v>0</v>
      </c>
      <c r="S151" s="2">
        <f t="shared" si="72"/>
        <v>0</v>
      </c>
      <c r="T151" s="2">
        <f t="shared" si="73"/>
        <v>100</v>
      </c>
      <c r="V151">
        <f>MATCH(B151,Sheet2!A:A,)</f>
        <v>9</v>
      </c>
    </row>
    <row r="152" spans="1:22" x14ac:dyDescent="0.25">
      <c r="A152" s="1" t="s">
        <v>72</v>
      </c>
      <c r="B152" t="s">
        <v>6</v>
      </c>
      <c r="D152" s="2">
        <v>5270</v>
      </c>
      <c r="E152" s="2">
        <v>100</v>
      </c>
      <c r="J152" s="2">
        <v>6.5875000000000004</v>
      </c>
      <c r="O152" s="2">
        <v>100</v>
      </c>
      <c r="Q152" s="2">
        <f t="shared" si="70"/>
        <v>5376.5874999999996</v>
      </c>
      <c r="R152" s="2">
        <f t="shared" si="71"/>
        <v>6.5875000000000004</v>
      </c>
      <c r="S152" s="2">
        <f t="shared" si="72"/>
        <v>0</v>
      </c>
      <c r="T152" s="2">
        <f t="shared" si="73"/>
        <v>100</v>
      </c>
      <c r="V152">
        <f>MATCH(B152,Sheet2!A:A,)</f>
        <v>10</v>
      </c>
    </row>
    <row r="153" spans="1:22" x14ac:dyDescent="0.25">
      <c r="A153" s="1" t="s">
        <v>72</v>
      </c>
      <c r="B153" t="s">
        <v>7</v>
      </c>
      <c r="D153" s="2">
        <v>5533.5</v>
      </c>
      <c r="E153" s="2">
        <v>105</v>
      </c>
      <c r="J153" s="2">
        <v>6.5875000000000004</v>
      </c>
      <c r="O153" s="2">
        <v>100</v>
      </c>
      <c r="Q153" s="2">
        <f t="shared" si="70"/>
        <v>5645.0874999999996</v>
      </c>
      <c r="R153" s="2">
        <f t="shared" si="71"/>
        <v>6.5875000000000004</v>
      </c>
      <c r="S153" s="2">
        <f t="shared" si="72"/>
        <v>0</v>
      </c>
      <c r="T153" s="2">
        <f t="shared" si="73"/>
        <v>100</v>
      </c>
      <c r="V153">
        <f>MATCH(B153,Sheet2!A:A,)</f>
        <v>11</v>
      </c>
    </row>
    <row r="155" spans="1:22" x14ac:dyDescent="0.25">
      <c r="A155" s="1" t="s">
        <v>73</v>
      </c>
      <c r="B155" t="s">
        <v>1</v>
      </c>
      <c r="D155" s="2">
        <v>6851</v>
      </c>
      <c r="E155" s="2">
        <v>120</v>
      </c>
      <c r="G155" s="2">
        <v>0</v>
      </c>
      <c r="J155" s="2">
        <v>19.762500000000003</v>
      </c>
      <c r="L155" s="2">
        <v>527</v>
      </c>
      <c r="M155" s="2">
        <v>540</v>
      </c>
      <c r="N155" s="2">
        <v>162.5</v>
      </c>
      <c r="Q155" s="2">
        <f t="shared" ref="Q155:Q161" si="74">D155+E155+F155+G155+J155-L155</f>
        <v>6463.7624999999998</v>
      </c>
      <c r="R155" s="2">
        <f t="shared" ref="R155:R161" si="75">G155+J155</f>
        <v>19.762500000000003</v>
      </c>
      <c r="S155" s="2">
        <f t="shared" ref="S155:S161" si="76">H155+I155</f>
        <v>0</v>
      </c>
      <c r="T155" s="2">
        <f t="shared" ref="T155:T161" si="77">M155+N155+O155</f>
        <v>702.5</v>
      </c>
      <c r="V155">
        <f>MATCH(B155,Sheet2!A:A,)</f>
        <v>6</v>
      </c>
    </row>
    <row r="156" spans="1:22" x14ac:dyDescent="0.25">
      <c r="A156" s="1" t="s">
        <v>73</v>
      </c>
      <c r="B156" t="s">
        <v>2</v>
      </c>
      <c r="D156" s="2">
        <v>6851</v>
      </c>
      <c r="E156" s="2">
        <v>130</v>
      </c>
      <c r="G156" s="2">
        <v>329.375</v>
      </c>
      <c r="J156" s="2">
        <v>6.5875000000000004</v>
      </c>
      <c r="L156" s="2">
        <v>0</v>
      </c>
      <c r="M156" s="2">
        <v>540</v>
      </c>
      <c r="N156" s="2">
        <v>162.5</v>
      </c>
      <c r="Q156" s="2">
        <f t="shared" si="74"/>
        <v>7316.9624999999996</v>
      </c>
      <c r="R156" s="2">
        <f t="shared" si="75"/>
        <v>335.96249999999998</v>
      </c>
      <c r="S156" s="2">
        <f t="shared" si="76"/>
        <v>0</v>
      </c>
      <c r="T156" s="2">
        <f t="shared" si="77"/>
        <v>702.5</v>
      </c>
      <c r="V156">
        <f>MATCH(B156,Sheet2!A:A,)</f>
        <v>7</v>
      </c>
    </row>
    <row r="157" spans="1:22" x14ac:dyDescent="0.25">
      <c r="A157" s="1" t="s">
        <v>73</v>
      </c>
      <c r="B157" t="s">
        <v>3</v>
      </c>
      <c r="D157" s="2">
        <v>10273</v>
      </c>
      <c r="E157" s="2">
        <v>130</v>
      </c>
      <c r="F157" s="2">
        <v>50</v>
      </c>
      <c r="G157" s="2">
        <v>0</v>
      </c>
      <c r="J157" s="2">
        <v>49.38942307692308</v>
      </c>
      <c r="L157" s="2">
        <v>437.59028846153848</v>
      </c>
      <c r="M157" s="2">
        <v>800</v>
      </c>
      <c r="N157" s="2">
        <v>275</v>
      </c>
      <c r="Q157" s="2">
        <f t="shared" si="74"/>
        <v>10064.799134615385</v>
      </c>
      <c r="R157" s="2">
        <f t="shared" si="75"/>
        <v>49.38942307692308</v>
      </c>
      <c r="S157" s="2">
        <f t="shared" si="76"/>
        <v>0</v>
      </c>
      <c r="T157" s="2">
        <f t="shared" si="77"/>
        <v>1075</v>
      </c>
      <c r="V157">
        <f>MATCH(B157,Sheet2!A:A,)</f>
        <v>2</v>
      </c>
    </row>
    <row r="158" spans="1:22" x14ac:dyDescent="0.25">
      <c r="A158" s="1" t="s">
        <v>73</v>
      </c>
      <c r="B158" t="s">
        <v>4</v>
      </c>
      <c r="D158" s="2">
        <v>6851</v>
      </c>
      <c r="E158" s="2">
        <v>130</v>
      </c>
      <c r="G158" s="2">
        <v>0</v>
      </c>
      <c r="J158" s="2">
        <v>19.762500000000003</v>
      </c>
      <c r="L158" s="2">
        <v>0</v>
      </c>
      <c r="M158" s="2">
        <v>540</v>
      </c>
      <c r="N158" s="2">
        <v>162.5</v>
      </c>
      <c r="Q158" s="2">
        <f t="shared" si="74"/>
        <v>7000.7624999999998</v>
      </c>
      <c r="R158" s="2">
        <f t="shared" si="75"/>
        <v>19.762500000000003</v>
      </c>
      <c r="S158" s="2">
        <f t="shared" si="76"/>
        <v>0</v>
      </c>
      <c r="T158" s="2">
        <f t="shared" si="77"/>
        <v>702.5</v>
      </c>
      <c r="V158">
        <f>MATCH(B158,Sheet2!A:A,)</f>
        <v>8</v>
      </c>
    </row>
    <row r="159" spans="1:22" x14ac:dyDescent="0.25">
      <c r="A159" s="1" t="s">
        <v>73</v>
      </c>
      <c r="B159" t="s">
        <v>5</v>
      </c>
      <c r="D159" s="2">
        <v>6324</v>
      </c>
      <c r="E159" s="2">
        <v>120</v>
      </c>
      <c r="G159" s="2">
        <v>82.34375</v>
      </c>
      <c r="J159" s="2">
        <v>19.762500000000003</v>
      </c>
      <c r="L159" s="2">
        <v>6.5875000000000004</v>
      </c>
      <c r="M159" s="2">
        <v>480</v>
      </c>
      <c r="N159" s="2">
        <v>150</v>
      </c>
      <c r="Q159" s="2">
        <f t="shared" si="74"/>
        <v>6539.5187500000002</v>
      </c>
      <c r="R159" s="2">
        <f t="shared" si="75"/>
        <v>102.10625</v>
      </c>
      <c r="S159" s="2">
        <f t="shared" si="76"/>
        <v>0</v>
      </c>
      <c r="T159" s="2">
        <f t="shared" si="77"/>
        <v>630</v>
      </c>
      <c r="V159">
        <f>MATCH(B159,Sheet2!A:A,)</f>
        <v>9</v>
      </c>
    </row>
    <row r="160" spans="1:22" x14ac:dyDescent="0.25">
      <c r="A160" s="1" t="s">
        <v>73</v>
      </c>
      <c r="B160" t="s">
        <v>6</v>
      </c>
      <c r="D160" s="2">
        <v>6324</v>
      </c>
      <c r="E160" s="2">
        <v>120</v>
      </c>
      <c r="G160" s="2">
        <v>0</v>
      </c>
      <c r="J160" s="2">
        <v>52.7</v>
      </c>
      <c r="L160" s="2">
        <v>0</v>
      </c>
      <c r="M160" s="2">
        <v>480</v>
      </c>
      <c r="N160" s="2">
        <v>150</v>
      </c>
      <c r="Q160" s="2">
        <f t="shared" si="74"/>
        <v>6496.7</v>
      </c>
      <c r="R160" s="2">
        <f t="shared" si="75"/>
        <v>52.7</v>
      </c>
      <c r="S160" s="2">
        <f t="shared" si="76"/>
        <v>0</v>
      </c>
      <c r="T160" s="2">
        <f t="shared" si="77"/>
        <v>630</v>
      </c>
      <c r="V160">
        <f>MATCH(B160,Sheet2!A:A,)</f>
        <v>10</v>
      </c>
    </row>
    <row r="161" spans="1:22" x14ac:dyDescent="0.25">
      <c r="A161" s="1" t="s">
        <v>73</v>
      </c>
      <c r="B161" t="s">
        <v>7</v>
      </c>
      <c r="D161" s="2">
        <v>6851</v>
      </c>
      <c r="E161" s="2">
        <v>130</v>
      </c>
      <c r="G161" s="2">
        <v>0</v>
      </c>
      <c r="J161" s="2">
        <v>72.462500000000006</v>
      </c>
      <c r="L161" s="2">
        <v>96.177499999999995</v>
      </c>
      <c r="M161" s="2">
        <v>480</v>
      </c>
      <c r="N161" s="2">
        <v>150</v>
      </c>
      <c r="Q161" s="2">
        <f t="shared" si="74"/>
        <v>6957.2849999999999</v>
      </c>
      <c r="R161" s="2">
        <f t="shared" si="75"/>
        <v>72.462500000000006</v>
      </c>
      <c r="S161" s="2">
        <f t="shared" si="76"/>
        <v>0</v>
      </c>
      <c r="T161" s="2">
        <f t="shared" si="77"/>
        <v>630</v>
      </c>
      <c r="V161">
        <f>MATCH(B161,Sheet2!A:A,)</f>
        <v>11</v>
      </c>
    </row>
    <row r="163" spans="1:22" x14ac:dyDescent="0.25">
      <c r="A163" s="1" t="s">
        <v>74</v>
      </c>
      <c r="B163" t="s">
        <v>1</v>
      </c>
      <c r="D163" s="2">
        <v>6851</v>
      </c>
      <c r="E163" s="2">
        <v>110</v>
      </c>
      <c r="G163" s="2">
        <v>0</v>
      </c>
      <c r="J163" s="2">
        <v>19.762500000000003</v>
      </c>
      <c r="L163" s="2">
        <v>329.375</v>
      </c>
      <c r="O163" s="2">
        <v>100</v>
      </c>
      <c r="Q163" s="2">
        <f t="shared" ref="Q163:Q169" si="78">D163+E163+F163+G163+J163-L163</f>
        <v>6651.3874999999998</v>
      </c>
      <c r="R163" s="2">
        <f t="shared" ref="R163:R169" si="79">G163+J163</f>
        <v>19.762500000000003</v>
      </c>
      <c r="S163" s="2">
        <f t="shared" ref="S163:S169" si="80">H163+I163</f>
        <v>0</v>
      </c>
      <c r="T163" s="2">
        <f t="shared" ref="T163:T169" si="81">M163+N163+O163</f>
        <v>100</v>
      </c>
      <c r="V163">
        <f>MATCH(B163,Sheet2!A:A,)</f>
        <v>6</v>
      </c>
    </row>
    <row r="164" spans="1:22" x14ac:dyDescent="0.25">
      <c r="A164" s="1" t="s">
        <v>74</v>
      </c>
      <c r="B164" t="s">
        <v>2</v>
      </c>
      <c r="D164" s="2">
        <v>6851</v>
      </c>
      <c r="E164" s="2">
        <v>110</v>
      </c>
      <c r="G164" s="2">
        <v>0</v>
      </c>
      <c r="J164" s="2">
        <v>6.5875000000000004</v>
      </c>
      <c r="L164" s="2">
        <v>0</v>
      </c>
      <c r="O164" s="2">
        <v>100</v>
      </c>
      <c r="Q164" s="2">
        <f t="shared" si="78"/>
        <v>6967.5874999999996</v>
      </c>
      <c r="R164" s="2">
        <f t="shared" si="79"/>
        <v>6.5875000000000004</v>
      </c>
      <c r="S164" s="2">
        <f t="shared" si="80"/>
        <v>0</v>
      </c>
      <c r="T164" s="2">
        <f t="shared" si="81"/>
        <v>100</v>
      </c>
      <c r="V164">
        <f>MATCH(B164,Sheet2!A:A,)</f>
        <v>7</v>
      </c>
    </row>
    <row r="165" spans="1:22" x14ac:dyDescent="0.25">
      <c r="A165" s="1" t="s">
        <v>74</v>
      </c>
      <c r="B165" t="s">
        <v>3</v>
      </c>
      <c r="D165" s="2">
        <v>10273</v>
      </c>
      <c r="E165" s="2">
        <v>110</v>
      </c>
      <c r="G165" s="2">
        <v>0</v>
      </c>
      <c r="J165" s="2">
        <v>34.572596153846156</v>
      </c>
      <c r="L165" s="2">
        <v>51.365000000000002</v>
      </c>
      <c r="O165" s="2">
        <v>100</v>
      </c>
      <c r="Q165" s="2">
        <f t="shared" si="78"/>
        <v>10366.207596153847</v>
      </c>
      <c r="R165" s="2">
        <f t="shared" si="79"/>
        <v>34.572596153846156</v>
      </c>
      <c r="S165" s="2">
        <f t="shared" si="80"/>
        <v>0</v>
      </c>
      <c r="T165" s="2">
        <f t="shared" si="81"/>
        <v>100</v>
      </c>
      <c r="V165">
        <f>MATCH(B165,Sheet2!A:A,)</f>
        <v>2</v>
      </c>
    </row>
    <row r="166" spans="1:22" x14ac:dyDescent="0.25">
      <c r="A166" s="1" t="s">
        <v>74</v>
      </c>
      <c r="B166" t="s">
        <v>4</v>
      </c>
      <c r="D166" s="2">
        <v>6851</v>
      </c>
      <c r="E166" s="2">
        <v>110</v>
      </c>
      <c r="G166" s="2">
        <v>0</v>
      </c>
      <c r="J166" s="2">
        <v>26.35</v>
      </c>
      <c r="L166" s="2">
        <v>13.175000000000001</v>
      </c>
      <c r="O166" s="2">
        <v>100</v>
      </c>
      <c r="Q166" s="2">
        <f t="shared" si="78"/>
        <v>6974.1750000000002</v>
      </c>
      <c r="R166" s="2">
        <f t="shared" si="79"/>
        <v>26.35</v>
      </c>
      <c r="S166" s="2">
        <f t="shared" si="80"/>
        <v>0</v>
      </c>
      <c r="T166" s="2">
        <f t="shared" si="81"/>
        <v>100</v>
      </c>
      <c r="V166">
        <f>MATCH(B166,Sheet2!A:A,)</f>
        <v>8</v>
      </c>
    </row>
    <row r="167" spans="1:22" x14ac:dyDescent="0.25">
      <c r="A167" s="1" t="s">
        <v>74</v>
      </c>
      <c r="B167" t="s">
        <v>5</v>
      </c>
      <c r="D167" s="2">
        <v>5270</v>
      </c>
      <c r="E167" s="2">
        <v>100</v>
      </c>
      <c r="G167" s="2">
        <v>0</v>
      </c>
      <c r="J167" s="2">
        <v>26.35</v>
      </c>
      <c r="L167" s="2">
        <v>13.175000000000001</v>
      </c>
      <c r="O167" s="2">
        <v>100</v>
      </c>
      <c r="Q167" s="2">
        <f t="shared" si="78"/>
        <v>5383.1750000000002</v>
      </c>
      <c r="R167" s="2">
        <f t="shared" si="79"/>
        <v>26.35</v>
      </c>
      <c r="S167" s="2">
        <f t="shared" si="80"/>
        <v>0</v>
      </c>
      <c r="T167" s="2">
        <f t="shared" si="81"/>
        <v>100</v>
      </c>
      <c r="V167">
        <f>MATCH(B167,Sheet2!A:A,)</f>
        <v>9</v>
      </c>
    </row>
    <row r="168" spans="1:22" x14ac:dyDescent="0.25">
      <c r="A168" s="1" t="s">
        <v>74</v>
      </c>
      <c r="B168" t="s">
        <v>6</v>
      </c>
      <c r="D168" s="2">
        <v>5797</v>
      </c>
      <c r="E168" s="2">
        <v>110</v>
      </c>
      <c r="G168" s="2">
        <v>164.6875</v>
      </c>
      <c r="J168" s="2">
        <v>32.9375</v>
      </c>
      <c r="L168" s="2">
        <v>0</v>
      </c>
      <c r="O168" s="2">
        <v>100</v>
      </c>
      <c r="Q168" s="2">
        <f t="shared" si="78"/>
        <v>6104.625</v>
      </c>
      <c r="R168" s="2">
        <f t="shared" si="79"/>
        <v>197.625</v>
      </c>
      <c r="S168" s="2">
        <f t="shared" si="80"/>
        <v>0</v>
      </c>
      <c r="T168" s="2">
        <f t="shared" si="81"/>
        <v>100</v>
      </c>
      <c r="V168">
        <f>MATCH(B168,Sheet2!A:A,)</f>
        <v>10</v>
      </c>
    </row>
    <row r="169" spans="1:22" x14ac:dyDescent="0.25">
      <c r="A169" s="1" t="s">
        <v>74</v>
      </c>
      <c r="B169" t="s">
        <v>7</v>
      </c>
      <c r="D169" s="2">
        <v>5797</v>
      </c>
      <c r="E169" s="2">
        <v>110</v>
      </c>
      <c r="J169" s="2">
        <v>32.9375</v>
      </c>
      <c r="L169" s="2">
        <v>115.28125</v>
      </c>
      <c r="O169" s="2">
        <v>100</v>
      </c>
      <c r="Q169" s="2">
        <f t="shared" si="78"/>
        <v>5824.65625</v>
      </c>
      <c r="R169" s="2">
        <f t="shared" si="79"/>
        <v>32.9375</v>
      </c>
      <c r="S169" s="2">
        <f t="shared" si="80"/>
        <v>0</v>
      </c>
      <c r="T169" s="2">
        <f t="shared" si="81"/>
        <v>100</v>
      </c>
      <c r="V169">
        <f>MATCH(B169,Sheet2!A:A,)</f>
        <v>11</v>
      </c>
    </row>
    <row r="171" spans="1:22" x14ac:dyDescent="0.25">
      <c r="A171" s="1" t="s">
        <v>75</v>
      </c>
      <c r="B171" t="s">
        <v>1</v>
      </c>
      <c r="D171" s="2">
        <v>6851</v>
      </c>
      <c r="E171" s="2">
        <v>125</v>
      </c>
      <c r="G171" s="2">
        <v>0</v>
      </c>
      <c r="J171" s="2">
        <v>26.35</v>
      </c>
      <c r="L171" s="2">
        <v>395.25</v>
      </c>
      <c r="M171" s="2">
        <v>540</v>
      </c>
      <c r="N171" s="2">
        <v>162.5</v>
      </c>
      <c r="Q171" s="2">
        <f t="shared" ref="Q171:Q177" si="82">D171+E171+F171+G171+J171-L171</f>
        <v>6607.1</v>
      </c>
      <c r="R171" s="2">
        <f t="shared" ref="R171:R177" si="83">G171+J171</f>
        <v>26.35</v>
      </c>
      <c r="S171" s="2">
        <f t="shared" ref="S171:S177" si="84">H171+I171</f>
        <v>0</v>
      </c>
      <c r="T171" s="2">
        <f t="shared" ref="T171:T177" si="85">M171+N171+O171</f>
        <v>702.5</v>
      </c>
      <c r="V171">
        <f>MATCH(B171,Sheet2!A:A,)</f>
        <v>6</v>
      </c>
    </row>
    <row r="172" spans="1:22" x14ac:dyDescent="0.25">
      <c r="A172" s="1" t="s">
        <v>75</v>
      </c>
      <c r="B172" t="s">
        <v>2</v>
      </c>
      <c r="D172" s="2">
        <v>6851</v>
      </c>
      <c r="E172" s="2">
        <v>130</v>
      </c>
      <c r="G172" s="2">
        <v>0</v>
      </c>
      <c r="J172" s="2">
        <v>19.762500000000003</v>
      </c>
      <c r="L172" s="2">
        <v>0</v>
      </c>
      <c r="M172" s="2">
        <v>540</v>
      </c>
      <c r="N172" s="2">
        <v>162.5</v>
      </c>
      <c r="Q172" s="2">
        <f t="shared" si="82"/>
        <v>7000.7624999999998</v>
      </c>
      <c r="R172" s="2">
        <f t="shared" si="83"/>
        <v>19.762500000000003</v>
      </c>
      <c r="S172" s="2">
        <f t="shared" si="84"/>
        <v>0</v>
      </c>
      <c r="T172" s="2">
        <f t="shared" si="85"/>
        <v>702.5</v>
      </c>
      <c r="V172">
        <f>MATCH(B172,Sheet2!A:A,)</f>
        <v>7</v>
      </c>
    </row>
    <row r="173" spans="1:22" x14ac:dyDescent="0.25">
      <c r="A173" s="1" t="s">
        <v>75</v>
      </c>
      <c r="B173" t="s">
        <v>3</v>
      </c>
      <c r="D173" s="2">
        <v>10273</v>
      </c>
      <c r="E173" s="2">
        <v>130</v>
      </c>
      <c r="F173" s="2">
        <v>50</v>
      </c>
      <c r="G173" s="2">
        <v>0</v>
      </c>
      <c r="J173" s="2">
        <v>49.38942307692308</v>
      </c>
      <c r="L173" s="2">
        <v>45.438269230769237</v>
      </c>
      <c r="M173" s="2">
        <v>800</v>
      </c>
      <c r="N173" s="2">
        <v>275</v>
      </c>
      <c r="Q173" s="2">
        <f t="shared" si="82"/>
        <v>10456.951153846154</v>
      </c>
      <c r="R173" s="2">
        <f t="shared" si="83"/>
        <v>49.38942307692308</v>
      </c>
      <c r="S173" s="2">
        <f t="shared" si="84"/>
        <v>0</v>
      </c>
      <c r="T173" s="2">
        <f t="shared" si="85"/>
        <v>1075</v>
      </c>
      <c r="V173">
        <f>MATCH(B173,Sheet2!A:A,)</f>
        <v>2</v>
      </c>
    </row>
    <row r="174" spans="1:22" x14ac:dyDescent="0.25">
      <c r="A174" s="1" t="s">
        <v>75</v>
      </c>
      <c r="B174" t="s">
        <v>4</v>
      </c>
      <c r="D174" s="2">
        <v>6851</v>
      </c>
      <c r="E174" s="2">
        <v>130</v>
      </c>
      <c r="G174" s="2">
        <v>0</v>
      </c>
      <c r="J174" s="2">
        <v>19.762500000000003</v>
      </c>
      <c r="L174" s="2">
        <v>0</v>
      </c>
      <c r="M174" s="2">
        <v>540</v>
      </c>
      <c r="N174" s="2">
        <v>162.5</v>
      </c>
      <c r="Q174" s="2">
        <f t="shared" si="82"/>
        <v>7000.7624999999998</v>
      </c>
      <c r="R174" s="2">
        <f t="shared" si="83"/>
        <v>19.762500000000003</v>
      </c>
      <c r="S174" s="2">
        <f t="shared" si="84"/>
        <v>0</v>
      </c>
      <c r="T174" s="2">
        <f t="shared" si="85"/>
        <v>702.5</v>
      </c>
      <c r="V174">
        <f>MATCH(B174,Sheet2!A:A,)</f>
        <v>8</v>
      </c>
    </row>
    <row r="175" spans="1:22" x14ac:dyDescent="0.25">
      <c r="A175" s="1" t="s">
        <v>75</v>
      </c>
      <c r="B175" t="s">
        <v>5</v>
      </c>
      <c r="D175" s="2">
        <v>6851</v>
      </c>
      <c r="E175" s="2">
        <v>130</v>
      </c>
      <c r="G175" s="2">
        <v>164.6875</v>
      </c>
      <c r="J175" s="2">
        <v>32.9375</v>
      </c>
      <c r="L175" s="2">
        <v>4.6112500000000001</v>
      </c>
      <c r="M175" s="2">
        <v>480</v>
      </c>
      <c r="N175" s="2">
        <v>150</v>
      </c>
      <c r="Q175" s="2">
        <f t="shared" si="82"/>
        <v>7174.0137500000001</v>
      </c>
      <c r="R175" s="2">
        <f t="shared" si="83"/>
        <v>197.625</v>
      </c>
      <c r="S175" s="2">
        <f t="shared" si="84"/>
        <v>0</v>
      </c>
      <c r="T175" s="2">
        <f t="shared" si="85"/>
        <v>630</v>
      </c>
      <c r="V175">
        <f>MATCH(B175,Sheet2!A:A,)</f>
        <v>9</v>
      </c>
    </row>
    <row r="176" spans="1:22" x14ac:dyDescent="0.25">
      <c r="A176" s="1" t="s">
        <v>75</v>
      </c>
      <c r="B176" t="s">
        <v>6</v>
      </c>
      <c r="D176" s="2">
        <v>6324</v>
      </c>
      <c r="E176" s="2">
        <v>120</v>
      </c>
      <c r="G176" s="2">
        <v>0</v>
      </c>
      <c r="J176" s="2">
        <v>39.525000000000006</v>
      </c>
      <c r="L176" s="2">
        <v>0</v>
      </c>
      <c r="M176" s="2">
        <v>480</v>
      </c>
      <c r="N176" s="2">
        <v>150</v>
      </c>
      <c r="Q176" s="2">
        <f t="shared" si="82"/>
        <v>6483.5249999999996</v>
      </c>
      <c r="R176" s="2">
        <f t="shared" si="83"/>
        <v>39.525000000000006</v>
      </c>
      <c r="S176" s="2">
        <f t="shared" si="84"/>
        <v>0</v>
      </c>
      <c r="T176" s="2">
        <f t="shared" si="85"/>
        <v>630</v>
      </c>
      <c r="V176">
        <f>MATCH(B176,Sheet2!A:A,)</f>
        <v>10</v>
      </c>
    </row>
    <row r="177" spans="1:22" x14ac:dyDescent="0.25">
      <c r="A177" s="1" t="s">
        <v>75</v>
      </c>
      <c r="B177" t="s">
        <v>7</v>
      </c>
      <c r="D177" s="2">
        <v>6324</v>
      </c>
      <c r="E177" s="2">
        <v>120</v>
      </c>
      <c r="J177" s="2">
        <v>39.525000000000006</v>
      </c>
      <c r="L177" s="2">
        <v>131.75</v>
      </c>
      <c r="M177" s="2">
        <v>480</v>
      </c>
      <c r="N177" s="2">
        <v>150</v>
      </c>
      <c r="Q177" s="2">
        <f t="shared" si="82"/>
        <v>6351.7749999999996</v>
      </c>
      <c r="R177" s="2">
        <f t="shared" si="83"/>
        <v>39.525000000000006</v>
      </c>
      <c r="S177" s="2">
        <f t="shared" si="84"/>
        <v>0</v>
      </c>
      <c r="T177" s="2">
        <f t="shared" si="85"/>
        <v>630</v>
      </c>
      <c r="V177">
        <f>MATCH(B177,Sheet2!A:A,)</f>
        <v>11</v>
      </c>
    </row>
    <row r="179" spans="1:22" x14ac:dyDescent="0.25">
      <c r="A179" s="1" t="s">
        <v>76</v>
      </c>
      <c r="B179" t="s">
        <v>1</v>
      </c>
      <c r="D179" s="2">
        <v>6851</v>
      </c>
      <c r="E179" s="2">
        <v>120</v>
      </c>
      <c r="G179" s="2">
        <v>0</v>
      </c>
      <c r="H179" s="2">
        <v>0</v>
      </c>
      <c r="J179" s="2">
        <v>19.762500000000003</v>
      </c>
      <c r="L179" s="2">
        <v>0</v>
      </c>
      <c r="O179" s="2">
        <v>100</v>
      </c>
      <c r="Q179" s="2">
        <f t="shared" ref="Q179:Q185" si="86">D179+E179+F179+G179+J179-L179</f>
        <v>6990.7624999999998</v>
      </c>
      <c r="R179" s="2">
        <f t="shared" ref="R179:R185" si="87">G179+J179</f>
        <v>19.762500000000003</v>
      </c>
      <c r="S179" s="2">
        <f t="shared" ref="S179:S185" si="88">H179+I179</f>
        <v>0</v>
      </c>
      <c r="T179" s="2">
        <f t="shared" ref="T179:T185" si="89">M179+N179+O179</f>
        <v>100</v>
      </c>
      <c r="V179">
        <f>MATCH(B179,Sheet2!A:A,)</f>
        <v>6</v>
      </c>
    </row>
    <row r="180" spans="1:22" x14ac:dyDescent="0.25">
      <c r="A180" s="1" t="s">
        <v>76</v>
      </c>
      <c r="B180" t="s">
        <v>2</v>
      </c>
      <c r="D180" s="2">
        <v>6851</v>
      </c>
      <c r="E180" s="2">
        <v>120</v>
      </c>
      <c r="G180" s="2">
        <v>82.34375</v>
      </c>
      <c r="H180" s="2">
        <v>0</v>
      </c>
      <c r="J180" s="2">
        <v>6.5875000000000004</v>
      </c>
      <c r="L180" s="2">
        <v>0</v>
      </c>
      <c r="O180" s="2">
        <v>100</v>
      </c>
      <c r="Q180" s="2">
        <f t="shared" si="86"/>
        <v>7059.9312499999996</v>
      </c>
      <c r="R180" s="2">
        <f t="shared" si="87"/>
        <v>88.931250000000006</v>
      </c>
      <c r="S180" s="2">
        <f t="shared" si="88"/>
        <v>0</v>
      </c>
      <c r="T180" s="2">
        <f t="shared" si="89"/>
        <v>100</v>
      </c>
      <c r="V180">
        <f>MATCH(B180,Sheet2!A:A,)</f>
        <v>7</v>
      </c>
    </row>
    <row r="181" spans="1:22" x14ac:dyDescent="0.25">
      <c r="A181" s="1" t="s">
        <v>76</v>
      </c>
      <c r="B181" t="s">
        <v>3</v>
      </c>
      <c r="D181" s="2">
        <v>10273</v>
      </c>
      <c r="E181" s="2">
        <v>100</v>
      </c>
      <c r="G181" s="2">
        <v>0</v>
      </c>
      <c r="H181" s="2">
        <v>0</v>
      </c>
      <c r="J181" s="2">
        <v>49.38942307692308</v>
      </c>
      <c r="L181" s="2">
        <f>34.5725961538462+1580.46153846154</f>
        <v>1615.0341346153862</v>
      </c>
      <c r="O181" s="2">
        <v>100</v>
      </c>
      <c r="Q181" s="2">
        <f t="shared" si="86"/>
        <v>8807.3552884615383</v>
      </c>
      <c r="R181" s="2">
        <f t="shared" si="87"/>
        <v>49.38942307692308</v>
      </c>
      <c r="S181" s="2">
        <f t="shared" si="88"/>
        <v>0</v>
      </c>
      <c r="T181" s="2">
        <f t="shared" si="89"/>
        <v>100</v>
      </c>
      <c r="V181">
        <f>MATCH(B181,Sheet2!A:A,)</f>
        <v>2</v>
      </c>
    </row>
    <row r="182" spans="1:22" x14ac:dyDescent="0.25">
      <c r="A182" s="1" t="s">
        <v>76</v>
      </c>
      <c r="B182" t="s">
        <v>4</v>
      </c>
      <c r="D182" s="2">
        <v>6851</v>
      </c>
      <c r="E182" s="2">
        <v>120</v>
      </c>
      <c r="G182" s="2">
        <v>82.34375</v>
      </c>
      <c r="H182" s="2">
        <v>0</v>
      </c>
      <c r="J182" s="2">
        <v>19.762500000000003</v>
      </c>
      <c r="L182" s="2">
        <v>0</v>
      </c>
      <c r="O182" s="2">
        <v>100</v>
      </c>
      <c r="Q182" s="2">
        <f t="shared" si="86"/>
        <v>7073.1062499999998</v>
      </c>
      <c r="R182" s="2">
        <f t="shared" si="87"/>
        <v>102.10625</v>
      </c>
      <c r="S182" s="2">
        <f t="shared" si="88"/>
        <v>0</v>
      </c>
      <c r="T182" s="2">
        <f t="shared" si="89"/>
        <v>100</v>
      </c>
      <c r="V182">
        <f>MATCH(B182,Sheet2!A:A,)</f>
        <v>8</v>
      </c>
    </row>
    <row r="183" spans="1:22" x14ac:dyDescent="0.25">
      <c r="A183" s="1" t="s">
        <v>76</v>
      </c>
      <c r="B183" t="s">
        <v>5</v>
      </c>
      <c r="D183" s="2">
        <v>5797</v>
      </c>
      <c r="E183" s="2">
        <v>120</v>
      </c>
      <c r="H183" s="2">
        <v>527</v>
      </c>
      <c r="J183" s="2">
        <v>46.112500000000004</v>
      </c>
      <c r="L183" s="2">
        <v>96.177499999999995</v>
      </c>
      <c r="O183" s="2">
        <v>100</v>
      </c>
      <c r="Q183" s="2">
        <f t="shared" si="86"/>
        <v>5866.9350000000004</v>
      </c>
      <c r="R183" s="2">
        <f t="shared" si="87"/>
        <v>46.112500000000004</v>
      </c>
      <c r="S183" s="2">
        <f t="shared" si="88"/>
        <v>527</v>
      </c>
      <c r="T183" s="2">
        <f t="shared" si="89"/>
        <v>100</v>
      </c>
      <c r="V183">
        <f>MATCH(B183,Sheet2!A:A,)</f>
        <v>9</v>
      </c>
    </row>
    <row r="184" spans="1:22" x14ac:dyDescent="0.25">
      <c r="A184" s="1" t="s">
        <v>76</v>
      </c>
      <c r="B184" t="s">
        <v>6</v>
      </c>
      <c r="D184" s="2">
        <v>5797</v>
      </c>
      <c r="E184" s="2">
        <v>120</v>
      </c>
      <c r="H184" s="2">
        <v>527</v>
      </c>
      <c r="J184" s="2">
        <v>19.762500000000003</v>
      </c>
      <c r="L184" s="2">
        <v>21.73875</v>
      </c>
      <c r="O184" s="2">
        <v>100</v>
      </c>
      <c r="Q184" s="2">
        <f t="shared" si="86"/>
        <v>5915.0237499999994</v>
      </c>
      <c r="R184" s="2">
        <f t="shared" si="87"/>
        <v>19.762500000000003</v>
      </c>
      <c r="S184" s="2">
        <f t="shared" si="88"/>
        <v>527</v>
      </c>
      <c r="T184" s="2">
        <f t="shared" si="89"/>
        <v>100</v>
      </c>
      <c r="V184">
        <f>MATCH(B184,Sheet2!A:A,)</f>
        <v>10</v>
      </c>
    </row>
    <row r="185" spans="1:22" x14ac:dyDescent="0.25">
      <c r="A185" s="1" t="s">
        <v>76</v>
      </c>
      <c r="B185" t="s">
        <v>7</v>
      </c>
      <c r="D185" s="2">
        <v>5797</v>
      </c>
      <c r="E185" s="2">
        <v>120</v>
      </c>
      <c r="H185" s="2">
        <v>527</v>
      </c>
      <c r="J185" s="2">
        <v>52.7</v>
      </c>
      <c r="L185" s="2">
        <v>85.637500000000003</v>
      </c>
      <c r="O185" s="2">
        <v>100</v>
      </c>
      <c r="Q185" s="2">
        <f t="shared" si="86"/>
        <v>5884.0625</v>
      </c>
      <c r="R185" s="2">
        <f t="shared" si="87"/>
        <v>52.7</v>
      </c>
      <c r="S185" s="2">
        <f t="shared" si="88"/>
        <v>527</v>
      </c>
      <c r="T185" s="2">
        <f t="shared" si="89"/>
        <v>100</v>
      </c>
      <c r="V185">
        <f>MATCH(B185,Sheet2!A:A,)</f>
        <v>11</v>
      </c>
    </row>
    <row r="186" spans="1:22" ht="15.75" thickBot="1" x14ac:dyDescent="0.3"/>
    <row r="187" spans="1:22" x14ac:dyDescent="0.25">
      <c r="A187" s="1" t="s">
        <v>77</v>
      </c>
      <c r="B187" t="s">
        <v>1</v>
      </c>
      <c r="D187" s="2">
        <v>6851</v>
      </c>
      <c r="E187" s="2">
        <v>110</v>
      </c>
      <c r="G187" s="91">
        <v>0</v>
      </c>
      <c r="H187" s="93">
        <v>0</v>
      </c>
      <c r="J187" s="94">
        <v>19.762500000000003</v>
      </c>
      <c r="L187" s="95">
        <v>0</v>
      </c>
      <c r="M187" s="97">
        <v>540</v>
      </c>
      <c r="N187" s="100">
        <v>162.5</v>
      </c>
      <c r="Q187" s="2">
        <f t="shared" ref="Q187:Q193" si="90">D187+E187+F187+G187+J187-L187</f>
        <v>6980.7624999999998</v>
      </c>
      <c r="R187" s="2">
        <f t="shared" ref="R187:R193" si="91">G187+J187</f>
        <v>19.762500000000003</v>
      </c>
      <c r="S187" s="2">
        <f t="shared" ref="S187:S193" si="92">H187+I187</f>
        <v>0</v>
      </c>
      <c r="T187" s="2">
        <f t="shared" ref="T187:T193" si="93">M187+N187+O187</f>
        <v>702.5</v>
      </c>
      <c r="V187">
        <f>MATCH(B187,Sheet2!A:A,)</f>
        <v>6</v>
      </c>
    </row>
    <row r="188" spans="1:22" x14ac:dyDescent="0.25">
      <c r="A188" s="1" t="s">
        <v>77</v>
      </c>
      <c r="B188" t="s">
        <v>2</v>
      </c>
      <c r="D188" s="2">
        <v>6851</v>
      </c>
      <c r="E188" s="2">
        <v>110</v>
      </c>
      <c r="G188" s="91">
        <v>370.546875</v>
      </c>
      <c r="H188" s="92">
        <v>0</v>
      </c>
      <c r="J188" s="94">
        <v>0</v>
      </c>
      <c r="L188" s="96">
        <v>0</v>
      </c>
      <c r="M188" s="98">
        <v>540</v>
      </c>
      <c r="N188" s="100">
        <v>162.5</v>
      </c>
      <c r="Q188" s="2">
        <f t="shared" si="90"/>
        <v>7331.546875</v>
      </c>
      <c r="R188" s="2">
        <f t="shared" si="91"/>
        <v>370.546875</v>
      </c>
      <c r="S188" s="2">
        <f t="shared" si="92"/>
        <v>0</v>
      </c>
      <c r="T188" s="2">
        <f t="shared" si="93"/>
        <v>702.5</v>
      </c>
      <c r="V188">
        <f>MATCH(B188,Sheet2!A:A,)</f>
        <v>7</v>
      </c>
    </row>
    <row r="189" spans="1:22" x14ac:dyDescent="0.25">
      <c r="A189" s="1" t="s">
        <v>77</v>
      </c>
      <c r="B189" t="s">
        <v>3</v>
      </c>
      <c r="D189" s="2">
        <v>10273</v>
      </c>
      <c r="E189" s="2">
        <v>110</v>
      </c>
      <c r="G189" s="91">
        <v>0</v>
      </c>
      <c r="H189" s="92">
        <v>0</v>
      </c>
      <c r="J189" s="94">
        <v>54.328365384615388</v>
      </c>
      <c r="L189" s="96">
        <v>0</v>
      </c>
      <c r="M189" s="98">
        <v>800</v>
      </c>
      <c r="N189" s="100">
        <v>275</v>
      </c>
      <c r="Q189" s="2">
        <f t="shared" si="90"/>
        <v>10437.328365384616</v>
      </c>
      <c r="R189" s="2">
        <f t="shared" si="91"/>
        <v>54.328365384615388</v>
      </c>
      <c r="S189" s="2">
        <f t="shared" si="92"/>
        <v>0</v>
      </c>
      <c r="T189" s="2">
        <f t="shared" si="93"/>
        <v>1075</v>
      </c>
      <c r="V189">
        <f>MATCH(B189,Sheet2!A:A,)</f>
        <v>2</v>
      </c>
    </row>
    <row r="190" spans="1:22" x14ac:dyDescent="0.25">
      <c r="A190" s="1" t="s">
        <v>77</v>
      </c>
      <c r="B190" t="s">
        <v>4</v>
      </c>
      <c r="D190" s="2">
        <v>6851</v>
      </c>
      <c r="E190" s="2">
        <v>110</v>
      </c>
      <c r="G190" s="91">
        <v>0</v>
      </c>
      <c r="H190" s="92">
        <v>0</v>
      </c>
      <c r="J190" s="94">
        <v>13.175000000000001</v>
      </c>
      <c r="L190" s="96">
        <v>0</v>
      </c>
      <c r="M190" s="98">
        <v>540</v>
      </c>
      <c r="N190" s="100">
        <v>162.5</v>
      </c>
      <c r="Q190" s="2">
        <f t="shared" si="90"/>
        <v>6974.1750000000002</v>
      </c>
      <c r="R190" s="2">
        <f t="shared" si="91"/>
        <v>13.175000000000001</v>
      </c>
      <c r="S190" s="2">
        <f t="shared" si="92"/>
        <v>0</v>
      </c>
      <c r="T190" s="2">
        <f t="shared" si="93"/>
        <v>702.5</v>
      </c>
      <c r="V190">
        <f>MATCH(B190,Sheet2!A:A,)</f>
        <v>8</v>
      </c>
    </row>
    <row r="191" spans="1:22" x14ac:dyDescent="0.25">
      <c r="A191" s="1" t="s">
        <v>77</v>
      </c>
      <c r="B191" t="s">
        <v>5</v>
      </c>
      <c r="D191" s="2">
        <v>5270</v>
      </c>
      <c r="E191" s="2">
        <v>110</v>
      </c>
      <c r="G191" s="91">
        <v>370.546875</v>
      </c>
      <c r="H191" s="92">
        <v>527</v>
      </c>
      <c r="J191" s="94">
        <v>39.525000000000006</v>
      </c>
      <c r="L191" s="96">
        <v>65.875</v>
      </c>
      <c r="M191" s="98">
        <v>480</v>
      </c>
      <c r="N191" s="100">
        <v>150</v>
      </c>
      <c r="Q191" s="2">
        <f t="shared" si="90"/>
        <v>5724.1968749999996</v>
      </c>
      <c r="R191" s="2">
        <f t="shared" si="91"/>
        <v>410.07187499999998</v>
      </c>
      <c r="S191" s="2">
        <f t="shared" si="92"/>
        <v>527</v>
      </c>
      <c r="T191" s="2">
        <f t="shared" si="93"/>
        <v>630</v>
      </c>
      <c r="V191">
        <f>MATCH(B191,Sheet2!A:A,)</f>
        <v>9</v>
      </c>
    </row>
    <row r="192" spans="1:22" x14ac:dyDescent="0.25">
      <c r="A192" s="1" t="s">
        <v>77</v>
      </c>
      <c r="B192" t="s">
        <v>6</v>
      </c>
      <c r="D192" s="2">
        <v>5270</v>
      </c>
      <c r="E192" s="2">
        <v>110</v>
      </c>
      <c r="G192" s="91">
        <v>247.03125</v>
      </c>
      <c r="H192" s="92">
        <v>527</v>
      </c>
      <c r="J192" s="94">
        <v>32.9375</v>
      </c>
      <c r="M192" s="98">
        <v>480</v>
      </c>
      <c r="N192" s="100">
        <v>150</v>
      </c>
      <c r="Q192" s="2">
        <f t="shared" si="90"/>
        <v>5659.96875</v>
      </c>
      <c r="R192" s="2">
        <f t="shared" si="91"/>
        <v>279.96875</v>
      </c>
      <c r="S192" s="2">
        <f t="shared" si="92"/>
        <v>527</v>
      </c>
      <c r="T192" s="2">
        <f t="shared" si="93"/>
        <v>630</v>
      </c>
      <c r="V192">
        <f>MATCH(B192,Sheet2!A:A,)</f>
        <v>10</v>
      </c>
    </row>
    <row r="193" spans="1:22" x14ac:dyDescent="0.25">
      <c r="A193" s="1" t="s">
        <v>77</v>
      </c>
      <c r="B193" t="s">
        <v>7</v>
      </c>
      <c r="D193" s="2">
        <v>5270</v>
      </c>
      <c r="E193" s="2">
        <v>110</v>
      </c>
      <c r="G193" s="91">
        <v>164.6875</v>
      </c>
      <c r="H193" s="92">
        <v>527</v>
      </c>
      <c r="J193" s="94">
        <v>39.525000000000006</v>
      </c>
      <c r="M193" s="98">
        <v>480</v>
      </c>
      <c r="N193" s="100">
        <v>150</v>
      </c>
      <c r="Q193" s="2">
        <f t="shared" si="90"/>
        <v>5584.2124999999996</v>
      </c>
      <c r="R193" s="2">
        <f t="shared" si="91"/>
        <v>204.21250000000001</v>
      </c>
      <c r="S193" s="2">
        <f t="shared" si="92"/>
        <v>527</v>
      </c>
      <c r="T193" s="2">
        <f t="shared" si="93"/>
        <v>630</v>
      </c>
      <c r="V193">
        <f>MATCH(B193,Sheet2!A:A,)</f>
        <v>11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53E0F-3C42-4636-B4D1-E50DD4F9D310}">
  <dimension ref="A1:R31"/>
  <sheetViews>
    <sheetView tabSelected="1" topLeftCell="C1" workbookViewId="0">
      <selection activeCell="H13" sqref="H13"/>
    </sheetView>
  </sheetViews>
  <sheetFormatPr defaultRowHeight="15" x14ac:dyDescent="0.25"/>
  <cols>
    <col min="1" max="1" width="20.140625" bestFit="1" customWidth="1"/>
    <col min="2" max="2" width="15.28515625" bestFit="1" customWidth="1"/>
    <col min="3" max="5" width="13.7109375" customWidth="1"/>
    <col min="6" max="7" width="13.7109375" style="101" customWidth="1"/>
    <col min="8" max="8" width="13.28515625" bestFit="1" customWidth="1"/>
    <col min="9" max="9" width="11.140625" bestFit="1" customWidth="1"/>
    <col min="10" max="10" width="10.5703125" customWidth="1"/>
    <col min="11" max="11" width="11.5703125" bestFit="1" customWidth="1"/>
    <col min="12" max="14" width="9.5703125" bestFit="1" customWidth="1"/>
    <col min="18" max="18" width="10.5703125" bestFit="1" customWidth="1"/>
  </cols>
  <sheetData>
    <row r="1" spans="1:18" x14ac:dyDescent="0.25">
      <c r="A1" s="4" t="s">
        <v>50</v>
      </c>
      <c r="B1" s="4" t="s">
        <v>30</v>
      </c>
      <c r="C1" s="4" t="s">
        <v>32</v>
      </c>
      <c r="D1" s="4" t="s">
        <v>33</v>
      </c>
      <c r="E1" s="4" t="s">
        <v>34</v>
      </c>
      <c r="F1" s="4"/>
      <c r="G1" s="4"/>
      <c r="H1" s="4" t="s">
        <v>35</v>
      </c>
      <c r="I1" s="4" t="s">
        <v>31</v>
      </c>
      <c r="J1" s="4" t="s">
        <v>24</v>
      </c>
      <c r="K1" s="4" t="s">
        <v>51</v>
      </c>
    </row>
    <row r="2" spans="1:18" x14ac:dyDescent="0.25">
      <c r="A2" t="s">
        <v>3</v>
      </c>
      <c r="B2" t="s">
        <v>83</v>
      </c>
      <c r="C2" t="s">
        <v>38</v>
      </c>
      <c r="D2" t="s">
        <v>45</v>
      </c>
      <c r="E2" t="s">
        <v>82</v>
      </c>
      <c r="H2" s="2">
        <f>J2+K2+I2</f>
        <v>265841.0670192308</v>
      </c>
      <c r="I2" s="2">
        <v>20546</v>
      </c>
      <c r="J2" s="2">
        <f>SUMIF(Sheet1!B:B,A2,Sheet1!T:T)</f>
        <v>13006.5</v>
      </c>
      <c r="K2" s="2">
        <f>SUMIF(Sheet1!B:B,A2,Sheet1!Q:Q)-J2</f>
        <v>232288.5670192308</v>
      </c>
      <c r="M2" s="5"/>
      <c r="R2" s="5"/>
    </row>
    <row r="5" spans="1:18" x14ac:dyDescent="0.25">
      <c r="H5" s="4" t="s">
        <v>35</v>
      </c>
      <c r="I5" s="4" t="s">
        <v>31</v>
      </c>
      <c r="J5" s="4" t="s">
        <v>24</v>
      </c>
      <c r="K5" s="4" t="s">
        <v>51</v>
      </c>
      <c r="L5" s="4" t="s">
        <v>27</v>
      </c>
      <c r="M5" s="4" t="s">
        <v>28</v>
      </c>
      <c r="N5" s="4" t="s">
        <v>53</v>
      </c>
      <c r="P5" s="4" t="s">
        <v>56</v>
      </c>
    </row>
    <row r="6" spans="1:18" x14ac:dyDescent="0.25">
      <c r="A6" t="s">
        <v>1</v>
      </c>
      <c r="B6" t="s">
        <v>78</v>
      </c>
      <c r="C6" t="s">
        <v>36</v>
      </c>
      <c r="D6" t="s">
        <v>43</v>
      </c>
      <c r="E6" t="s">
        <v>79</v>
      </c>
      <c r="F6" s="99">
        <v>43466</v>
      </c>
      <c r="G6" s="99">
        <v>43830</v>
      </c>
      <c r="H6" s="2">
        <f>SUM(I6:N6)</f>
        <v>181485.53250000006</v>
      </c>
      <c r="I6" s="2">
        <v>13702</v>
      </c>
      <c r="J6" s="2">
        <f>SUMIF(Sheet1!B:B,A6,Sheet1!T:T)</f>
        <v>9432.5</v>
      </c>
      <c r="K6" s="2">
        <f>SUMIF(Sheet1!B:B,A6,Sheet1!Q:Q)-J6</f>
        <v>157026.94750000007</v>
      </c>
      <c r="L6" s="2">
        <f>SUMIF(Sheet1!B:B,A6,Sheet1!S:S)</f>
        <v>0</v>
      </c>
      <c r="M6" s="2">
        <f>SUMIF(Sheet1!B:B,A6,Sheet1!G:G)</f>
        <v>0</v>
      </c>
      <c r="N6" s="2">
        <f>SUMIF(Sheet1!B:B,A6,Sheet1!J:J)</f>
        <v>1324.085</v>
      </c>
      <c r="P6">
        <v>313</v>
      </c>
      <c r="Q6" s="5"/>
      <c r="R6" s="5"/>
    </row>
    <row r="7" spans="1:18" x14ac:dyDescent="0.25">
      <c r="A7" t="s">
        <v>2</v>
      </c>
      <c r="B7" t="s">
        <v>84</v>
      </c>
      <c r="C7" t="s">
        <v>37</v>
      </c>
      <c r="D7" t="s">
        <v>44</v>
      </c>
      <c r="E7" t="s">
        <v>82</v>
      </c>
      <c r="F7" s="99">
        <v>43466</v>
      </c>
      <c r="G7" s="99">
        <v>43830</v>
      </c>
      <c r="H7" s="2">
        <f t="shared" ref="H7:H11" si="0">J7+K7+I7+L7+M7+N7</f>
        <v>186081.77791666664</v>
      </c>
      <c r="I7" s="2">
        <v>13702</v>
      </c>
      <c r="J7" s="2">
        <f>SUMIF(Sheet1!B:B,A7,Sheet1!T:T)</f>
        <v>9432.5</v>
      </c>
      <c r="K7" s="2">
        <f>SUMIF(Sheet1!B:B,A7,Sheet1!Q:Q)-J7</f>
        <v>160155.82229166664</v>
      </c>
      <c r="L7" s="2">
        <f>SUMIF(Sheet1!B:B,A7,Sheet1!S:S)</f>
        <v>0</v>
      </c>
      <c r="M7" s="2">
        <f>SUMIF(Sheet1!B:B,A7,Sheet1!G:G)</f>
        <v>2099.7681250000001</v>
      </c>
      <c r="N7" s="2">
        <f>SUMIF(Sheet1!B:B,A7,Sheet1!J:J)</f>
        <v>691.6875</v>
      </c>
      <c r="R7" s="102"/>
    </row>
    <row r="8" spans="1:18" x14ac:dyDescent="0.25">
      <c r="A8" t="s">
        <v>4</v>
      </c>
      <c r="B8" t="s">
        <v>86</v>
      </c>
      <c r="C8" t="s">
        <v>39</v>
      </c>
      <c r="D8" t="s">
        <v>46</v>
      </c>
      <c r="E8" t="s">
        <v>85</v>
      </c>
      <c r="F8" s="99">
        <v>43466</v>
      </c>
      <c r="G8" s="99">
        <v>43830</v>
      </c>
      <c r="H8" s="2">
        <f t="shared" si="0"/>
        <v>179267.80624999999</v>
      </c>
      <c r="I8" s="2">
        <v>13702</v>
      </c>
      <c r="J8" s="2">
        <f>SUMIF(Sheet1!B:B,A8,Sheet1!T:T)</f>
        <v>9262.1</v>
      </c>
      <c r="K8" s="2">
        <f>SUMIF(Sheet1!B:B,A8,Sheet1!Q:Q)-J8</f>
        <v>155865.63249999998</v>
      </c>
      <c r="L8" s="2">
        <f>SUMIF(Sheet1!B:B,A8,Sheet1!S:S)</f>
        <v>0</v>
      </c>
      <c r="M8" s="2">
        <f>SUMIF(Sheet1!B:B,A8,Sheet1!G:G)</f>
        <v>82.34375</v>
      </c>
      <c r="N8" s="2">
        <f>SUMIF(Sheet1!B:B,A8,Sheet1!J:J)</f>
        <v>355.73</v>
      </c>
      <c r="R8" s="102"/>
    </row>
    <row r="9" spans="1:18" x14ac:dyDescent="0.25">
      <c r="A9" t="s">
        <v>5</v>
      </c>
      <c r="B9" t="s">
        <v>81</v>
      </c>
      <c r="C9" t="s">
        <v>40</v>
      </c>
      <c r="D9" t="s">
        <v>47</v>
      </c>
      <c r="E9" t="s">
        <v>80</v>
      </c>
      <c r="F9" s="99">
        <v>43466</v>
      </c>
      <c r="G9" s="99">
        <v>43830</v>
      </c>
      <c r="H9" s="2">
        <f t="shared" si="0"/>
        <v>160732.65</v>
      </c>
      <c r="I9" s="2">
        <v>11484.21</v>
      </c>
      <c r="J9" s="2">
        <f>SUMIF(Sheet1!B:B,A9,Sheet1!T:T)</f>
        <v>8626.4</v>
      </c>
      <c r="K9" s="2">
        <f>SUMIF(Sheet1!B:B,A9,Sheet1!Q:Q)-J9</f>
        <v>131295.78187500002</v>
      </c>
      <c r="L9" s="2">
        <f>SUMIF(Sheet1!B:B,A9,Sheet1!S:S)</f>
        <v>5797</v>
      </c>
      <c r="M9" s="2">
        <f>SUMIF(Sheet1!B:B,A9,Sheet1!G:G)</f>
        <v>2923.203125</v>
      </c>
      <c r="N9" s="2">
        <f>SUMIF(Sheet1!B:B,A9,Sheet1!J:J)</f>
        <v>606.05499999999995</v>
      </c>
      <c r="R9" s="102"/>
    </row>
    <row r="10" spans="1:18" x14ac:dyDescent="0.25">
      <c r="A10" t="s">
        <v>6</v>
      </c>
      <c r="B10" t="s">
        <v>87</v>
      </c>
      <c r="C10" t="s">
        <v>41</v>
      </c>
      <c r="D10" t="s">
        <v>48</v>
      </c>
      <c r="F10" s="99">
        <v>43466</v>
      </c>
      <c r="G10" s="99">
        <v>43830</v>
      </c>
      <c r="H10" s="2">
        <f t="shared" si="0"/>
        <v>154835.71166666664</v>
      </c>
      <c r="I10" s="2">
        <v>10979.17</v>
      </c>
      <c r="J10" s="2">
        <f>SUMIF(Sheet1!B:B,A10,Sheet1!T:T)</f>
        <v>8605</v>
      </c>
      <c r="K10" s="2">
        <f>SUMIF(Sheet1!B:B,A10,Sheet1!Q:Q)-J10</f>
        <v>127234.55166666664</v>
      </c>
      <c r="L10" s="2">
        <f>SUMIF(Sheet1!B:B,A10,Sheet1!S:S)</f>
        <v>4743</v>
      </c>
      <c r="M10" s="2">
        <f>SUMIF(Sheet1!B:B,A10,Sheet1!G:G)</f>
        <v>2635.0025000000001</v>
      </c>
      <c r="N10" s="2">
        <f>SUMIF(Sheet1!B:B,A10,Sheet1!J:J)</f>
        <v>638.98749999999995</v>
      </c>
      <c r="R10" s="102"/>
    </row>
    <row r="11" spans="1:18" x14ac:dyDescent="0.25">
      <c r="A11" t="s">
        <v>7</v>
      </c>
      <c r="B11" t="s">
        <v>88</v>
      </c>
      <c r="C11" t="s">
        <v>42</v>
      </c>
      <c r="D11" t="s">
        <v>49</v>
      </c>
      <c r="F11" s="99">
        <v>43466</v>
      </c>
      <c r="G11" s="99">
        <v>43830</v>
      </c>
      <c r="H11" s="2">
        <f t="shared" si="0"/>
        <v>147947.06374999997</v>
      </c>
      <c r="I11" s="2">
        <v>7023.08</v>
      </c>
      <c r="J11" s="2">
        <f>SUMIF(Sheet1!B:B,A11,Sheet1!T:T)</f>
        <v>8674</v>
      </c>
      <c r="K11" s="2">
        <f>SUMIF(Sheet1!B:B,A11,Sheet1!Q:Q)-J11</f>
        <v>125458.27374999999</v>
      </c>
      <c r="L11" s="2">
        <f>SUMIF(Sheet1!B:B,A11,Sheet1!S:S)</f>
        <v>5270</v>
      </c>
      <c r="M11" s="2">
        <f>SUMIF(Sheet1!B:B,A11,Sheet1!G:G)</f>
        <v>329.375</v>
      </c>
      <c r="N11" s="2">
        <f>SUMIF(Sheet1!B:B,A11,Sheet1!J:J)</f>
        <v>1192.3350000000003</v>
      </c>
      <c r="R11" s="102"/>
    </row>
    <row r="13" spans="1:18" x14ac:dyDescent="0.25">
      <c r="H13" s="102">
        <f>H2+H6+H7+H8+H9+H10+H11</f>
        <v>1276191.6091025642</v>
      </c>
    </row>
    <row r="17" spans="3:8" x14ac:dyDescent="0.25">
      <c r="C17" s="99"/>
      <c r="D17" s="103"/>
    </row>
    <row r="18" spans="3:8" x14ac:dyDescent="0.25">
      <c r="C18" s="105">
        <v>43504</v>
      </c>
      <c r="D18" s="104" t="s">
        <v>89</v>
      </c>
      <c r="E18" s="104">
        <v>14507.42</v>
      </c>
    </row>
    <row r="19" spans="3:8" x14ac:dyDescent="0.25">
      <c r="C19" s="105">
        <v>43532</v>
      </c>
      <c r="D19" s="104" t="s">
        <v>89</v>
      </c>
      <c r="E19" s="104">
        <v>14184.87</v>
      </c>
    </row>
    <row r="20" spans="3:8" x14ac:dyDescent="0.25">
      <c r="C20" s="105">
        <v>43565</v>
      </c>
      <c r="D20" s="104" t="s">
        <v>89</v>
      </c>
      <c r="E20" s="104">
        <v>14427.06</v>
      </c>
    </row>
    <row r="21" spans="3:8" x14ac:dyDescent="0.25">
      <c r="C21" s="105">
        <v>43595</v>
      </c>
      <c r="D21" s="104" t="s">
        <v>89</v>
      </c>
      <c r="E21" s="104">
        <v>15426.52</v>
      </c>
    </row>
    <row r="22" spans="3:8" x14ac:dyDescent="0.25">
      <c r="C22" s="105">
        <v>43626</v>
      </c>
      <c r="D22" s="104" t="s">
        <v>89</v>
      </c>
      <c r="E22" s="104">
        <v>11335.97</v>
      </c>
      <c r="G22" s="101">
        <v>494</v>
      </c>
      <c r="H22">
        <f>G22/0.05</f>
        <v>9880</v>
      </c>
    </row>
    <row r="23" spans="3:8" x14ac:dyDescent="0.25">
      <c r="C23" s="105">
        <v>43656</v>
      </c>
      <c r="D23" s="104" t="s">
        <v>89</v>
      </c>
      <c r="E23" s="104">
        <v>13971.42</v>
      </c>
    </row>
    <row r="24" spans="3:8" x14ac:dyDescent="0.25">
      <c r="C24" s="105">
        <v>43686</v>
      </c>
      <c r="D24" s="104" t="s">
        <v>89</v>
      </c>
      <c r="E24" s="104">
        <v>9594.2000000000007</v>
      </c>
    </row>
    <row r="25" spans="3:8" x14ac:dyDescent="0.25">
      <c r="C25" s="105">
        <v>43718</v>
      </c>
      <c r="D25" s="104" t="s">
        <v>89</v>
      </c>
      <c r="E25" s="104">
        <v>750</v>
      </c>
    </row>
    <row r="26" spans="3:8" x14ac:dyDescent="0.25">
      <c r="C26" s="105">
        <v>43748</v>
      </c>
      <c r="D26" s="104" t="s">
        <v>89</v>
      </c>
      <c r="E26" s="104">
        <v>17900.12</v>
      </c>
    </row>
    <row r="27" spans="3:8" x14ac:dyDescent="0.25">
      <c r="C27" s="105">
        <v>43777</v>
      </c>
      <c r="D27" s="104" t="s">
        <v>89</v>
      </c>
      <c r="E27" s="104">
        <v>14196.93</v>
      </c>
    </row>
    <row r="28" spans="3:8" x14ac:dyDescent="0.25">
      <c r="C28" s="105">
        <v>43809</v>
      </c>
      <c r="D28" s="104" t="s">
        <v>89</v>
      </c>
      <c r="E28" s="104">
        <v>12301.25</v>
      </c>
    </row>
    <row r="29" spans="3:8" x14ac:dyDescent="0.25">
      <c r="C29" s="99">
        <v>43840</v>
      </c>
      <c r="D29" s="101" t="s">
        <v>89</v>
      </c>
      <c r="E29" s="101">
        <v>19199.060000000001</v>
      </c>
    </row>
    <row r="31" spans="3:8" x14ac:dyDescent="0.25">
      <c r="E31">
        <f>SUM(E18:E30)</f>
        <v>157794.81999999998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</dc:creator>
  <cp:lastModifiedBy>default</cp:lastModifiedBy>
  <dcterms:created xsi:type="dcterms:W3CDTF">2015-06-05T18:17:20Z</dcterms:created>
  <dcterms:modified xsi:type="dcterms:W3CDTF">2020-06-01T23:15:24Z</dcterms:modified>
</cp:coreProperties>
</file>