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20\06\"/>
    </mc:Choice>
  </mc:AlternateContent>
  <xr:revisionPtr revIDLastSave="0" documentId="13_ncr:1_{27C25620-2A7C-4CAB-907C-9DFCB916FF2F}" xr6:coauthVersionLast="45" xr6:coauthVersionMax="45" xr10:uidLastSave="{00000000-0000-0000-0000-000000000000}"/>
  <bookViews>
    <workbookView xWindow="-60" yWindow="-60" windowWidth="24120" windowHeight="12960" xr2:uid="{00000000-000D-0000-FFFF-FFFF00000000}"/>
  </bookViews>
  <sheets>
    <sheet name="May 12-30" sheetId="63" r:id="rId1"/>
  </sheets>
  <externalReferences>
    <externalReference r:id="rId2"/>
    <externalReference r:id="rId3"/>
    <externalReference r:id="rId4"/>
  </externalReferences>
  <definedNames>
    <definedName name="_OC1">[1]MAIN!$D$25</definedName>
    <definedName name="_OC10">[1]MAIN!$D$34</definedName>
    <definedName name="_OC11">[1]MAIN!$D$35</definedName>
    <definedName name="_OC12">[1]MAIN!$D$36</definedName>
    <definedName name="_OC13">[1]MAIN!$D$37</definedName>
    <definedName name="_OC14">[1]MAIN!$D$38</definedName>
    <definedName name="_OC15">[1]MAIN!$D$39</definedName>
    <definedName name="_OC2">[1]MAIN!$D$26</definedName>
    <definedName name="_OC3">[1]MAIN!$D$27</definedName>
    <definedName name="_OC4">[1]MAIN!$D$28</definedName>
    <definedName name="_OC5">[1]MAIN!$D$29</definedName>
    <definedName name="_OC6">[1]MAIN!$D$30</definedName>
    <definedName name="_OC7">[1]MAIN!$D$31</definedName>
    <definedName name="_OC8">[1]MAIN!$D$32</definedName>
    <definedName name="_OC9">[1]MAIN!$D$33</definedName>
    <definedName name="celMonth">'[2]Company Setup'!$K$5</definedName>
    <definedName name="celYear">'[2]Company Setup'!$K$3</definedName>
    <definedName name="LIMIT1">[3]MAIN!$F$25</definedName>
    <definedName name="LIMIT10">[3]MAIN!$F$34</definedName>
    <definedName name="LIMIT11">[3]MAIN!$F$35</definedName>
    <definedName name="LIMIT12">[3]MAIN!$F$36</definedName>
    <definedName name="LIMIT13">[3]MAIN!$F$37</definedName>
    <definedName name="LIMIT14">[3]MAIN!$F$38</definedName>
    <definedName name="LIMIT15">[3]MAIN!$F$39</definedName>
    <definedName name="LIMIT2">[3]MAIN!$F$26</definedName>
    <definedName name="LIMIT3">[3]MAIN!$F$27</definedName>
    <definedName name="LIMIT4">[3]MAIN!$F$28</definedName>
    <definedName name="LIMIT5">[3]MAIN!$F$29</definedName>
    <definedName name="LIMIT6">[3]MAIN!$F$30</definedName>
    <definedName name="LIMIT7">[3]MAIN!$F$31</definedName>
    <definedName name="LIMIT8">[3]MAIN!$F$32</definedName>
    <definedName name="LIMIT9">[3]MAIN!$F$33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6" i="63" l="1"/>
  <c r="AI7" i="63"/>
  <c r="AI8" i="63"/>
  <c r="AI9" i="63"/>
  <c r="AI10" i="63"/>
  <c r="AI11" i="63"/>
  <c r="AI12" i="63"/>
  <c r="AI13" i="63"/>
  <c r="AI14" i="63"/>
  <c r="AI15" i="63"/>
  <c r="AI16" i="63"/>
  <c r="AI17" i="63"/>
  <c r="AI18" i="63"/>
  <c r="AI19" i="63"/>
  <c r="AI20" i="63"/>
  <c r="AI21" i="63"/>
  <c r="AI22" i="63"/>
  <c r="AI5" i="63"/>
  <c r="O22" i="63"/>
  <c r="N22" i="63"/>
  <c r="AF22" i="63" s="1"/>
  <c r="AG22" i="63" s="1"/>
  <c r="M22" i="63"/>
  <c r="O21" i="63"/>
  <c r="N21" i="63"/>
  <c r="M21" i="63"/>
  <c r="O15" i="63"/>
  <c r="N15" i="63"/>
  <c r="AF15" i="63" s="1"/>
  <c r="AG15" i="63" s="1"/>
  <c r="M15" i="63"/>
  <c r="O12" i="63"/>
  <c r="N12" i="63"/>
  <c r="M12" i="63"/>
  <c r="O16" i="63"/>
  <c r="N16" i="63"/>
  <c r="AF16" i="63" s="1"/>
  <c r="AG16" i="63" s="1"/>
  <c r="M16" i="63"/>
  <c r="O14" i="63"/>
  <c r="N14" i="63"/>
  <c r="M14" i="63"/>
  <c r="O13" i="63"/>
  <c r="N13" i="63"/>
  <c r="AF13" i="63" s="1"/>
  <c r="AG13" i="63" s="1"/>
  <c r="M13" i="63"/>
  <c r="O11" i="63"/>
  <c r="N11" i="63"/>
  <c r="M11" i="63"/>
  <c r="O10" i="63"/>
  <c r="N10" i="63"/>
  <c r="M10" i="63"/>
  <c r="O9" i="63"/>
  <c r="N9" i="63"/>
  <c r="M9" i="63"/>
  <c r="O8" i="63"/>
  <c r="N8" i="63"/>
  <c r="M8" i="63"/>
  <c r="O7" i="63"/>
  <c r="N7" i="63"/>
  <c r="M7" i="63"/>
  <c r="O6" i="63"/>
  <c r="N6" i="63"/>
  <c r="AF6" i="63" s="1"/>
  <c r="AG6" i="63" s="1"/>
  <c r="M6" i="63"/>
  <c r="O20" i="63"/>
  <c r="N20" i="63"/>
  <c r="M20" i="63"/>
  <c r="O19" i="63"/>
  <c r="N19" i="63"/>
  <c r="M19" i="63"/>
  <c r="O18" i="63"/>
  <c r="N18" i="63"/>
  <c r="M18" i="63"/>
  <c r="O17" i="63"/>
  <c r="N17" i="63"/>
  <c r="M17" i="63"/>
  <c r="AF18" i="63" l="1"/>
  <c r="AG18" i="63" s="1"/>
  <c r="AF7" i="63"/>
  <c r="AG7" i="63" s="1"/>
  <c r="AF14" i="63"/>
  <c r="AG14" i="63" s="1"/>
  <c r="AF12" i="63"/>
  <c r="AG12" i="63" s="1"/>
  <c r="AF21" i="63"/>
  <c r="AG21" i="63" s="1"/>
  <c r="AF20" i="63"/>
  <c r="AG20" i="63" s="1"/>
  <c r="AF19" i="63"/>
  <c r="AG19" i="63" s="1"/>
  <c r="AF17" i="63"/>
  <c r="AG17" i="63" s="1"/>
  <c r="AF11" i="63"/>
  <c r="AG11" i="63" s="1"/>
  <c r="AF10" i="63"/>
  <c r="AG10" i="63" s="1"/>
  <c r="AF9" i="63"/>
  <c r="AG9" i="63" s="1"/>
  <c r="AF8" i="63"/>
  <c r="AG8" i="63" s="1"/>
  <c r="AE26" i="63"/>
  <c r="AD26" i="63"/>
  <c r="AC26" i="63"/>
  <c r="AB26" i="63"/>
  <c r="AA26" i="63"/>
  <c r="Z26" i="63"/>
  <c r="Y26" i="63"/>
  <c r="X26" i="63"/>
  <c r="W26" i="63"/>
  <c r="V26" i="63"/>
  <c r="U26" i="63"/>
  <c r="T26" i="63"/>
  <c r="S26" i="63"/>
  <c r="R26" i="63"/>
  <c r="Q26" i="63"/>
  <c r="P26" i="63"/>
  <c r="L26" i="63"/>
  <c r="J26" i="63"/>
  <c r="I26" i="63"/>
  <c r="H26" i="63"/>
  <c r="O25" i="63"/>
  <c r="N25" i="63"/>
  <c r="AF25" i="63" s="1"/>
  <c r="AG25" i="63" s="1"/>
  <c r="M25" i="63"/>
  <c r="O24" i="63"/>
  <c r="N24" i="63"/>
  <c r="M24" i="63"/>
  <c r="O23" i="63"/>
  <c r="N23" i="63"/>
  <c r="M23" i="63"/>
  <c r="O5" i="63"/>
  <c r="N5" i="63"/>
  <c r="M5" i="63"/>
  <c r="N26" i="63" l="1"/>
  <c r="AF5" i="63"/>
  <c r="AG5" i="63" s="1"/>
  <c r="AF23" i="63"/>
  <c r="AG23" i="63" s="1"/>
  <c r="AF24" i="63"/>
  <c r="AG24" i="63" s="1"/>
  <c r="O26" i="63"/>
  <c r="M26" i="63"/>
  <c r="K26" i="63"/>
  <c r="K28" i="63" s="1"/>
  <c r="AF26" i="63" l="1"/>
  <c r="AF28" i="63" s="1"/>
  <c r="AG26" i="63"/>
</calcChain>
</file>

<file path=xl/sharedStrings.xml><?xml version="1.0" encoding="utf-8"?>
<sst xmlns="http://schemas.openxmlformats.org/spreadsheetml/2006/main" count="99" uniqueCount="68">
  <si>
    <t>Petty Cash</t>
  </si>
  <si>
    <t>MISC</t>
  </si>
  <si>
    <t>EMP MEAL</t>
  </si>
  <si>
    <t>MARKETING</t>
  </si>
  <si>
    <t>SALARIES AND WAGES</t>
  </si>
  <si>
    <t>TRANSPO</t>
  </si>
  <si>
    <t>REPAIRS AND MAINTENANCE</t>
  </si>
  <si>
    <t>OFFICE SUPPLIES</t>
  </si>
  <si>
    <t>RAW MATS BEVERAGES</t>
  </si>
  <si>
    <t>RAW MATS FOOD</t>
  </si>
  <si>
    <t>EWT</t>
  </si>
  <si>
    <t>Input VAT</t>
  </si>
  <si>
    <t>Net of VAT</t>
  </si>
  <si>
    <t>EWT Rate</t>
  </si>
  <si>
    <t>VAT 12%</t>
  </si>
  <si>
    <t>VAT Exempt</t>
  </si>
  <si>
    <t>VAT Zero-Rated</t>
  </si>
  <si>
    <t>Invalid</t>
  </si>
  <si>
    <t>Particulars</t>
  </si>
  <si>
    <t>Invoice Number</t>
  </si>
  <si>
    <t>TIN</t>
  </si>
  <si>
    <t>Payee</t>
  </si>
  <si>
    <t>PCV Number</t>
  </si>
  <si>
    <t>Date</t>
  </si>
  <si>
    <t>6102-3</t>
  </si>
  <si>
    <t>6223-2</t>
  </si>
  <si>
    <t xml:space="preserve">Petty Cash </t>
  </si>
  <si>
    <t>Address</t>
  </si>
  <si>
    <t>GUEST SUPPLIES</t>
  </si>
  <si>
    <t>PHOTOCOPY</t>
  </si>
  <si>
    <t>CO. NAME: TOSHCO INC</t>
  </si>
  <si>
    <t xml:space="preserve">CLEANING </t>
  </si>
  <si>
    <t>PACKAGING</t>
  </si>
  <si>
    <t>Prepared by: Marie Sosa</t>
  </si>
  <si>
    <t>DECORS</t>
  </si>
  <si>
    <t>MEDICAL SUPPLIES</t>
  </si>
  <si>
    <t>WARES AND UTENSILS</t>
  </si>
  <si>
    <t>Valero St Makati City</t>
  </si>
  <si>
    <t>The Landmark Corporation</t>
  </si>
  <si>
    <t>Makati City</t>
  </si>
  <si>
    <t>Tube Ice</t>
  </si>
  <si>
    <t>Rustans Supercenters Inc</t>
  </si>
  <si>
    <t>201-160-401-002</t>
  </si>
  <si>
    <t>Angelo Sanchez</t>
  </si>
  <si>
    <t>000-148-295-000</t>
  </si>
  <si>
    <t xml:space="preserve"> </t>
  </si>
  <si>
    <t>Belong Enterprise</t>
  </si>
  <si>
    <t>180-192-125-001</t>
  </si>
  <si>
    <t>For the Month Ended: May  2020</t>
  </si>
  <si>
    <t>Glenn.Angelo,Ericson</t>
  </si>
  <si>
    <t>EM</t>
  </si>
  <si>
    <t>Rey Todio</t>
  </si>
  <si>
    <t>Labor &amp; Materials-Cashier Plastic Cover Shield</t>
  </si>
  <si>
    <t>1 day Salary</t>
  </si>
  <si>
    <t>Trashbag-purchased @ wet market</t>
  </si>
  <si>
    <t>Valero St Makati</t>
  </si>
  <si>
    <t>Globe Load</t>
  </si>
  <si>
    <t>Supper Shopping Market Inc</t>
  </si>
  <si>
    <t>Whole Chicken</t>
  </si>
  <si>
    <t>Joyce Dino</t>
  </si>
  <si>
    <t>Smoked Tinapa</t>
  </si>
  <si>
    <t>Insect Disinfectant</t>
  </si>
  <si>
    <t>French Baguette</t>
  </si>
  <si>
    <t>Chorizo de Bilbao</t>
  </si>
  <si>
    <t>Tomato Sauce.Cherry Tomato, Lumpia Wrapper</t>
  </si>
  <si>
    <t>209-609-105-000</t>
  </si>
  <si>
    <t>Lettuce</t>
  </si>
  <si>
    <t>Paper Bag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</si>
</sst>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;@"/>
    <numFmt numFmtId="165" formatCode="[$-409]d\-mmm\-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0">
    <xf numFmtId="0" fontId="0" fillId="0" borderId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15" applyFont="1" applyFill="1"/>
    <xf numFmtId="43" fontId="2" fillId="0" borderId="0" xfId="2" applyFont="1" applyFill="1"/>
    <xf numFmtId="9" fontId="2" fillId="0" borderId="0" xfId="29" applyFont="1" applyFill="1" applyAlignment="1">
      <alignment horizontal="center"/>
    </xf>
    <xf numFmtId="0" fontId="2" fillId="0" borderId="0" xfId="15" applyFont="1" applyFill="1" applyAlignment="1">
      <alignment horizontal="center"/>
    </xf>
    <xf numFmtId="0" fontId="2" fillId="0" borderId="0" xfId="15" applyFont="1" applyFill="1" applyAlignment="1">
      <alignment horizontal="left"/>
    </xf>
    <xf numFmtId="0" fontId="2" fillId="0" borderId="0" xfId="15" applyNumberFormat="1" applyFont="1" applyFill="1" applyAlignment="1">
      <alignment horizontal="center"/>
    </xf>
    <xf numFmtId="164" fontId="2" fillId="0" borderId="0" xfId="15" applyNumberFormat="1" applyFont="1" applyFill="1" applyAlignment="1">
      <alignment horizontal="center"/>
    </xf>
    <xf numFmtId="43" fontId="2" fillId="0" borderId="0" xfId="2" applyFont="1" applyFill="1" applyBorder="1"/>
    <xf numFmtId="9" fontId="2" fillId="0" borderId="0" xfId="29" applyFont="1" applyFill="1" applyBorder="1" applyAlignment="1">
      <alignment horizontal="center"/>
    </xf>
    <xf numFmtId="0" fontId="3" fillId="0" borderId="0" xfId="15" applyFont="1" applyFill="1"/>
    <xf numFmtId="0" fontId="2" fillId="0" borderId="0" xfId="15" applyFont="1" applyFill="1" applyAlignment="1">
      <alignment vertical="center" wrapText="1"/>
    </xf>
    <xf numFmtId="0" fontId="2" fillId="2" borderId="0" xfId="15" applyFont="1" applyFill="1"/>
    <xf numFmtId="164" fontId="3" fillId="0" borderId="0" xfId="15" applyNumberFormat="1" applyFont="1" applyFill="1" applyAlignment="1">
      <alignment horizontal="left"/>
    </xf>
    <xf numFmtId="0" fontId="3" fillId="0" borderId="0" xfId="15" applyNumberFormat="1" applyFont="1" applyFill="1" applyAlignment="1">
      <alignment horizontal="left"/>
    </xf>
    <xf numFmtId="49" fontId="3" fillId="0" borderId="0" xfId="15" applyNumberFormat="1" applyFont="1" applyFill="1"/>
    <xf numFmtId="0" fontId="7" fillId="0" borderId="0" xfId="2" applyNumberFormat="1" applyFont="1" applyFill="1" applyAlignment="1">
      <alignment horizontal="center"/>
    </xf>
    <xf numFmtId="164" fontId="3" fillId="0" borderId="3" xfId="15" applyNumberFormat="1" applyFont="1" applyFill="1" applyBorder="1" applyAlignment="1">
      <alignment horizontal="center" vertical="center" wrapText="1"/>
    </xf>
    <xf numFmtId="0" fontId="3" fillId="0" borderId="3" xfId="15" applyNumberFormat="1" applyFont="1" applyFill="1" applyBorder="1" applyAlignment="1">
      <alignment horizontal="center" vertical="center" wrapText="1"/>
    </xf>
    <xf numFmtId="0" fontId="3" fillId="0" borderId="3" xfId="15" applyFont="1" applyFill="1" applyBorder="1" applyAlignment="1">
      <alignment horizontal="center" vertical="center" wrapText="1"/>
    </xf>
    <xf numFmtId="9" fontId="3" fillId="0" borderId="3" xfId="29" applyFont="1" applyFill="1" applyBorder="1" applyAlignment="1">
      <alignment horizontal="center" vertical="center" wrapText="1"/>
    </xf>
    <xf numFmtId="43" fontId="3" fillId="0" borderId="3" xfId="2" applyFont="1" applyFill="1" applyBorder="1" applyAlignment="1">
      <alignment horizontal="center" vertical="center" wrapText="1"/>
    </xf>
    <xf numFmtId="43" fontId="3" fillId="0" borderId="5" xfId="2" applyFont="1" applyFill="1" applyBorder="1" applyAlignment="1">
      <alignment horizontal="center" vertical="center" wrapText="1"/>
    </xf>
    <xf numFmtId="43" fontId="3" fillId="0" borderId="2" xfId="2" applyFont="1" applyFill="1" applyBorder="1" applyAlignment="1">
      <alignment horizontal="center" vertical="center" wrapText="1"/>
    </xf>
    <xf numFmtId="43" fontId="3" fillId="0" borderId="6" xfId="2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2" xfId="15" applyFont="1" applyFill="1" applyBorder="1" applyAlignment="1">
      <alignment horizontal="center" vertical="center" wrapText="1"/>
    </xf>
    <xf numFmtId="43" fontId="2" fillId="2" borderId="2" xfId="2" applyFont="1" applyFill="1" applyBorder="1" applyAlignment="1">
      <alignment wrapText="1"/>
    </xf>
    <xf numFmtId="43" fontId="2" fillId="2" borderId="0" xfId="15" applyNumberFormat="1" applyFont="1" applyFill="1" applyAlignment="1">
      <alignment wrapText="1"/>
    </xf>
    <xf numFmtId="165" fontId="2" fillId="2" borderId="2" xfId="0" applyNumberFormat="1" applyFont="1" applyFill="1" applyBorder="1" applyAlignment="1">
      <alignment horizontal="center" vertical="center"/>
    </xf>
    <xf numFmtId="49" fontId="2" fillId="2" borderId="2" xfId="15" applyNumberFormat="1" applyFont="1" applyFill="1" applyBorder="1" applyAlignment="1">
      <alignment horizontal="center" vertical="center"/>
    </xf>
    <xf numFmtId="43" fontId="2" fillId="2" borderId="2" xfId="1" applyFont="1" applyFill="1" applyBorder="1" applyAlignment="1">
      <alignment horizontal="center"/>
    </xf>
    <xf numFmtId="9" fontId="2" fillId="2" borderId="2" xfId="29" applyFont="1" applyFill="1" applyBorder="1" applyAlignment="1">
      <alignment horizontal="center"/>
    </xf>
    <xf numFmtId="43" fontId="2" fillId="2" borderId="2" xfId="2" applyFont="1" applyFill="1" applyBorder="1"/>
    <xf numFmtId="43" fontId="2" fillId="2" borderId="4" xfId="2" applyFont="1" applyFill="1" applyBorder="1"/>
    <xf numFmtId="164" fontId="3" fillId="0" borderId="1" xfId="15" applyNumberFormat="1" applyFont="1" applyFill="1" applyBorder="1" applyAlignment="1" applyProtection="1">
      <alignment horizontal="center"/>
      <protection locked="0"/>
    </xf>
    <xf numFmtId="0" fontId="3" fillId="0" borderId="1" xfId="15" applyNumberFormat="1" applyFont="1" applyFill="1" applyBorder="1" applyAlignment="1" applyProtection="1">
      <alignment horizontal="left"/>
      <protection locked="0"/>
    </xf>
    <xf numFmtId="0" fontId="3" fillId="0" borderId="1" xfId="15" applyFont="1" applyFill="1" applyBorder="1"/>
    <xf numFmtId="0" fontId="3" fillId="0" borderId="1" xfId="15" applyFont="1" applyFill="1" applyBorder="1" applyAlignment="1">
      <alignment horizontal="left"/>
    </xf>
    <xf numFmtId="0" fontId="3" fillId="0" borderId="1" xfId="15" applyFont="1" applyFill="1" applyBorder="1" applyAlignment="1">
      <alignment horizontal="center"/>
    </xf>
    <xf numFmtId="43" fontId="3" fillId="0" borderId="1" xfId="1" applyFont="1" applyFill="1" applyBorder="1"/>
    <xf numFmtId="43" fontId="8" fillId="0" borderId="0" xfId="2" applyFont="1" applyFill="1" applyBorder="1"/>
    <xf numFmtId="43" fontId="8" fillId="0" borderId="0" xfId="2" applyFont="1" applyFill="1"/>
    <xf numFmtId="0" fontId="9" fillId="0" borderId="0" xfId="15" applyFont="1" applyFill="1"/>
    <xf numFmtId="43" fontId="3" fillId="0" borderId="0" xfId="2" applyFont="1" applyFill="1" applyBorder="1" applyAlignment="1">
      <alignment horizontal="center"/>
    </xf>
    <xf numFmtId="43" fontId="2" fillId="2" borderId="0" xfId="15" applyNumberFormat="1" applyFont="1" applyFill="1"/>
  </cellXfs>
  <cellStyles count="30">
    <cellStyle name="Comma" xfId="1" builtinId="3"/>
    <cellStyle name="Comma 10" xfId="2" xr:uid="{00000000-0005-0000-0000-000001000000}"/>
    <cellStyle name="Comma 11" xfId="3" xr:uid="{00000000-0005-0000-0000-000002000000}"/>
    <cellStyle name="Comma 11 3" xfId="4" xr:uid="{00000000-0005-0000-0000-000003000000}"/>
    <cellStyle name="Comma 11 4" xfId="5" xr:uid="{00000000-0005-0000-0000-000004000000}"/>
    <cellStyle name="Comma 11 5" xfId="6" xr:uid="{00000000-0005-0000-0000-000005000000}"/>
    <cellStyle name="Comma 11 5 2" xfId="7" xr:uid="{00000000-0005-0000-0000-000006000000}"/>
    <cellStyle name="Comma 2" xfId="8" xr:uid="{00000000-0005-0000-0000-000007000000}"/>
    <cellStyle name="Comma 2 2" xfId="9" xr:uid="{00000000-0005-0000-0000-000008000000}"/>
    <cellStyle name="Comma 2 2 2" xfId="10" xr:uid="{00000000-0005-0000-0000-000009000000}"/>
    <cellStyle name="Comma 2 5" xfId="11" xr:uid="{00000000-0005-0000-0000-00000A000000}"/>
    <cellStyle name="Comma 3" xfId="12" xr:uid="{00000000-0005-0000-0000-00000B000000}"/>
    <cellStyle name="Comma 4 2 2" xfId="13" xr:uid="{00000000-0005-0000-0000-00000C000000}"/>
    <cellStyle name="Excel Built-in Normal" xfId="14" xr:uid="{00000000-0005-0000-0000-00000D000000}"/>
    <cellStyle name="Normal" xfId="0" builtinId="0"/>
    <cellStyle name="Normal 10" xfId="15" xr:uid="{00000000-0005-0000-0000-00000F000000}"/>
    <cellStyle name="Normal 2" xfId="16" xr:uid="{00000000-0005-0000-0000-000010000000}"/>
    <cellStyle name="Normal 2 2" xfId="17" xr:uid="{00000000-0005-0000-0000-000011000000}"/>
    <cellStyle name="Normal 32" xfId="18" xr:uid="{00000000-0005-0000-0000-000012000000}"/>
    <cellStyle name="Normal 33" xfId="19" xr:uid="{00000000-0005-0000-0000-000013000000}"/>
    <cellStyle name="Normal 34" xfId="20" xr:uid="{00000000-0005-0000-0000-000014000000}"/>
    <cellStyle name="Normal 35" xfId="21" xr:uid="{00000000-0005-0000-0000-000015000000}"/>
    <cellStyle name="Normal 36" xfId="22" xr:uid="{00000000-0005-0000-0000-000016000000}"/>
    <cellStyle name="Normal 37" xfId="23" xr:uid="{00000000-0005-0000-0000-000017000000}"/>
    <cellStyle name="Normal 7 3" xfId="24" xr:uid="{00000000-0005-0000-0000-000018000000}"/>
    <cellStyle name="Normal 7 4" xfId="25" xr:uid="{00000000-0005-0000-0000-000019000000}"/>
    <cellStyle name="Normal 7 5" xfId="26" xr:uid="{00000000-0005-0000-0000-00001A000000}"/>
    <cellStyle name="Normal 8" xfId="27" xr:uid="{00000000-0005-0000-0000-00001B000000}"/>
    <cellStyle name="Normal 9" xfId="28" xr:uid="{00000000-0005-0000-0000-00001C000000}"/>
    <cellStyle name="Percent 2" xfId="29" xr:uid="{00000000-0005-0000-0000-00001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ecy/AppData/Local/Temp/Ortigas/Ortigas%202006/Ortigas%20May/05%20SALES%20RECO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ecy/AppData/Local/Temp/GALLERIA%20-%20SALES%20(Feb'07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rosh%20april%202006/ortigas/04%20SALES%20RECOR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>
        <row r="25">
          <cell r="D25" t="str">
            <v>GUY</v>
          </cell>
        </row>
        <row r="26">
          <cell r="D26" t="str">
            <v>RECEL</v>
          </cell>
        </row>
        <row r="27">
          <cell r="D27" t="str">
            <v>BABZIE</v>
          </cell>
        </row>
        <row r="28">
          <cell r="D28" t="str">
            <v>CREZY</v>
          </cell>
        </row>
        <row r="29">
          <cell r="D29" t="str">
            <v>OWEN</v>
          </cell>
        </row>
        <row r="30">
          <cell r="D30" t="str">
            <v>ALFONZO</v>
          </cell>
        </row>
        <row r="31">
          <cell r="D31" t="str">
            <v>ANNABELLE</v>
          </cell>
        </row>
        <row r="32">
          <cell r="D32" t="str">
            <v>OBET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y Setup"/>
      <sheetName val="OC Setup"/>
      <sheetName val="Summary"/>
      <sheetName val="Royalty"/>
      <sheetName val="Marketing"/>
      <sheetName val="Cashier Report"/>
      <sheetName val="Sales Voucher"/>
    </sheetNames>
    <sheetDataSet>
      <sheetData sheetId="0">
        <row r="3">
          <cell r="K3">
            <v>2007</v>
          </cell>
        </row>
        <row r="5">
          <cell r="K5" t="str">
            <v>FEBRUARY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 refreshError="1">
        <row r="25">
          <cell r="F25">
            <v>2500</v>
          </cell>
        </row>
        <row r="26">
          <cell r="F26">
            <v>1000</v>
          </cell>
        </row>
        <row r="27">
          <cell r="F27">
            <v>500</v>
          </cell>
        </row>
        <row r="28">
          <cell r="F28">
            <v>500</v>
          </cell>
        </row>
        <row r="29">
          <cell r="F29">
            <v>500</v>
          </cell>
        </row>
        <row r="30">
          <cell r="F30">
            <v>500</v>
          </cell>
        </row>
        <row r="31">
          <cell r="F31">
            <v>1000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1"/>
  <sheetViews>
    <sheetView tabSelected="1" topLeftCell="H1" workbookViewId="0">
      <pane ySplit="4" topLeftCell="A5" activePane="bottomLeft" state="frozen"/>
      <selection pane="bottomLeft" activeCell="AE5" sqref="AE5:AE22"/>
    </sheetView>
  </sheetViews>
  <sheetFormatPr defaultRowHeight="11.25" x14ac:dyDescent="0.2"/>
  <cols>
    <col min="1" max="1" width="8.140625" style="7" customWidth="1"/>
    <col min="2" max="2" width="7.28515625" style="6" hidden="1" customWidth="1"/>
    <col min="3" max="3" width="24" style="1" customWidth="1"/>
    <col min="4" max="4" width="14" style="5" customWidth="1"/>
    <col min="5" max="5" width="28" style="5" customWidth="1"/>
    <col min="6" max="6" width="7.85546875" style="4" customWidth="1"/>
    <col min="7" max="7" width="28.140625" style="1" customWidth="1"/>
    <col min="8" max="8" width="7.85546875" style="2" customWidth="1"/>
    <col min="9" max="9" width="8.42578125" style="2" customWidth="1"/>
    <col min="10" max="10" width="9.7109375" style="2" customWidth="1"/>
    <col min="11" max="11" width="10" style="2" bestFit="1" customWidth="1"/>
    <col min="12" max="12" width="5.140625" style="3" customWidth="1"/>
    <col min="13" max="13" width="9.28515625" style="2" bestFit="1" customWidth="1"/>
    <col min="14" max="14" width="8.140625" style="2" bestFit="1" customWidth="1"/>
    <col min="15" max="15" width="6.5703125" style="2" customWidth="1"/>
    <col min="16" max="16" width="9.7109375" style="2" customWidth="1"/>
    <col min="17" max="17" width="10" style="2" customWidth="1"/>
    <col min="18" max="18" width="9.140625" style="2" customWidth="1"/>
    <col min="19" max="19" width="8.140625" style="2" customWidth="1"/>
    <col min="20" max="21" width="9.140625" style="2" customWidth="1"/>
    <col min="22" max="22" width="10.5703125" style="2" customWidth="1"/>
    <col min="23" max="23" width="8.140625" style="2" customWidth="1"/>
    <col min="24" max="24" width="9.85546875" style="2" customWidth="1"/>
    <col min="25" max="25" width="9.28515625" style="2" customWidth="1"/>
    <col min="26" max="26" width="8.28515625" style="2" customWidth="1"/>
    <col min="27" max="27" width="8.140625" style="2" bestFit="1" customWidth="1"/>
    <col min="28" max="28" width="9" style="2" customWidth="1"/>
    <col min="29" max="30" width="8" style="2" customWidth="1"/>
    <col min="31" max="31" width="10.140625" style="2" customWidth="1"/>
    <col min="32" max="32" width="10.5703125" style="2" bestFit="1" customWidth="1"/>
    <col min="33" max="33" width="9.7109375" style="1" customWidth="1"/>
    <col min="34" max="16384" width="9.140625" style="1"/>
  </cols>
  <sheetData>
    <row r="1" spans="1:35" ht="12" customHeight="1" x14ac:dyDescent="0.2">
      <c r="A1" s="13" t="s">
        <v>30</v>
      </c>
      <c r="C1" s="14"/>
    </row>
    <row r="2" spans="1:35" ht="12" customHeight="1" x14ac:dyDescent="0.2">
      <c r="A2" s="13" t="s">
        <v>26</v>
      </c>
    </row>
    <row r="3" spans="1:35" ht="12" customHeight="1" x14ac:dyDescent="0.2">
      <c r="A3" s="13" t="s">
        <v>48</v>
      </c>
      <c r="B3" s="14"/>
      <c r="C3" s="15"/>
      <c r="N3" s="16">
        <v>1301</v>
      </c>
      <c r="O3" s="16">
        <v>2402</v>
      </c>
      <c r="P3" s="16">
        <v>5001</v>
      </c>
      <c r="Q3" s="16">
        <v>5002</v>
      </c>
      <c r="R3" s="16">
        <v>6220</v>
      </c>
      <c r="S3" s="16">
        <v>6219</v>
      </c>
      <c r="T3" s="16">
        <v>6212</v>
      </c>
      <c r="U3" s="16"/>
      <c r="V3" s="16"/>
      <c r="W3" s="16"/>
      <c r="X3" s="16"/>
      <c r="Y3" s="16" t="s">
        <v>25</v>
      </c>
      <c r="Z3" s="16"/>
      <c r="AA3" s="16">
        <v>6230</v>
      </c>
      <c r="AB3" s="16" t="s">
        <v>24</v>
      </c>
      <c r="AC3" s="16">
        <v>6202</v>
      </c>
      <c r="AD3" s="16"/>
      <c r="AE3" s="16">
        <v>6109</v>
      </c>
      <c r="AF3" s="16">
        <v>1002</v>
      </c>
    </row>
    <row r="4" spans="1:35" s="11" customFormat="1" ht="44.25" customHeight="1" x14ac:dyDescent="0.25">
      <c r="A4" s="17" t="s">
        <v>23</v>
      </c>
      <c r="B4" s="18" t="s">
        <v>22</v>
      </c>
      <c r="C4" s="19" t="s">
        <v>21</v>
      </c>
      <c r="D4" s="19" t="s">
        <v>20</v>
      </c>
      <c r="E4" s="19" t="s">
        <v>27</v>
      </c>
      <c r="F4" s="19" t="s">
        <v>19</v>
      </c>
      <c r="G4" s="19" t="s">
        <v>18</v>
      </c>
      <c r="H4" s="19" t="s">
        <v>17</v>
      </c>
      <c r="I4" s="19" t="s">
        <v>16</v>
      </c>
      <c r="J4" s="19" t="s">
        <v>15</v>
      </c>
      <c r="K4" s="19" t="s">
        <v>14</v>
      </c>
      <c r="L4" s="20" t="s">
        <v>13</v>
      </c>
      <c r="M4" s="19" t="s">
        <v>12</v>
      </c>
      <c r="N4" s="21" t="s">
        <v>11</v>
      </c>
      <c r="O4" s="21" t="s">
        <v>10</v>
      </c>
      <c r="P4" s="21" t="s">
        <v>9</v>
      </c>
      <c r="Q4" s="21" t="s">
        <v>8</v>
      </c>
      <c r="R4" s="21" t="s">
        <v>31</v>
      </c>
      <c r="S4" s="21" t="s">
        <v>32</v>
      </c>
      <c r="T4" s="21" t="s">
        <v>7</v>
      </c>
      <c r="U4" s="21" t="s">
        <v>28</v>
      </c>
      <c r="V4" s="21" t="s">
        <v>34</v>
      </c>
      <c r="W4" s="21" t="s">
        <v>35</v>
      </c>
      <c r="X4" s="21" t="s">
        <v>36</v>
      </c>
      <c r="Y4" s="21" t="s">
        <v>6</v>
      </c>
      <c r="Z4" s="21" t="s">
        <v>29</v>
      </c>
      <c r="AA4" s="21" t="s">
        <v>5</v>
      </c>
      <c r="AB4" s="21" t="s">
        <v>4</v>
      </c>
      <c r="AC4" s="22" t="s">
        <v>3</v>
      </c>
      <c r="AD4" s="21" t="s">
        <v>1</v>
      </c>
      <c r="AE4" s="23" t="s">
        <v>2</v>
      </c>
      <c r="AF4" s="24" t="s">
        <v>0</v>
      </c>
    </row>
    <row r="5" spans="1:35" s="12" customFormat="1" ht="23.25" customHeight="1" x14ac:dyDescent="0.2">
      <c r="A5" s="29">
        <v>43963</v>
      </c>
      <c r="B5" s="30"/>
      <c r="C5" s="25" t="s">
        <v>49</v>
      </c>
      <c r="D5" s="25"/>
      <c r="E5" s="25"/>
      <c r="F5" s="26"/>
      <c r="G5" s="26" t="s">
        <v>50</v>
      </c>
      <c r="H5" s="31">
        <v>180</v>
      </c>
      <c r="I5" s="31"/>
      <c r="J5" s="31"/>
      <c r="K5" s="31"/>
      <c r="L5" s="32"/>
      <c r="M5" s="27">
        <f t="shared" ref="M5:M25" si="0">SUM(H5:J5,K5/1.12)</f>
        <v>180</v>
      </c>
      <c r="N5" s="27">
        <f t="shared" ref="N5:N25" si="1">K5/1.12*0.12</f>
        <v>0</v>
      </c>
      <c r="O5" s="27">
        <f t="shared" ref="O5:O25" si="2">-SUM(I5:J5,K5/1.12)*L5</f>
        <v>0</v>
      </c>
      <c r="P5" s="27"/>
      <c r="Q5" s="33"/>
      <c r="R5" s="33"/>
      <c r="S5" s="34"/>
      <c r="T5" s="34"/>
      <c r="U5" s="34"/>
      <c r="V5" s="34"/>
      <c r="W5" s="34"/>
      <c r="X5" s="33"/>
      <c r="Y5" s="33"/>
      <c r="Z5" s="33"/>
      <c r="AA5" s="33"/>
      <c r="AB5" s="34"/>
      <c r="AC5" s="34"/>
      <c r="AD5" s="33"/>
      <c r="AE5" s="33">
        <v>180</v>
      </c>
      <c r="AF5" s="27">
        <f t="shared" ref="AF5:AF23" si="3">-SUM(N5:AE5)</f>
        <v>-180</v>
      </c>
      <c r="AG5" s="28">
        <f t="shared" ref="AG5:AG23" si="4">SUM(H5:K5)+AF5+O5</f>
        <v>0</v>
      </c>
      <c r="AI5" s="45">
        <f>-AF5</f>
        <v>180</v>
      </c>
    </row>
    <row r="6" spans="1:35" s="12" customFormat="1" ht="23.25" hidden="1" customHeight="1" x14ac:dyDescent="0.2">
      <c r="A6" s="29">
        <v>43963</v>
      </c>
      <c r="B6" s="30"/>
      <c r="C6" s="25" t="s">
        <v>51</v>
      </c>
      <c r="D6" s="25"/>
      <c r="E6" s="25"/>
      <c r="F6" s="26"/>
      <c r="G6" s="26" t="s">
        <v>52</v>
      </c>
      <c r="H6" s="31">
        <v>5000</v>
      </c>
      <c r="I6" s="31"/>
      <c r="J6" s="31"/>
      <c r="K6" s="31"/>
      <c r="L6" s="32"/>
      <c r="M6" s="27">
        <f t="shared" ref="M6:M16" si="5">SUM(H6:J6,K6/1.12)</f>
        <v>5000</v>
      </c>
      <c r="N6" s="27">
        <f t="shared" ref="N6:N16" si="6">K6/1.12*0.12</f>
        <v>0</v>
      </c>
      <c r="O6" s="27">
        <f t="shared" ref="O6:O16" si="7">-SUM(I6:J6,K6/1.12)*L6</f>
        <v>0</v>
      </c>
      <c r="P6" s="27"/>
      <c r="Q6" s="33"/>
      <c r="R6" s="33"/>
      <c r="S6" s="34"/>
      <c r="T6" s="34"/>
      <c r="U6" s="34"/>
      <c r="V6" s="34"/>
      <c r="W6" s="34"/>
      <c r="X6" s="33"/>
      <c r="Y6" s="33">
        <v>5000</v>
      </c>
      <c r="Z6" s="33"/>
      <c r="AA6" s="33"/>
      <c r="AB6" s="34"/>
      <c r="AC6" s="34"/>
      <c r="AD6" s="33"/>
      <c r="AE6" s="33"/>
      <c r="AF6" s="27">
        <f t="shared" ref="AF6:AF16" si="8">-SUM(N6:AE6)</f>
        <v>-5000</v>
      </c>
      <c r="AG6" s="28">
        <f t="shared" ref="AG6:AG16" si="9">SUM(H6:K6)+AF6+O6</f>
        <v>0</v>
      </c>
      <c r="AI6" s="45">
        <f t="shared" ref="AI6:AI22" si="10">-AF6</f>
        <v>5000</v>
      </c>
    </row>
    <row r="7" spans="1:35" s="12" customFormat="1" ht="23.25" hidden="1" customHeight="1" x14ac:dyDescent="0.2">
      <c r="A7" s="29">
        <v>43963</v>
      </c>
      <c r="B7" s="30"/>
      <c r="C7" s="25" t="s">
        <v>49</v>
      </c>
      <c r="D7" s="25"/>
      <c r="E7" s="25"/>
      <c r="F7" s="26"/>
      <c r="G7" s="26" t="s">
        <v>53</v>
      </c>
      <c r="H7" s="31">
        <v>1800</v>
      </c>
      <c r="I7" s="31"/>
      <c r="J7" s="31"/>
      <c r="K7" s="31"/>
      <c r="L7" s="32"/>
      <c r="M7" s="27">
        <f t="shared" si="5"/>
        <v>1800</v>
      </c>
      <c r="N7" s="27">
        <f t="shared" si="6"/>
        <v>0</v>
      </c>
      <c r="O7" s="27">
        <f t="shared" si="7"/>
        <v>0</v>
      </c>
      <c r="P7" s="27"/>
      <c r="Q7" s="33"/>
      <c r="R7" s="33"/>
      <c r="S7" s="34"/>
      <c r="T7" s="34"/>
      <c r="U7" s="34"/>
      <c r="V7" s="34"/>
      <c r="W7" s="34"/>
      <c r="X7" s="33"/>
      <c r="Y7" s="33"/>
      <c r="Z7" s="33"/>
      <c r="AA7" s="33"/>
      <c r="AB7" s="34">
        <v>1800</v>
      </c>
      <c r="AC7" s="34"/>
      <c r="AD7" s="33"/>
      <c r="AE7" s="33"/>
      <c r="AF7" s="27">
        <f t="shared" si="8"/>
        <v>-1800</v>
      </c>
      <c r="AG7" s="28">
        <f t="shared" si="9"/>
        <v>0</v>
      </c>
      <c r="AI7" s="45">
        <f t="shared" si="10"/>
        <v>1800</v>
      </c>
    </row>
    <row r="8" spans="1:35" s="12" customFormat="1" ht="23.25" hidden="1" customHeight="1" x14ac:dyDescent="0.2">
      <c r="A8" s="29">
        <v>43963</v>
      </c>
      <c r="B8" s="30"/>
      <c r="C8" s="25" t="s">
        <v>43</v>
      </c>
      <c r="D8" s="25"/>
      <c r="E8" s="25"/>
      <c r="F8" s="26"/>
      <c r="G8" s="26" t="s">
        <v>54</v>
      </c>
      <c r="H8" s="31"/>
      <c r="I8" s="31"/>
      <c r="J8" s="31">
        <v>155</v>
      </c>
      <c r="K8" s="31"/>
      <c r="L8" s="32"/>
      <c r="M8" s="27">
        <f t="shared" si="5"/>
        <v>155</v>
      </c>
      <c r="N8" s="27">
        <f t="shared" si="6"/>
        <v>0</v>
      </c>
      <c r="O8" s="27">
        <f t="shared" si="7"/>
        <v>0</v>
      </c>
      <c r="P8" s="27"/>
      <c r="Q8" s="33"/>
      <c r="R8" s="33">
        <v>155</v>
      </c>
      <c r="S8" s="34"/>
      <c r="T8" s="34"/>
      <c r="U8" s="34"/>
      <c r="V8" s="34"/>
      <c r="W8" s="34"/>
      <c r="X8" s="33"/>
      <c r="Y8" s="33"/>
      <c r="Z8" s="33"/>
      <c r="AA8" s="33"/>
      <c r="AB8" s="34"/>
      <c r="AC8" s="34"/>
      <c r="AD8" s="33"/>
      <c r="AE8" s="33"/>
      <c r="AF8" s="27">
        <f t="shared" si="8"/>
        <v>-155</v>
      </c>
      <c r="AG8" s="28">
        <f t="shared" si="9"/>
        <v>0</v>
      </c>
      <c r="AI8" s="45">
        <f t="shared" si="10"/>
        <v>155</v>
      </c>
    </row>
    <row r="9" spans="1:35" s="12" customFormat="1" ht="23.25" hidden="1" customHeight="1" x14ac:dyDescent="0.2">
      <c r="A9" s="29">
        <v>43970</v>
      </c>
      <c r="B9" s="30"/>
      <c r="C9" s="25" t="s">
        <v>46</v>
      </c>
      <c r="D9" s="25" t="s">
        <v>47</v>
      </c>
      <c r="E9" s="25" t="s">
        <v>55</v>
      </c>
      <c r="F9" s="26">
        <v>2073062</v>
      </c>
      <c r="G9" s="26" t="s">
        <v>56</v>
      </c>
      <c r="H9" s="31"/>
      <c r="I9" s="31"/>
      <c r="J9" s="31"/>
      <c r="K9" s="31">
        <v>30</v>
      </c>
      <c r="L9" s="32"/>
      <c r="M9" s="27">
        <f t="shared" si="5"/>
        <v>26.785714285714285</v>
      </c>
      <c r="N9" s="27">
        <f t="shared" si="6"/>
        <v>3.214285714285714</v>
      </c>
      <c r="O9" s="27">
        <f t="shared" si="7"/>
        <v>0</v>
      </c>
      <c r="P9" s="27"/>
      <c r="Q9" s="33"/>
      <c r="R9" s="33"/>
      <c r="S9" s="34"/>
      <c r="T9" s="34"/>
      <c r="U9" s="34"/>
      <c r="V9" s="34"/>
      <c r="W9" s="34"/>
      <c r="X9" s="33"/>
      <c r="Y9" s="33"/>
      <c r="Z9" s="33"/>
      <c r="AA9" s="33"/>
      <c r="AB9" s="34"/>
      <c r="AC9" s="34"/>
      <c r="AD9" s="33">
        <v>26.79</v>
      </c>
      <c r="AE9" s="33"/>
      <c r="AF9" s="27">
        <f t="shared" si="8"/>
        <v>-30.004285714285714</v>
      </c>
      <c r="AG9" s="28">
        <f t="shared" si="9"/>
        <v>-4.2857142857144481E-3</v>
      </c>
      <c r="AI9" s="45">
        <f t="shared" si="10"/>
        <v>30.004285714285714</v>
      </c>
    </row>
    <row r="10" spans="1:35" s="12" customFormat="1" ht="23.25" hidden="1" customHeight="1" x14ac:dyDescent="0.2">
      <c r="A10" s="29">
        <v>43971</v>
      </c>
      <c r="B10" s="30"/>
      <c r="C10" s="25" t="s">
        <v>46</v>
      </c>
      <c r="D10" s="25" t="s">
        <v>47</v>
      </c>
      <c r="E10" s="25" t="s">
        <v>55</v>
      </c>
      <c r="F10" s="26">
        <v>3462313</v>
      </c>
      <c r="G10" s="26" t="s">
        <v>40</v>
      </c>
      <c r="H10" s="31"/>
      <c r="I10" s="31"/>
      <c r="J10" s="31"/>
      <c r="K10" s="31">
        <v>42</v>
      </c>
      <c r="L10" s="32"/>
      <c r="M10" s="27">
        <f t="shared" si="5"/>
        <v>37.499999999999993</v>
      </c>
      <c r="N10" s="27">
        <f t="shared" si="6"/>
        <v>4.4999999999999991</v>
      </c>
      <c r="O10" s="27">
        <f t="shared" si="7"/>
        <v>0</v>
      </c>
      <c r="P10" s="27"/>
      <c r="Q10" s="33">
        <v>37.5</v>
      </c>
      <c r="R10" s="33"/>
      <c r="S10" s="34"/>
      <c r="T10" s="34"/>
      <c r="U10" s="34"/>
      <c r="V10" s="34"/>
      <c r="W10" s="34"/>
      <c r="X10" s="33"/>
      <c r="Y10" s="33"/>
      <c r="Z10" s="33"/>
      <c r="AA10" s="33"/>
      <c r="AB10" s="34"/>
      <c r="AC10" s="34"/>
      <c r="AD10" s="33"/>
      <c r="AE10" s="33"/>
      <c r="AF10" s="27">
        <f t="shared" si="8"/>
        <v>-42</v>
      </c>
      <c r="AG10" s="28">
        <f t="shared" si="9"/>
        <v>0</v>
      </c>
      <c r="AI10" s="45">
        <f t="shared" si="10"/>
        <v>42</v>
      </c>
    </row>
    <row r="11" spans="1:35" s="12" customFormat="1" ht="23.25" hidden="1" customHeight="1" x14ac:dyDescent="0.2">
      <c r="A11" s="29">
        <v>43971</v>
      </c>
      <c r="B11" s="30"/>
      <c r="C11" s="25" t="s">
        <v>57</v>
      </c>
      <c r="D11" s="25" t="s">
        <v>65</v>
      </c>
      <c r="E11" s="25" t="s">
        <v>39</v>
      </c>
      <c r="F11" s="26">
        <v>10380188</v>
      </c>
      <c r="G11" s="26" t="s">
        <v>58</v>
      </c>
      <c r="H11" s="31"/>
      <c r="I11" s="31"/>
      <c r="J11" s="31">
        <v>1357.94</v>
      </c>
      <c r="K11" s="31"/>
      <c r="L11" s="32"/>
      <c r="M11" s="27">
        <f t="shared" si="5"/>
        <v>1357.94</v>
      </c>
      <c r="N11" s="27">
        <f t="shared" si="6"/>
        <v>0</v>
      </c>
      <c r="O11" s="27">
        <f t="shared" si="7"/>
        <v>0</v>
      </c>
      <c r="P11" s="27">
        <v>1357.94</v>
      </c>
      <c r="Q11" s="33"/>
      <c r="R11" s="33"/>
      <c r="S11" s="34"/>
      <c r="T11" s="34"/>
      <c r="U11" s="34"/>
      <c r="V11" s="34"/>
      <c r="W11" s="34"/>
      <c r="X11" s="33"/>
      <c r="Y11" s="33"/>
      <c r="Z11" s="33"/>
      <c r="AA11" s="33"/>
      <c r="AB11" s="34"/>
      <c r="AC11" s="34"/>
      <c r="AD11" s="33"/>
      <c r="AE11" s="33"/>
      <c r="AF11" s="27">
        <f t="shared" si="8"/>
        <v>-1357.94</v>
      </c>
      <c r="AG11" s="28">
        <f t="shared" si="9"/>
        <v>0</v>
      </c>
      <c r="AI11" s="45">
        <f t="shared" si="10"/>
        <v>1357.94</v>
      </c>
    </row>
    <row r="12" spans="1:35" s="12" customFormat="1" ht="23.25" hidden="1" customHeight="1" x14ac:dyDescent="0.2">
      <c r="A12" s="29">
        <v>43977</v>
      </c>
      <c r="B12" s="30"/>
      <c r="C12" s="25" t="s">
        <v>46</v>
      </c>
      <c r="D12" s="25" t="s">
        <v>47</v>
      </c>
      <c r="E12" s="25" t="s">
        <v>55</v>
      </c>
      <c r="F12" s="26">
        <v>3646622</v>
      </c>
      <c r="G12" s="26" t="s">
        <v>40</v>
      </c>
      <c r="H12" s="31"/>
      <c r="I12" s="31"/>
      <c r="J12" s="31"/>
      <c r="K12" s="31">
        <v>24</v>
      </c>
      <c r="L12" s="32"/>
      <c r="M12" s="27">
        <f t="shared" ref="M12" si="11">SUM(H12:J12,K12/1.12)</f>
        <v>21.428571428571427</v>
      </c>
      <c r="N12" s="27">
        <f t="shared" ref="N12" si="12">K12/1.12*0.12</f>
        <v>2.5714285714285712</v>
      </c>
      <c r="O12" s="27">
        <f t="shared" ref="O12" si="13">-SUM(I12:J12,K12/1.12)*L12</f>
        <v>0</v>
      </c>
      <c r="P12" s="27"/>
      <c r="Q12" s="33">
        <v>21.43</v>
      </c>
      <c r="R12" s="33"/>
      <c r="S12" s="34"/>
      <c r="T12" s="34"/>
      <c r="U12" s="34"/>
      <c r="V12" s="34"/>
      <c r="W12" s="34"/>
      <c r="X12" s="33"/>
      <c r="Y12" s="33"/>
      <c r="Z12" s="33"/>
      <c r="AA12" s="33"/>
      <c r="AB12" s="34"/>
      <c r="AC12" s="34"/>
      <c r="AD12" s="33"/>
      <c r="AE12" s="33"/>
      <c r="AF12" s="27">
        <f t="shared" ref="AF12" si="14">-SUM(N12:AE12)</f>
        <v>-24.001428571428569</v>
      </c>
      <c r="AG12" s="28">
        <f t="shared" ref="AG12" si="15">SUM(H12:K12)+AF12+O12</f>
        <v>-1.4285714285691142E-3</v>
      </c>
      <c r="AI12" s="45">
        <f t="shared" si="10"/>
        <v>24.001428571428569</v>
      </c>
    </row>
    <row r="13" spans="1:35" s="12" customFormat="1" ht="23.25" hidden="1" customHeight="1" x14ac:dyDescent="0.2">
      <c r="A13" s="29">
        <v>43977</v>
      </c>
      <c r="B13" s="30"/>
      <c r="C13" s="25" t="s">
        <v>59</v>
      </c>
      <c r="D13" s="25"/>
      <c r="E13" s="25"/>
      <c r="F13" s="26"/>
      <c r="G13" s="26" t="s">
        <v>60</v>
      </c>
      <c r="H13" s="31"/>
      <c r="I13" s="31"/>
      <c r="J13" s="31">
        <v>40</v>
      </c>
      <c r="K13" s="31"/>
      <c r="L13" s="32"/>
      <c r="M13" s="27">
        <f t="shared" si="5"/>
        <v>40</v>
      </c>
      <c r="N13" s="27">
        <f t="shared" si="6"/>
        <v>0</v>
      </c>
      <c r="O13" s="27">
        <f t="shared" si="7"/>
        <v>0</v>
      </c>
      <c r="P13" s="27">
        <v>40</v>
      </c>
      <c r="Q13" s="33"/>
      <c r="R13" s="33"/>
      <c r="S13" s="34"/>
      <c r="T13" s="34"/>
      <c r="U13" s="34"/>
      <c r="V13" s="34"/>
      <c r="W13" s="34"/>
      <c r="X13" s="33"/>
      <c r="Y13" s="33"/>
      <c r="Z13" s="33"/>
      <c r="AA13" s="33"/>
      <c r="AB13" s="34"/>
      <c r="AC13" s="34"/>
      <c r="AD13" s="33"/>
      <c r="AE13" s="33"/>
      <c r="AF13" s="27">
        <f t="shared" si="8"/>
        <v>-40</v>
      </c>
      <c r="AG13" s="28">
        <f t="shared" si="9"/>
        <v>0</v>
      </c>
      <c r="AI13" s="45">
        <f t="shared" si="10"/>
        <v>40</v>
      </c>
    </row>
    <row r="14" spans="1:35" s="12" customFormat="1" ht="23.25" hidden="1" customHeight="1" x14ac:dyDescent="0.2">
      <c r="A14" s="29">
        <v>43977</v>
      </c>
      <c r="B14" s="30"/>
      <c r="C14" s="25" t="s">
        <v>59</v>
      </c>
      <c r="D14" s="25"/>
      <c r="E14" s="25"/>
      <c r="F14" s="26"/>
      <c r="G14" s="26" t="s">
        <v>61</v>
      </c>
      <c r="H14" s="31"/>
      <c r="I14" s="31"/>
      <c r="J14" s="31">
        <v>100</v>
      </c>
      <c r="K14" s="31"/>
      <c r="L14" s="32"/>
      <c r="M14" s="27">
        <f t="shared" si="5"/>
        <v>100</v>
      </c>
      <c r="N14" s="27">
        <f t="shared" si="6"/>
        <v>0</v>
      </c>
      <c r="O14" s="27">
        <f t="shared" si="7"/>
        <v>0</v>
      </c>
      <c r="P14" s="27"/>
      <c r="Q14" s="33"/>
      <c r="R14" s="33">
        <v>100</v>
      </c>
      <c r="S14" s="34"/>
      <c r="T14" s="34"/>
      <c r="U14" s="34"/>
      <c r="V14" s="34"/>
      <c r="W14" s="34"/>
      <c r="X14" s="33"/>
      <c r="Y14" s="33"/>
      <c r="Z14" s="33"/>
      <c r="AA14" s="33"/>
      <c r="AB14" s="34"/>
      <c r="AC14" s="34"/>
      <c r="AD14" s="33"/>
      <c r="AE14" s="33"/>
      <c r="AF14" s="27">
        <f t="shared" si="8"/>
        <v>-100</v>
      </c>
      <c r="AG14" s="28">
        <f t="shared" si="9"/>
        <v>0</v>
      </c>
      <c r="AI14" s="45">
        <f t="shared" si="10"/>
        <v>100</v>
      </c>
    </row>
    <row r="15" spans="1:35" s="12" customFormat="1" ht="23.25" hidden="1" customHeight="1" x14ac:dyDescent="0.2">
      <c r="A15" s="29">
        <v>43978</v>
      </c>
      <c r="B15" s="30"/>
      <c r="C15" s="25" t="s">
        <v>46</v>
      </c>
      <c r="D15" s="25" t="s">
        <v>47</v>
      </c>
      <c r="E15" s="25" t="s">
        <v>55</v>
      </c>
      <c r="F15" s="26">
        <v>1456454</v>
      </c>
      <c r="G15" s="26" t="s">
        <v>40</v>
      </c>
      <c r="H15" s="31"/>
      <c r="I15" s="31"/>
      <c r="J15" s="31"/>
      <c r="K15" s="31">
        <v>24</v>
      </c>
      <c r="L15" s="32"/>
      <c r="M15" s="27">
        <f t="shared" si="5"/>
        <v>21.428571428571427</v>
      </c>
      <c r="N15" s="27">
        <f t="shared" si="6"/>
        <v>2.5714285714285712</v>
      </c>
      <c r="O15" s="27">
        <f t="shared" si="7"/>
        <v>0</v>
      </c>
      <c r="P15" s="27"/>
      <c r="Q15" s="33">
        <v>21.43</v>
      </c>
      <c r="R15" s="33"/>
      <c r="S15" s="34"/>
      <c r="T15" s="34"/>
      <c r="U15" s="34"/>
      <c r="V15" s="34"/>
      <c r="W15" s="34"/>
      <c r="X15" s="33"/>
      <c r="Y15" s="33"/>
      <c r="Z15" s="33"/>
      <c r="AA15" s="33"/>
      <c r="AB15" s="34"/>
      <c r="AC15" s="34"/>
      <c r="AD15" s="33"/>
      <c r="AE15" s="33"/>
      <c r="AF15" s="27">
        <f t="shared" si="8"/>
        <v>-24.001428571428569</v>
      </c>
      <c r="AG15" s="28">
        <f t="shared" si="9"/>
        <v>-1.4285714285691142E-3</v>
      </c>
      <c r="AI15" s="45">
        <f t="shared" si="10"/>
        <v>24.001428571428569</v>
      </c>
    </row>
    <row r="16" spans="1:35" s="12" customFormat="1" ht="23.25" hidden="1" customHeight="1" x14ac:dyDescent="0.2">
      <c r="A16" s="29">
        <v>43978</v>
      </c>
      <c r="B16" s="30"/>
      <c r="C16" s="25" t="s">
        <v>41</v>
      </c>
      <c r="D16" s="25" t="s">
        <v>42</v>
      </c>
      <c r="E16" s="25" t="s">
        <v>37</v>
      </c>
      <c r="F16" s="26">
        <v>38325</v>
      </c>
      <c r="G16" s="26" t="s">
        <v>62</v>
      </c>
      <c r="H16" s="31"/>
      <c r="I16" s="31"/>
      <c r="J16" s="31"/>
      <c r="K16" s="31">
        <v>234</v>
      </c>
      <c r="L16" s="32"/>
      <c r="M16" s="27">
        <f t="shared" si="5"/>
        <v>208.92857142857142</v>
      </c>
      <c r="N16" s="27">
        <f t="shared" si="6"/>
        <v>25.071428571428569</v>
      </c>
      <c r="O16" s="27">
        <f t="shared" si="7"/>
        <v>0</v>
      </c>
      <c r="P16" s="27">
        <v>208.93</v>
      </c>
      <c r="Q16" s="33"/>
      <c r="R16" s="33"/>
      <c r="S16" s="34"/>
      <c r="T16" s="34"/>
      <c r="U16" s="34"/>
      <c r="V16" s="34"/>
      <c r="W16" s="34"/>
      <c r="X16" s="33"/>
      <c r="Y16" s="33"/>
      <c r="Z16" s="33"/>
      <c r="AA16" s="33"/>
      <c r="AB16" s="34"/>
      <c r="AC16" s="34"/>
      <c r="AD16" s="33"/>
      <c r="AE16" s="33"/>
      <c r="AF16" s="27">
        <f t="shared" si="8"/>
        <v>-234.00142857142856</v>
      </c>
      <c r="AG16" s="28">
        <f t="shared" si="9"/>
        <v>-1.4285714285620088E-3</v>
      </c>
      <c r="AI16" s="45">
        <f t="shared" si="10"/>
        <v>234.00142857142856</v>
      </c>
    </row>
    <row r="17" spans="1:35" s="12" customFormat="1" ht="23.25" hidden="1" customHeight="1" x14ac:dyDescent="0.2">
      <c r="A17" s="29">
        <v>43979</v>
      </c>
      <c r="B17" s="30"/>
      <c r="C17" s="25" t="s">
        <v>41</v>
      </c>
      <c r="D17" s="25" t="s">
        <v>42</v>
      </c>
      <c r="E17" s="25" t="s">
        <v>37</v>
      </c>
      <c r="F17" s="26">
        <v>38331</v>
      </c>
      <c r="G17" s="26" t="s">
        <v>63</v>
      </c>
      <c r="H17" s="31"/>
      <c r="I17" s="31"/>
      <c r="J17" s="31"/>
      <c r="K17" s="31">
        <v>272</v>
      </c>
      <c r="L17" s="32"/>
      <c r="M17" s="27">
        <f t="shared" ref="M17:M21" si="16">SUM(H17:J17,K17/1.12)</f>
        <v>242.85714285714283</v>
      </c>
      <c r="N17" s="27">
        <f t="shared" ref="N17:N21" si="17">K17/1.12*0.12</f>
        <v>29.142857142857139</v>
      </c>
      <c r="O17" s="27">
        <f t="shared" ref="O17:O21" si="18">-SUM(I17:J17,K17/1.12)*L17</f>
        <v>0</v>
      </c>
      <c r="P17" s="27">
        <v>242.86</v>
      </c>
      <c r="Q17" s="33"/>
      <c r="R17" s="33"/>
      <c r="S17" s="34"/>
      <c r="T17" s="34"/>
      <c r="U17" s="34"/>
      <c r="V17" s="34"/>
      <c r="W17" s="34"/>
      <c r="X17" s="33"/>
      <c r="Y17" s="33"/>
      <c r="Z17" s="33"/>
      <c r="AA17" s="33"/>
      <c r="AB17" s="34"/>
      <c r="AC17" s="34"/>
      <c r="AD17" s="33"/>
      <c r="AE17" s="33"/>
      <c r="AF17" s="27">
        <f t="shared" ref="AF17:AF21" si="19">-SUM(N17:AE17)</f>
        <v>-272.00285714285712</v>
      </c>
      <c r="AG17" s="28">
        <f t="shared" ref="AG17:AG21" si="20">SUM(H17:K17)+AF17+O17</f>
        <v>-2.8571428571240176E-3</v>
      </c>
      <c r="AI17" s="45">
        <f t="shared" si="10"/>
        <v>272.00285714285712</v>
      </c>
    </row>
    <row r="18" spans="1:35" s="12" customFormat="1" ht="23.25" hidden="1" customHeight="1" x14ac:dyDescent="0.2">
      <c r="A18" s="29">
        <v>43979</v>
      </c>
      <c r="B18" s="30"/>
      <c r="C18" s="25" t="s">
        <v>38</v>
      </c>
      <c r="D18" s="25" t="s">
        <v>44</v>
      </c>
      <c r="E18" s="25" t="s">
        <v>39</v>
      </c>
      <c r="F18" s="26">
        <v>256785</v>
      </c>
      <c r="G18" s="26" t="s">
        <v>64</v>
      </c>
      <c r="H18" s="31"/>
      <c r="I18" s="31"/>
      <c r="J18" s="31"/>
      <c r="K18" s="31">
        <v>416.15</v>
      </c>
      <c r="L18" s="32"/>
      <c r="M18" s="27">
        <f t="shared" si="16"/>
        <v>371.56249999999994</v>
      </c>
      <c r="N18" s="27">
        <f t="shared" si="17"/>
        <v>44.587499999999991</v>
      </c>
      <c r="O18" s="27">
        <f t="shared" si="18"/>
        <v>0</v>
      </c>
      <c r="P18" s="27">
        <v>371.56</v>
      </c>
      <c r="Q18" s="33"/>
      <c r="R18" s="33"/>
      <c r="S18" s="34"/>
      <c r="T18" s="34"/>
      <c r="U18" s="34"/>
      <c r="V18" s="34"/>
      <c r="W18" s="34"/>
      <c r="X18" s="33"/>
      <c r="Y18" s="33"/>
      <c r="Z18" s="33"/>
      <c r="AA18" s="33"/>
      <c r="AB18" s="34"/>
      <c r="AC18" s="34"/>
      <c r="AD18" s="33"/>
      <c r="AE18" s="33"/>
      <c r="AF18" s="27">
        <f t="shared" si="19"/>
        <v>-416.14749999999998</v>
      </c>
      <c r="AG18" s="28">
        <f t="shared" si="20"/>
        <v>2.4999999999977263E-3</v>
      </c>
      <c r="AI18" s="45">
        <f t="shared" si="10"/>
        <v>416.14749999999998</v>
      </c>
    </row>
    <row r="19" spans="1:35" s="12" customFormat="1" ht="23.25" hidden="1" customHeight="1" x14ac:dyDescent="0.2">
      <c r="A19" s="29">
        <v>43979</v>
      </c>
      <c r="B19" s="30"/>
      <c r="C19" s="25" t="s">
        <v>57</v>
      </c>
      <c r="D19" s="25" t="s">
        <v>65</v>
      </c>
      <c r="E19" s="25" t="s">
        <v>39</v>
      </c>
      <c r="F19" s="26">
        <v>1038159</v>
      </c>
      <c r="G19" s="26" t="s">
        <v>66</v>
      </c>
      <c r="H19" s="31"/>
      <c r="I19" s="31"/>
      <c r="J19" s="31"/>
      <c r="K19" s="31">
        <v>501.6</v>
      </c>
      <c r="L19" s="32"/>
      <c r="M19" s="27">
        <f t="shared" si="16"/>
        <v>447.85714285714283</v>
      </c>
      <c r="N19" s="27">
        <f t="shared" si="17"/>
        <v>53.74285714285714</v>
      </c>
      <c r="O19" s="27">
        <f t="shared" si="18"/>
        <v>0</v>
      </c>
      <c r="P19" s="27">
        <v>447.86</v>
      </c>
      <c r="Q19" s="33"/>
      <c r="R19" s="33"/>
      <c r="S19" s="34"/>
      <c r="T19" s="34"/>
      <c r="U19" s="34"/>
      <c r="V19" s="34"/>
      <c r="W19" s="34"/>
      <c r="X19" s="33"/>
      <c r="Y19" s="33"/>
      <c r="Z19" s="33"/>
      <c r="AA19" s="33"/>
      <c r="AB19" s="34"/>
      <c r="AC19" s="34"/>
      <c r="AD19" s="33"/>
      <c r="AE19" s="33"/>
      <c r="AF19" s="27">
        <f t="shared" si="19"/>
        <v>-501.60285714285715</v>
      </c>
      <c r="AG19" s="28">
        <f t="shared" si="20"/>
        <v>-2.8571428571240176E-3</v>
      </c>
      <c r="AI19" s="45">
        <f t="shared" si="10"/>
        <v>501.60285714285715</v>
      </c>
    </row>
    <row r="20" spans="1:35" s="12" customFormat="1" ht="23.25" hidden="1" customHeight="1" x14ac:dyDescent="0.2">
      <c r="A20" s="29">
        <v>43979</v>
      </c>
      <c r="B20" s="30"/>
      <c r="C20" s="25" t="s">
        <v>57</v>
      </c>
      <c r="D20" s="25" t="s">
        <v>65</v>
      </c>
      <c r="E20" s="25" t="s">
        <v>39</v>
      </c>
      <c r="F20" s="26">
        <v>1038159</v>
      </c>
      <c r="G20" s="26" t="s">
        <v>67</v>
      </c>
      <c r="H20" s="31"/>
      <c r="I20" s="31"/>
      <c r="J20" s="31"/>
      <c r="K20" s="31">
        <v>272.75</v>
      </c>
      <c r="L20" s="32"/>
      <c r="M20" s="27">
        <f t="shared" si="16"/>
        <v>243.52678571428569</v>
      </c>
      <c r="N20" s="27">
        <f t="shared" si="17"/>
        <v>29.223214285714281</v>
      </c>
      <c r="O20" s="27">
        <f t="shared" si="18"/>
        <v>0</v>
      </c>
      <c r="P20" s="27"/>
      <c r="Q20" s="33"/>
      <c r="R20" s="33"/>
      <c r="S20" s="34">
        <v>243.53</v>
      </c>
      <c r="T20" s="34"/>
      <c r="U20" s="34"/>
      <c r="V20" s="34"/>
      <c r="W20" s="34"/>
      <c r="X20" s="33"/>
      <c r="Y20" s="33"/>
      <c r="Z20" s="33"/>
      <c r="AA20" s="33"/>
      <c r="AB20" s="34"/>
      <c r="AC20" s="34"/>
      <c r="AD20" s="33"/>
      <c r="AE20" s="33"/>
      <c r="AF20" s="27">
        <f t="shared" si="19"/>
        <v>-272.75321428571431</v>
      </c>
      <c r="AG20" s="28">
        <f t="shared" si="20"/>
        <v>-3.2142857143071524E-3</v>
      </c>
      <c r="AI20" s="45">
        <f t="shared" si="10"/>
        <v>272.75321428571431</v>
      </c>
    </row>
    <row r="21" spans="1:35" s="12" customFormat="1" ht="23.25" hidden="1" customHeight="1" x14ac:dyDescent="0.2">
      <c r="A21" s="29">
        <v>43979</v>
      </c>
      <c r="B21" s="30"/>
      <c r="C21" s="25" t="s">
        <v>46</v>
      </c>
      <c r="D21" s="25" t="s">
        <v>47</v>
      </c>
      <c r="E21" s="25" t="s">
        <v>55</v>
      </c>
      <c r="F21" s="26">
        <v>1032581</v>
      </c>
      <c r="G21" s="26" t="s">
        <v>40</v>
      </c>
      <c r="H21" s="31"/>
      <c r="I21" s="31"/>
      <c r="J21" s="31"/>
      <c r="K21" s="31">
        <v>24</v>
      </c>
      <c r="L21" s="32"/>
      <c r="M21" s="27">
        <f t="shared" si="16"/>
        <v>21.428571428571427</v>
      </c>
      <c r="N21" s="27">
        <f t="shared" si="17"/>
        <v>2.5714285714285712</v>
      </c>
      <c r="O21" s="27">
        <f t="shared" si="18"/>
        <v>0</v>
      </c>
      <c r="P21" s="27"/>
      <c r="Q21" s="33">
        <v>21.43</v>
      </c>
      <c r="R21" s="33"/>
      <c r="S21" s="34"/>
      <c r="T21" s="34"/>
      <c r="U21" s="34"/>
      <c r="V21" s="34"/>
      <c r="W21" s="34"/>
      <c r="X21" s="33"/>
      <c r="Y21" s="33"/>
      <c r="Z21" s="33"/>
      <c r="AA21" s="33"/>
      <c r="AB21" s="34"/>
      <c r="AC21" s="34"/>
      <c r="AD21" s="33"/>
      <c r="AE21" s="33"/>
      <c r="AF21" s="27">
        <f t="shared" si="19"/>
        <v>-24.001428571428569</v>
      </c>
      <c r="AG21" s="28">
        <f t="shared" si="20"/>
        <v>-1.4285714285691142E-3</v>
      </c>
      <c r="AI21" s="45">
        <f t="shared" si="10"/>
        <v>24.001428571428569</v>
      </c>
    </row>
    <row r="22" spans="1:35" s="12" customFormat="1" ht="23.25" customHeight="1" x14ac:dyDescent="0.2">
      <c r="A22" s="29">
        <v>43980</v>
      </c>
      <c r="B22" s="30"/>
      <c r="C22" s="25" t="s">
        <v>46</v>
      </c>
      <c r="D22" s="25" t="s">
        <v>47</v>
      </c>
      <c r="E22" s="25" t="s">
        <v>55</v>
      </c>
      <c r="F22" s="26">
        <v>2063084</v>
      </c>
      <c r="G22" s="26" t="s">
        <v>40</v>
      </c>
      <c r="H22" s="31"/>
      <c r="I22" s="31"/>
      <c r="J22" s="31"/>
      <c r="K22" s="31">
        <v>24</v>
      </c>
      <c r="L22" s="32"/>
      <c r="M22" s="27">
        <f t="shared" ref="M22" si="21">SUM(H22:J22,K22/1.12)</f>
        <v>21.428571428571427</v>
      </c>
      <c r="N22" s="27">
        <f t="shared" ref="N22" si="22">K22/1.12*0.12</f>
        <v>2.5714285714285712</v>
      </c>
      <c r="O22" s="27">
        <f t="shared" ref="O22" si="23">-SUM(I22:J22,K22/1.12)*L22</f>
        <v>0</v>
      </c>
      <c r="P22" s="27"/>
      <c r="Q22" s="33">
        <v>21.43</v>
      </c>
      <c r="R22" s="33"/>
      <c r="S22" s="34"/>
      <c r="T22" s="34"/>
      <c r="U22" s="34"/>
      <c r="V22" s="34"/>
      <c r="W22" s="34"/>
      <c r="X22" s="33"/>
      <c r="Y22" s="33"/>
      <c r="Z22" s="33"/>
      <c r="AA22" s="33"/>
      <c r="AB22" s="34"/>
      <c r="AC22" s="34"/>
      <c r="AD22" s="33"/>
      <c r="AE22" s="33"/>
      <c r="AF22" s="27">
        <f t="shared" ref="AF22" si="24">-SUM(N22:AE22)</f>
        <v>-24.001428571428569</v>
      </c>
      <c r="AG22" s="28">
        <f t="shared" ref="AG22" si="25">SUM(H22:K22)+AF22+O22</f>
        <v>-1.4285714285691142E-3</v>
      </c>
      <c r="AI22" s="45">
        <f t="shared" si="10"/>
        <v>24.001428571428569</v>
      </c>
    </row>
    <row r="23" spans="1:35" s="12" customFormat="1" ht="23.25" customHeight="1" x14ac:dyDescent="0.2">
      <c r="A23" s="29"/>
      <c r="B23" s="30"/>
      <c r="C23" s="25"/>
      <c r="D23" s="25"/>
      <c r="E23" s="25"/>
      <c r="F23" s="26"/>
      <c r="G23" s="26"/>
      <c r="H23" s="31"/>
      <c r="I23" s="31"/>
      <c r="J23" s="31"/>
      <c r="K23" s="31"/>
      <c r="L23" s="32"/>
      <c r="M23" s="27">
        <f t="shared" si="0"/>
        <v>0</v>
      </c>
      <c r="N23" s="27">
        <f t="shared" si="1"/>
        <v>0</v>
      </c>
      <c r="O23" s="27">
        <f t="shared" si="2"/>
        <v>0</v>
      </c>
      <c r="P23" s="27"/>
      <c r="Q23" s="33"/>
      <c r="R23" s="33"/>
      <c r="S23" s="34"/>
      <c r="T23" s="34"/>
      <c r="U23" s="34"/>
      <c r="V23" s="34"/>
      <c r="W23" s="34"/>
      <c r="X23" s="33"/>
      <c r="Y23" s="33"/>
      <c r="Z23" s="33"/>
      <c r="AA23" s="33"/>
      <c r="AB23" s="34"/>
      <c r="AC23" s="34"/>
      <c r="AD23" s="33"/>
      <c r="AE23" s="33"/>
      <c r="AF23" s="27">
        <f t="shared" si="3"/>
        <v>0</v>
      </c>
      <c r="AG23" s="28">
        <f t="shared" si="4"/>
        <v>0</v>
      </c>
    </row>
    <row r="24" spans="1:35" s="12" customFormat="1" ht="23.25" customHeight="1" x14ac:dyDescent="0.2">
      <c r="A24" s="29"/>
      <c r="B24" s="30"/>
      <c r="C24" s="25"/>
      <c r="D24" s="25"/>
      <c r="E24" s="25"/>
      <c r="F24" s="26"/>
      <c r="G24" s="26"/>
      <c r="H24" s="31"/>
      <c r="I24" s="31"/>
      <c r="J24" s="31"/>
      <c r="K24" s="31"/>
      <c r="L24" s="32"/>
      <c r="M24" s="27">
        <f t="shared" si="0"/>
        <v>0</v>
      </c>
      <c r="N24" s="27">
        <f t="shared" si="1"/>
        <v>0</v>
      </c>
      <c r="O24" s="27">
        <f t="shared" si="2"/>
        <v>0</v>
      </c>
      <c r="P24" s="27"/>
      <c r="Q24" s="33"/>
      <c r="R24" s="33"/>
      <c r="S24" s="34"/>
      <c r="T24" s="34"/>
      <c r="U24" s="34"/>
      <c r="V24" s="34"/>
      <c r="W24" s="34"/>
      <c r="X24" s="33"/>
      <c r="Y24" s="33"/>
      <c r="Z24" s="33"/>
      <c r="AA24" s="33"/>
      <c r="AB24" s="34"/>
      <c r="AC24" s="34"/>
      <c r="AD24" s="33"/>
      <c r="AE24" s="33"/>
      <c r="AF24" s="27">
        <f t="shared" ref="AF24:AF25" si="26">-SUM(N24:AE24)</f>
        <v>0</v>
      </c>
      <c r="AG24" s="28">
        <f t="shared" ref="AG24:AG25" si="27">SUM(H24:K24)+AF24+O24</f>
        <v>0</v>
      </c>
    </row>
    <row r="25" spans="1:35" s="12" customFormat="1" ht="23.25" customHeight="1" x14ac:dyDescent="0.2">
      <c r="A25" s="29"/>
      <c r="B25" s="30"/>
      <c r="C25" s="25"/>
      <c r="D25" s="25"/>
      <c r="E25" s="25"/>
      <c r="F25" s="26"/>
      <c r="G25" s="26"/>
      <c r="H25" s="31"/>
      <c r="I25" s="31"/>
      <c r="J25" s="31"/>
      <c r="K25" s="31"/>
      <c r="L25" s="32"/>
      <c r="M25" s="27">
        <f t="shared" si="0"/>
        <v>0</v>
      </c>
      <c r="N25" s="27">
        <f t="shared" si="1"/>
        <v>0</v>
      </c>
      <c r="O25" s="27">
        <f t="shared" si="2"/>
        <v>0</v>
      </c>
      <c r="P25" s="27"/>
      <c r="Q25" s="33"/>
      <c r="R25" s="33"/>
      <c r="S25" s="34"/>
      <c r="T25" s="34"/>
      <c r="U25" s="34"/>
      <c r="V25" s="34"/>
      <c r="W25" s="34"/>
      <c r="X25" s="33"/>
      <c r="Y25" s="33"/>
      <c r="Z25" s="33"/>
      <c r="AA25" s="33"/>
      <c r="AB25" s="34"/>
      <c r="AC25" s="34"/>
      <c r="AD25" s="33"/>
      <c r="AE25" s="33"/>
      <c r="AF25" s="27">
        <f t="shared" si="26"/>
        <v>0</v>
      </c>
      <c r="AG25" s="28">
        <f t="shared" si="27"/>
        <v>0</v>
      </c>
    </row>
    <row r="26" spans="1:35" s="10" customFormat="1" ht="12" thickBot="1" x14ac:dyDescent="0.25">
      <c r="A26" s="35"/>
      <c r="B26" s="36"/>
      <c r="C26" s="37"/>
      <c r="D26" s="38"/>
      <c r="E26" s="38"/>
      <c r="F26" s="39"/>
      <c r="G26" s="37"/>
      <c r="H26" s="40">
        <f t="shared" ref="H26:AG26" si="28">SUM(H5:H25)</f>
        <v>6980</v>
      </c>
      <c r="I26" s="40">
        <f t="shared" si="28"/>
        <v>0</v>
      </c>
      <c r="J26" s="40">
        <f t="shared" si="28"/>
        <v>1652.94</v>
      </c>
      <c r="K26" s="40">
        <f t="shared" si="28"/>
        <v>1864.5</v>
      </c>
      <c r="L26" s="40">
        <f t="shared" si="28"/>
        <v>0</v>
      </c>
      <c r="M26" s="40">
        <f t="shared" si="28"/>
        <v>10297.67214285714</v>
      </c>
      <c r="N26" s="40">
        <f t="shared" si="28"/>
        <v>199.76785714285714</v>
      </c>
      <c r="O26" s="40">
        <f t="shared" si="28"/>
        <v>0</v>
      </c>
      <c r="P26" s="40">
        <f t="shared" si="28"/>
        <v>2669.15</v>
      </c>
      <c r="Q26" s="40">
        <f t="shared" si="28"/>
        <v>123.22</v>
      </c>
      <c r="R26" s="40">
        <f t="shared" si="28"/>
        <v>255</v>
      </c>
      <c r="S26" s="40">
        <f t="shared" si="28"/>
        <v>243.53</v>
      </c>
      <c r="T26" s="40">
        <f t="shared" si="28"/>
        <v>0</v>
      </c>
      <c r="U26" s="40">
        <f t="shared" si="28"/>
        <v>0</v>
      </c>
      <c r="V26" s="40">
        <f t="shared" si="28"/>
        <v>0</v>
      </c>
      <c r="W26" s="40">
        <f t="shared" si="28"/>
        <v>0</v>
      </c>
      <c r="X26" s="40">
        <f t="shared" si="28"/>
        <v>0</v>
      </c>
      <c r="Y26" s="40">
        <f t="shared" si="28"/>
        <v>5000</v>
      </c>
      <c r="Z26" s="40">
        <f t="shared" si="28"/>
        <v>0</v>
      </c>
      <c r="AA26" s="40">
        <f t="shared" si="28"/>
        <v>0</v>
      </c>
      <c r="AB26" s="40">
        <f t="shared" si="28"/>
        <v>1800</v>
      </c>
      <c r="AC26" s="40">
        <f t="shared" si="28"/>
        <v>0</v>
      </c>
      <c r="AD26" s="40">
        <f t="shared" si="28"/>
        <v>26.79</v>
      </c>
      <c r="AE26" s="40">
        <f t="shared" si="28"/>
        <v>180</v>
      </c>
      <c r="AF26" s="40">
        <f t="shared" si="28"/>
        <v>-10497.457857142854</v>
      </c>
      <c r="AG26" s="40">
        <f t="shared" si="28"/>
        <v>-1.7857142857110375E-2</v>
      </c>
    </row>
    <row r="27" spans="1:35" ht="12" thickTop="1" x14ac:dyDescent="0.2"/>
    <row r="28" spans="1:35" ht="12" x14ac:dyDescent="0.2">
      <c r="K28" s="41">
        <f>H26+I26+J26+K26</f>
        <v>10497.44</v>
      </c>
      <c r="L28" s="9"/>
      <c r="M28" s="8"/>
      <c r="AF28" s="42">
        <f>+AF26</f>
        <v>-10497.457857142854</v>
      </c>
    </row>
    <row r="29" spans="1:35" x14ac:dyDescent="0.2">
      <c r="K29" s="8"/>
      <c r="L29" s="9"/>
      <c r="M29" s="8"/>
    </row>
    <row r="30" spans="1:35" ht="12" x14ac:dyDescent="0.2">
      <c r="C30" s="43" t="s">
        <v>33</v>
      </c>
      <c r="G30" s="10"/>
      <c r="K30" s="44"/>
      <c r="L30" s="44"/>
      <c r="M30" s="44"/>
    </row>
    <row r="31" spans="1:35" x14ac:dyDescent="0.2">
      <c r="K31" s="8"/>
      <c r="L31" s="9"/>
      <c r="M31" s="8"/>
    </row>
    <row r="32" spans="1:35" x14ac:dyDescent="0.2">
      <c r="K32" s="8"/>
      <c r="L32" s="9"/>
      <c r="M32" s="8"/>
    </row>
    <row r="33" spans="1:32" x14ac:dyDescent="0.2">
      <c r="A33" s="1"/>
      <c r="B33" s="1"/>
      <c r="D33" s="1"/>
      <c r="E33" s="1"/>
      <c r="F33" s="1"/>
      <c r="H33" s="1"/>
      <c r="I33" s="1"/>
      <c r="J33" s="1"/>
      <c r="K33" s="8"/>
      <c r="L33" s="9"/>
      <c r="M33" s="8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Z33" s="1"/>
      <c r="AA33" s="1"/>
      <c r="AB33" s="1"/>
      <c r="AC33" s="1"/>
      <c r="AD33" s="1"/>
      <c r="AE33" s="1"/>
      <c r="AF33" s="1"/>
    </row>
    <row r="39" spans="1:32" x14ac:dyDescent="0.2">
      <c r="J39" s="2" t="s">
        <v>45</v>
      </c>
    </row>
    <row r="40" spans="1:32" x14ac:dyDescent="0.2">
      <c r="Q40" s="2">
        <v>0</v>
      </c>
    </row>
    <row r="41" spans="1:32" x14ac:dyDescent="0.2">
      <c r="A41" s="1"/>
      <c r="B41" s="1"/>
      <c r="D41" s="1"/>
      <c r="E41" s="1"/>
      <c r="F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Z41" s="1"/>
      <c r="AA41" s="1"/>
      <c r="AB41" s="1"/>
      <c r="AC41" s="1"/>
      <c r="AD41" s="1"/>
      <c r="AE41" s="1"/>
      <c r="AF41" s="1"/>
    </row>
  </sheetData>
  <mergeCells count="1">
    <mergeCell ref="K30:M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 12-30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default</cp:lastModifiedBy>
  <cp:lastPrinted>2020-03-10T06:32:46Z</cp:lastPrinted>
  <dcterms:created xsi:type="dcterms:W3CDTF">2014-11-05T03:52:28Z</dcterms:created>
  <dcterms:modified xsi:type="dcterms:W3CDTF">2020-07-21T21:24:54Z</dcterms:modified>
</cp:coreProperties>
</file>