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Nov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T8" i="20" l="1"/>
  <c r="N15" i="79"/>
  <c r="T9" i="20"/>
  <c r="F48" i="79"/>
  <c r="N17" i="79"/>
  <c r="G8" i="20"/>
  <c r="P10" i="79"/>
  <c r="R35" i="20"/>
  <c r="F17" i="79"/>
  <c r="G7" i="20"/>
  <c r="N9" i="20"/>
  <c r="N12" i="20"/>
  <c r="N59" i="20"/>
  <c r="N65" i="20"/>
  <c r="M59" i="20"/>
  <c r="J56" i="20"/>
  <c r="K56" i="20"/>
  <c r="M56" i="20"/>
  <c r="J57" i="20"/>
  <c r="K57" i="20"/>
  <c r="L57" i="20"/>
  <c r="M57" i="20"/>
  <c r="J58" i="20"/>
  <c r="K58" i="20"/>
  <c r="L58" i="20"/>
  <c r="M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F50" i="79"/>
  <c r="R36" i="20"/>
  <c r="O38" i="20"/>
  <c r="O37" i="20"/>
  <c r="O36" i="20"/>
  <c r="O35" i="20"/>
  <c r="P38" i="20"/>
  <c r="P35" i="20"/>
  <c r="G9" i="20"/>
  <c r="H43" i="79"/>
  <c r="G15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N50" i="79"/>
  <c r="X14" i="20"/>
  <c r="F122" i="79"/>
  <c r="N89" i="79"/>
  <c r="F89" i="79"/>
  <c r="N56" i="79"/>
  <c r="F55" i="79"/>
  <c r="N22" i="79"/>
  <c r="F22" i="79"/>
  <c r="F79" i="79"/>
  <c r="F49" i="79"/>
  <c r="G13" i="20"/>
  <c r="H13" i="20"/>
  <c r="D9" i="79"/>
  <c r="F56" i="79"/>
  <c r="K13" i="20"/>
  <c r="H27" i="20"/>
  <c r="H26" i="20"/>
  <c r="N26" i="79"/>
  <c r="N57" i="79"/>
  <c r="P142" i="79"/>
  <c r="H142" i="79"/>
  <c r="N49" i="79"/>
  <c r="N16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/>
  <c r="L75" i="79"/>
  <c r="D75" i="79"/>
  <c r="D42" i="79"/>
  <c r="L9" i="79"/>
  <c r="E11" i="79"/>
  <c r="H10" i="20"/>
  <c r="T10" i="20"/>
  <c r="H25" i="20"/>
  <c r="H9" i="20"/>
  <c r="F47" i="79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H11" i="20"/>
  <c r="T11" i="20"/>
  <c r="F82" i="21"/>
  <c r="G11" i="20"/>
  <c r="H76" i="21"/>
  <c r="F83" i="79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D41" i="79"/>
  <c r="L40" i="79"/>
  <c r="D40" i="79"/>
  <c r="J36" i="79"/>
  <c r="B36" i="79"/>
  <c r="J35" i="79"/>
  <c r="B35" i="79"/>
  <c r="F13" i="79"/>
  <c r="F15" i="79"/>
  <c r="L7" i="79"/>
  <c r="D7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5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F81" i="79"/>
  <c r="R10" i="20"/>
  <c r="D9" i="20"/>
  <c r="H43" i="21"/>
  <c r="R8" i="20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P15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P10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P8" i="20"/>
  <c r="N13" i="79"/>
  <c r="F113" i="21"/>
  <c r="F124" i="21"/>
  <c r="H126" i="21"/>
  <c r="O29" i="5"/>
  <c r="O31" i="5"/>
  <c r="H8" i="20"/>
  <c r="N14" i="79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F80" i="79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X15" i="20"/>
  <c r="D30" i="20"/>
  <c r="I64" i="20"/>
  <c r="N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B39" i="5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X10" i="20"/>
  <c r="D25" i="20"/>
  <c r="P25" i="20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R9" i="20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P30" i="20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10" i="79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S43" i="20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<sst xmlns="http://schemas.openxmlformats.org/spreadsheetml/2006/main" count="2097" uniqueCount="310">
  <si>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</si>
  <si>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</si>
  <si>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</si>
  <si>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</si>
  <si>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</si>
  <si>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</si>
  <si>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</si>
  <si>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</si>
  <si>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</si>
  <si>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</si>
  <si>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</si>
  <si>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</si>
  <si>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</si>
  <si>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</si>
  <si>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</si>
  <si>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</si>
  <si>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</si>
  <si>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</si>
  <si>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</si>
  <si>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</si>
  <si>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</si>
  <si>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</si>
  <si>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</si>
  <si>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</si>
  <si>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</si>
  <si>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</si>
  <si>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</si>
  <si>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</si>
  <si>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</si>
  <si>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</si>
  <si>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</si>
  <si>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</si>
  <si>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</si>
  <si>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</si>
  <si>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</si>
  <si>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</si>
  <si>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</si>
  <si>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</si>
  <si>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</si>
  <si>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</si>
  <si>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</si>
  <si>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</si>
  <si>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</si>
  <si>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</si>
  <si>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</si>
  <si>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</si>
  <si>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</si>
  <si>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</si>
  <si>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</si>
  <si>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</si>
  <si>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</si>
  <si>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</si>
  <si>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</si>
  <si>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</si>
  <si>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</si>
  <si>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</si>
  <si>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</si>
  <si>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</si>
  <si>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</si>
  <si>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</si>
  <si>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</si>
  <si>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</si>
  <si>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</si>
  <si>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</si>
  <si>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</si>
  <si>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</si>
  <si>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</si>
  <si>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</si>
  <si>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</si>
  <si>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</si>
  <si>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</si>
  <si>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</si>
  <si>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</si>
  <si>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</si>
  <si>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</si>
  <si>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</si>
  <si>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</si>
  <si>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</si>
  <si>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</si>
  <si>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</si>
  <si>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</si>
  <si>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</si>
  <si>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</si>
  <si>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</si>
  <si>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</si>
  <si>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</si>
  <si>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</si>
  <si>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</si>
  <si>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</si>
  <si>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</si>
  <si>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</si>
  <si>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</si>
  <si>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</si>
  <si>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</si>
  <si>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</si>
  <si>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</si>
  <si>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</si>
  <si>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</si>
  <si>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</si>
  <si>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</si>
  <si>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</si>
  <si>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</si>
  <si>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</si>
  <si>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</si>
  <si>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</si>
  <si>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</si>
  <si>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</si>
  <si>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</si>
  <si>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</si>
  <si>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</si>
  <si>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</si>
  <si>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</si>
  <si>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</si>
  <si>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</si>
  <si>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</si>
  <si>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</si>
  <si>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</si>
  <si>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</si>
  <si>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</si>
  <si>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</si>
  <si>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</si>
  <si>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</si>
  <si>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</si>
  <si>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</si>
  <si>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</si>
  <si>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</si>
  <si>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</si>
  <si>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</si>
  <si>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</si>
  <si>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</si>
  <si>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</si>
  <si>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</si>
  <si>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</si>
  <si>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</si>
  <si>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</si>
  <si>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</si>
  <si>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</si>
  <si>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</si>
  <si>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</si>
  <si>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</si>
  <si>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</si>
  <si>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</si>
  <si>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</si>
  <si>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</si>
  <si>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</si>
  <si>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</si>
  <si>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</si>
  <si>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</si>
  <si>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</si>
  <si>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</si>
  <si>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</si>
  <si>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</si>
  <si>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</si>
  <si>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</si>
  <si>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</si>
  <si>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</si>
  <si>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</si>
  <si>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</si>
  <si>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</si>
  <si>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</si>
  <si>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</si>
  <si>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</si>
  <si>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</si>
  <si>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</si>
  <si>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</si>
  <si>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</si>
  <si>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</si>
  <si>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</si>
  <si>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</si>
  <si>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</si>
  <si>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</si>
  <si>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</si>
  <si>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</si>
  <si>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</si>
  <si>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</si>
  <si>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</si>
  <si>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</si>
  <si>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</si>
  <si>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</si>
  <si>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</si>
  <si>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</si>
  <si>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</si>
  <si>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</si>
  <si>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</si>
  <si>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</si>
  <si>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</si>
  <si>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</si>
  <si>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</si>
  <si>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</si>
  <si>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</si>
  <si>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</si>
  <si>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</si>
  <si>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</si>
  <si>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</si>
  <si>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</si>
  <si>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</si>
  <si>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</si>
  <si>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</si>
  <si>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</si>
  <si>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</si>
  <si>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</si>
  <si>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</si>
  <si>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</si>
  <si>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</si>
  <si>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</si>
  <si>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</si>
  <si>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</si>
  <si>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</si>
  <si>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</si>
  <si>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</si>
  <si>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</si>
  <si>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</si>
  <si>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</si>
  <si>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</si>
  <si>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</si>
  <si>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</si>
  <si>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</si>
  <si>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</si>
  <si>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</si>
  <si>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</si>
  <si>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</si>
  <si>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</si>
  <si>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</si>
  <si>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</si>
  <si>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</si>
  <si>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</si>
  <si>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</si>
  <si>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</si>
  <si>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</si>
  <si>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</si>
  <si>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</si>
  <si>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</si>
  <si>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</si>
  <si>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</si>
  <si>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</si>
  <si>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</si>
  <si>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</si>
  <si>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</si>
  <si>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</si>
  <si>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</si>
  <si>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</si>
  <si>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</si>
  <si>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</si>
  <si>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</si>
  <si>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</si>
  <si>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</si>
  <si>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</si>
  <si>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</si>
  <si>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</si>
  <si>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</si>
  <si>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</si>
  <si>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</si>
  <si>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</si>
  <si>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</si>
  <si>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</si>
  <si>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</si>
  <si>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</si>
  <si>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</si>
  <si>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</si>
  <si>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</si>
  <si>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</si>
  <si>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</si>
  <si>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</si>
  <si>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</si>
  <si>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</si>
  <si>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</si>
  <si>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</si>
  <si>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</si>
  <si>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</si>
  <si>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</si>
  <si>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</si>
  <si>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</si>
  <si>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</si>
  <si>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</si>
  <si>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</si>
  <si>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</si>
  <si>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</si>
  <si>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</si>
  <si>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</si>
  <si>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</si>
  <si>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</si>
  <si>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</si>
  <si>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</si>
  <si>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</si>
  <si>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</si>
  <si>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</si>
  <si>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</si>
  <si>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</si>
  <si>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</si>
  <si>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</si>
  <si>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</si>
  <si>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</si>
  <si>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</si>
  <si>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</si>
  <si>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</si>
  <si>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</si>
  <si>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</si>
  <si>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</si>
  <si>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</si>
  <si>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</si>
  <si>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</si>
  <si>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</si>
  <si>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</si>
  <si>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</si>
  <si>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</si>
  <si>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</si>
  <si>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</si>
  <si>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</si>
  <si>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</si>
  <si>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Period Covered:Nov. 16-21,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</si>
</sst>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</row>
        <row r="9">
          <cell r="E9">
            <v>790.23076923076928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G1" activePane="topRight" state="frozen"/>
      <selection pane="topRight" activeCell="O36" sqref="O36:P36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309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2</v>
      </c>
      <c r="G7" s="141">
        <f t="shared" ref="G7:G8" si="0">E7*F7</f>
        <v>1054</v>
      </c>
      <c r="H7" s="20">
        <f>(F7+J7+K7+L7+Q7)*10</f>
        <v>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1074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3</v>
      </c>
      <c r="G15" s="141">
        <f t="shared" si="6"/>
        <v>1581</v>
      </c>
      <c r="H15" s="21">
        <f t="shared" ref="H15:H16" si="10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16862.384615384617</v>
      </c>
      <c r="H18" s="3">
        <f>SUM(H7:H16)</f>
        <v>290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17152.384615384617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1074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1074</v>
      </c>
      <c r="R22" s="71">
        <f t="shared" ref="R22:R31" si="15">G7+H7+P7+R7+T7+V7+W7-F22-H22</f>
        <v>1074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1611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1611</v>
      </c>
      <c r="R30" s="71">
        <f t="shared" si="15"/>
        <v>1611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17152.384615384617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17152.384615384617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2</v>
      </c>
      <c r="R35" s="362">
        <f>O35*Q35</f>
        <v>159.07692307692307</v>
      </c>
      <c r="S35" s="166">
        <f t="shared" ref="S35:S44" si="24">+P22+R35</f>
        <v>1233.0769230769231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1611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18373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1074</v>
      </c>
      <c r="J56" s="273">
        <f>+O35</f>
        <v>79.538461538461533</v>
      </c>
      <c r="K56" s="273">
        <f t="shared" ref="K56:L60" si="29">+P35</f>
        <v>1034</v>
      </c>
      <c r="L56" s="273">
        <v>2</v>
      </c>
      <c r="M56" s="362">
        <f t="shared" ref="M56:M59" si="30">J56*L56</f>
        <v>159.07692307692307</v>
      </c>
      <c r="N56" s="165">
        <f>P22+M56</f>
        <v>1233.0769230769231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362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1"/>
        <v>3222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1611</v>
      </c>
      <c r="N64" s="165">
        <f t="shared" si="31"/>
        <v>1611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17152.384615384617</v>
      </c>
      <c r="N67" s="361">
        <f>SUM(N56:N66)</f>
        <v>18373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" right="1.25" top="0.27" bottom="0.37" header="0.5" footer="0.5"/>
  <pageSetup paperSize="5" scale="80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1054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1115.5384615384614</v>
      </c>
      <c r="G17" s="55"/>
      <c r="H17" s="56">
        <f>SUM(F13:F17)</f>
        <v>1135.5384615384614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2189.5384615384614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956.46153846153834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>
        <f>'26-10 payroll'!D3</f>
        <v>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>
        <f>'26-10 payroll'!D3</f>
        <v>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1074</v>
      </c>
      <c r="H18" s="80">
        <f>'11-25 payroll'!R22</f>
        <v>6526</v>
      </c>
      <c r="I18" s="81">
        <f>G18+H18</f>
        <v>7600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17152.384615384617</v>
      </c>
      <c r="H29" s="103">
        <f t="shared" ref="H29:O29" si="3">SUM(H18:H27)</f>
        <v>36377</v>
      </c>
      <c r="I29" s="103">
        <f t="shared" si="3"/>
        <v>53529.384615384617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7580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2149.5384615384614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23794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5880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38808.384615384617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140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8536</v>
      </c>
      <c r="Q44" s="263">
        <f>SUM(B44:P44)</f>
        <v>47484.384615384617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48156.68461538462</v>
      </c>
      <c r="M48" s="263">
        <f>+I29+P36+P41-(O36+O41)+G36</f>
        <v>62115.384615384617</v>
      </c>
      <c r="N48" s="109">
        <f>+L48-M48</f>
        <v>-13958.699999999997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21908.9</v>
      </c>
      <c r="M49" s="263">
        <f>+L49</f>
        <v>21908.9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11964.7</v>
      </c>
      <c r="M51" s="263">
        <f>+L51</f>
        <v>11964.7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28241.784615384615</v>
      </c>
      <c r="N52" s="109">
        <f>+L52-M52</f>
        <v>-13958.699999999999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10" workbookViewId="0">
      <selection activeCell="N16" sqref="N1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1074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159.07692307692307</v>
      </c>
      <c r="G17" s="55"/>
      <c r="H17" s="56">
        <f>SUM(F13:F17)</f>
        <v>159.07692307692307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1233.0769230769231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-4534.5282175480761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-1850.4799999999996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2009-12-31T21:43:53Z</cp:lastPrinted>
  <dcterms:created xsi:type="dcterms:W3CDTF">2010-01-04T12:18:59Z</dcterms:created>
  <dcterms:modified xsi:type="dcterms:W3CDTF">2009-12-31T22:29:41Z</dcterms:modified>
</cp:coreProperties>
</file>