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Oct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Sheet1!$A$1:$P$164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F146" i="79" l="1"/>
  <c r="E143" i="79"/>
  <c r="D141" i="79"/>
  <c r="D139" i="79"/>
  <c r="N17" i="79"/>
  <c r="L106" i="79"/>
  <c r="L7" i="79"/>
  <c r="H16" i="20"/>
  <c r="H15" i="20"/>
  <c r="H14" i="20"/>
  <c r="H13" i="20"/>
  <c r="H12" i="20"/>
  <c r="H11" i="20"/>
  <c r="H10" i="20"/>
  <c r="H9" i="20"/>
  <c r="H8" i="20"/>
  <c r="H7" i="20"/>
  <c r="N15" i="79"/>
  <c r="M11" i="79"/>
  <c r="P10" i="79"/>
  <c r="F114" i="79"/>
  <c r="N14" i="79"/>
  <c r="X16" i="20"/>
  <c r="R7" i="20"/>
  <c r="F15" i="79"/>
  <c r="T8" i="20"/>
  <c r="T7" i="20"/>
  <c r="T10" i="20"/>
  <c r="D9" i="79"/>
  <c r="L9" i="79"/>
  <c r="G12" i="20"/>
  <c r="G11" i="20"/>
  <c r="G10" i="20"/>
  <c r="G8" i="20"/>
  <c r="G7" i="20"/>
  <c r="X7" i="20"/>
  <c r="D108" i="79"/>
  <c r="L108" i="79"/>
  <c r="M110" i="79"/>
  <c r="P109" i="79"/>
  <c r="N113" i="79"/>
  <c r="F113" i="79"/>
  <c r="H116" i="79"/>
  <c r="H127" i="79"/>
  <c r="T127" i="79"/>
  <c r="E110" i="79"/>
  <c r="D106" i="79"/>
  <c r="G14" i="20"/>
  <c r="X14" i="20"/>
  <c r="R14" i="20"/>
  <c r="E11" i="79"/>
  <c r="H10" i="79"/>
  <c r="G15" i="20"/>
  <c r="X15" i="20"/>
  <c r="D30" i="20"/>
  <c r="P30" i="20"/>
  <c r="I64" i="20"/>
  <c r="N64" i="20"/>
  <c r="P15" i="20"/>
  <c r="R15" i="20"/>
  <c r="T15" i="20"/>
  <c r="V15" i="20"/>
  <c r="F30" i="20"/>
  <c r="H30" i="20"/>
  <c r="R30" i="20"/>
  <c r="S43" i="20"/>
  <c r="P14" i="20"/>
  <c r="T14" i="20"/>
  <c r="F29" i="20"/>
  <c r="H29" i="20"/>
  <c r="G13" i="20"/>
  <c r="N13" i="20"/>
  <c r="O13" i="20"/>
  <c r="P13" i="20"/>
  <c r="R13" i="20"/>
  <c r="R28" i="20"/>
  <c r="T13" i="20"/>
  <c r="F28" i="20"/>
  <c r="H28" i="20"/>
  <c r="N12" i="20"/>
  <c r="O12" i="20"/>
  <c r="P12" i="20"/>
  <c r="R12" i="20"/>
  <c r="R27" i="20"/>
  <c r="T12" i="20"/>
  <c r="F27" i="20"/>
  <c r="H27" i="20"/>
  <c r="R11" i="20"/>
  <c r="R26" i="20"/>
  <c r="S39" i="20"/>
  <c r="T11" i="20"/>
  <c r="F26" i="20"/>
  <c r="H26" i="20"/>
  <c r="P250" i="76"/>
  <c r="N10" i="20"/>
  <c r="Q250" i="76"/>
  <c r="O10" i="20"/>
  <c r="P10" i="20"/>
  <c r="R10" i="20"/>
  <c r="N114" i="79"/>
  <c r="F25" i="20"/>
  <c r="H25" i="20"/>
  <c r="P38" i="20"/>
  <c r="D9" i="20"/>
  <c r="E9" i="20"/>
  <c r="G9" i="20"/>
  <c r="P71" i="76"/>
  <c r="N9" i="20"/>
  <c r="Q71" i="76"/>
  <c r="O9" i="20"/>
  <c r="P9" i="20"/>
  <c r="R9" i="20"/>
  <c r="R24" i="20"/>
  <c r="W71" i="76"/>
  <c r="S9" i="20"/>
  <c r="T9" i="20"/>
  <c r="F24" i="20"/>
  <c r="H24" i="20"/>
  <c r="P37" i="20"/>
  <c r="Q229" i="76"/>
  <c r="O8" i="20"/>
  <c r="P8" i="20"/>
  <c r="R8" i="20"/>
  <c r="X8" i="20"/>
  <c r="D23" i="20"/>
  <c r="P23" i="20"/>
  <c r="I57" i="20"/>
  <c r="F23" i="20"/>
  <c r="H23" i="20"/>
  <c r="O25" i="76"/>
  <c r="M7" i="20"/>
  <c r="P25" i="76"/>
  <c r="N7" i="20"/>
  <c r="Q25" i="76"/>
  <c r="O7" i="20"/>
  <c r="P7" i="20"/>
  <c r="W25" i="76"/>
  <c r="F22" i="20"/>
  <c r="H22" i="20"/>
  <c r="P35" i="20"/>
  <c r="K56" i="20"/>
  <c r="J57" i="20"/>
  <c r="K59" i="20"/>
  <c r="K58" i="20"/>
  <c r="J60" i="20"/>
  <c r="K60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F19" i="21"/>
  <c r="F20" i="21"/>
  <c r="F21" i="21"/>
  <c r="F22" i="21"/>
  <c r="F23" i="21"/>
  <c r="F24" i="21"/>
  <c r="F25" i="21"/>
  <c r="F26" i="21"/>
  <c r="F27" i="21"/>
  <c r="H27" i="21"/>
  <c r="G16" i="20"/>
  <c r="X17" i="20"/>
  <c r="D31" i="20"/>
  <c r="E16" i="20"/>
  <c r="F31" i="20"/>
  <c r="H31" i="20"/>
  <c r="I65" i="20"/>
  <c r="P31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N145" i="79"/>
  <c r="N148" i="79"/>
  <c r="N149" i="79"/>
  <c r="P149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N118" i="79"/>
  <c r="N119" i="79"/>
  <c r="N120" i="79"/>
  <c r="N121" i="79"/>
  <c r="N122" i="79"/>
  <c r="N123" i="79"/>
  <c r="N124" i="79"/>
  <c r="N125" i="79"/>
  <c r="N126" i="79"/>
  <c r="P126" i="79"/>
  <c r="H109" i="79"/>
  <c r="F112" i="79"/>
  <c r="F116" i="79"/>
  <c r="F118" i="79"/>
  <c r="F119" i="79"/>
  <c r="F120" i="79"/>
  <c r="F121" i="79"/>
  <c r="F122" i="79"/>
  <c r="F123" i="79"/>
  <c r="F124" i="79"/>
  <c r="F125" i="79"/>
  <c r="F126" i="79"/>
  <c r="H126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H61" i="79"/>
  <c r="T61" i="79"/>
  <c r="F52" i="79"/>
  <c r="F53" i="79"/>
  <c r="F55" i="79"/>
  <c r="F56" i="79"/>
  <c r="F57" i="79"/>
  <c r="F59" i="79"/>
  <c r="F60" i="79"/>
  <c r="H60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20" i="79"/>
  <c r="N22" i="79"/>
  <c r="N23" i="79"/>
  <c r="N24" i="79"/>
  <c r="N25" i="79"/>
  <c r="N26" i="79"/>
  <c r="N27" i="79"/>
  <c r="P27" i="79"/>
  <c r="F14" i="79"/>
  <c r="F17" i="79"/>
  <c r="F16" i="79"/>
  <c r="F13" i="79"/>
  <c r="F20" i="79"/>
  <c r="F22" i="79"/>
  <c r="F23" i="79"/>
  <c r="F24" i="79"/>
  <c r="F25" i="79"/>
  <c r="F26" i="79"/>
  <c r="F27" i="79"/>
  <c r="H27" i="79"/>
  <c r="N16" i="79"/>
  <c r="N13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D7" i="63"/>
  <c r="G7" i="63"/>
  <c r="H7" i="63"/>
  <c r="E7" i="63"/>
  <c r="P7" i="63"/>
  <c r="R7" i="63"/>
  <c r="T7" i="63"/>
  <c r="V7" i="63"/>
  <c r="F22" i="63"/>
  <c r="H22" i="63"/>
  <c r="R22" i="63"/>
  <c r="H18" i="5"/>
  <c r="D8" i="63"/>
  <c r="G8" i="63"/>
  <c r="H8" i="63"/>
  <c r="E8" i="63"/>
  <c r="P8" i="63"/>
  <c r="R8" i="63"/>
  <c r="T8" i="63"/>
  <c r="V8" i="63"/>
  <c r="F23" i="63"/>
  <c r="H23" i="63"/>
  <c r="R23" i="63"/>
  <c r="H19" i="5"/>
  <c r="R24" i="63"/>
  <c r="H20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G14" i="63"/>
  <c r="H14" i="63"/>
  <c r="E14" i="63"/>
  <c r="P14" i="63"/>
  <c r="R14" i="63"/>
  <c r="T14" i="63"/>
  <c r="V14" i="63"/>
  <c r="F29" i="63"/>
  <c r="H29" i="63"/>
  <c r="R29" i="63"/>
  <c r="H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12" i="63"/>
  <c r="H12" i="63"/>
  <c r="E12" i="63"/>
  <c r="P12" i="63"/>
  <c r="R12" i="63"/>
  <c r="T12" i="63"/>
  <c r="V12" i="63"/>
  <c r="F27" i="63"/>
  <c r="H27" i="63"/>
  <c r="R27" i="63"/>
  <c r="H23" i="5"/>
  <c r="G13" i="63"/>
  <c r="H13" i="63"/>
  <c r="E13" i="63"/>
  <c r="P13" i="63"/>
  <c r="R13" i="63"/>
  <c r="T13" i="63"/>
  <c r="V13" i="63"/>
  <c r="F28" i="63"/>
  <c r="H28" i="63"/>
  <c r="R28" i="63"/>
  <c r="H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H37" i="5"/>
  <c r="H38" i="5"/>
  <c r="H39" i="5"/>
  <c r="J38" i="5"/>
  <c r="K37" i="5"/>
  <c r="K38" i="5"/>
  <c r="K39" i="5"/>
  <c r="K41" i="5"/>
  <c r="I37" i="5"/>
  <c r="I38" i="5"/>
  <c r="I39" i="5"/>
  <c r="I41" i="5"/>
  <c r="L37" i="5"/>
  <c r="L38" i="5"/>
  <c r="L39" i="5"/>
  <c r="L41" i="5"/>
  <c r="J25" i="63"/>
  <c r="J21" i="5"/>
  <c r="J22" i="63"/>
  <c r="J18" i="5"/>
  <c r="J23" i="63"/>
  <c r="J19" i="5"/>
  <c r="M21" i="5"/>
  <c r="M18" i="5"/>
  <c r="M19" i="5"/>
  <c r="O21" i="5"/>
  <c r="O18" i="5"/>
  <c r="O19" i="5"/>
  <c r="H36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B37" i="5"/>
  <c r="B38" i="5"/>
  <c r="B39" i="5"/>
  <c r="B36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N113" i="21"/>
  <c r="N112" i="21"/>
  <c r="N114" i="21"/>
  <c r="N115" i="21"/>
  <c r="N116" i="21"/>
  <c r="N118" i="21"/>
  <c r="N119" i="21"/>
  <c r="N120" i="21"/>
  <c r="N121" i="21"/>
  <c r="N122" i="21"/>
  <c r="N123" i="21"/>
  <c r="N124" i="21"/>
  <c r="N125" i="21"/>
  <c r="N126" i="21"/>
  <c r="P126" i="21"/>
  <c r="H109" i="21"/>
  <c r="F112" i="21"/>
  <c r="F113" i="21"/>
  <c r="F114" i="21"/>
  <c r="H116" i="21"/>
  <c r="H127" i="21"/>
  <c r="F115" i="21"/>
  <c r="F116" i="21"/>
  <c r="F118" i="21"/>
  <c r="F119" i="21"/>
  <c r="F120" i="21"/>
  <c r="F121" i="21"/>
  <c r="F122" i="21"/>
  <c r="F123" i="21"/>
  <c r="F124" i="21"/>
  <c r="F125" i="21"/>
  <c r="F126" i="21"/>
  <c r="H126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N85" i="21"/>
  <c r="N86" i="21"/>
  <c r="N87" i="21"/>
  <c r="N88" i="21"/>
  <c r="N89" i="21"/>
  <c r="N90" i="21"/>
  <c r="N91" i="21"/>
  <c r="N92" i="21"/>
  <c r="N93" i="21"/>
  <c r="P93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47" i="21"/>
  <c r="N50" i="21"/>
  <c r="N46" i="21"/>
  <c r="N48" i="21"/>
  <c r="N49" i="21"/>
  <c r="N52" i="21"/>
  <c r="N53" i="21"/>
  <c r="N54" i="21"/>
  <c r="N55" i="21"/>
  <c r="N56" i="21"/>
  <c r="N57" i="21"/>
  <c r="N58" i="21"/>
  <c r="N59" i="21"/>
  <c r="N60" i="21"/>
  <c r="P60" i="21"/>
  <c r="H43" i="21"/>
  <c r="F47" i="21"/>
  <c r="F50" i="21"/>
  <c r="F46" i="21"/>
  <c r="F48" i="21"/>
  <c r="F49" i="21"/>
  <c r="H50" i="21"/>
  <c r="H61" i="21"/>
  <c r="F52" i="21"/>
  <c r="F53" i="21"/>
  <c r="F54" i="21"/>
  <c r="F55" i="21"/>
  <c r="F56" i="21"/>
  <c r="F57" i="21"/>
  <c r="F58" i="21"/>
  <c r="F59" i="21"/>
  <c r="F60" i="21"/>
  <c r="H60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P28" i="21"/>
  <c r="V28" i="21"/>
  <c r="N19" i="21"/>
  <c r="N20" i="21"/>
  <c r="N21" i="21"/>
  <c r="N22" i="21"/>
  <c r="N23" i="21"/>
  <c r="N24" i="21"/>
  <c r="N25" i="21"/>
  <c r="N26" i="21"/>
  <c r="N27" i="21"/>
  <c r="P27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R21" i="20"/>
  <c r="V18" i="20"/>
  <c r="T18" i="20"/>
  <c r="R18" i="20"/>
  <c r="P18" i="20"/>
  <c r="I18" i="20"/>
  <c r="H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  <c r="T160" i="21"/>
  <c r="P83" i="21"/>
  <c r="P94" i="21"/>
  <c r="H17" i="21"/>
  <c r="H28" i="21"/>
  <c r="H17" i="79"/>
  <c r="G23" i="5"/>
  <c r="I23" i="5"/>
  <c r="S40" i="20"/>
  <c r="V94" i="21"/>
  <c r="S37" i="20"/>
  <c r="T61" i="21"/>
  <c r="G20" i="5"/>
  <c r="I20" i="5"/>
  <c r="S41" i="20"/>
  <c r="T127" i="21"/>
  <c r="G24" i="5"/>
  <c r="I24" i="5"/>
  <c r="H94" i="21"/>
  <c r="P116" i="21"/>
  <c r="H28" i="79"/>
  <c r="T28" i="79"/>
  <c r="P116" i="79"/>
  <c r="P127" i="79"/>
  <c r="V127" i="79"/>
  <c r="R25" i="20"/>
  <c r="S38" i="20"/>
  <c r="X9" i="20"/>
  <c r="D24" i="20"/>
  <c r="P24" i="20"/>
  <c r="I58" i="20"/>
  <c r="N58" i="20"/>
  <c r="X13" i="20"/>
  <c r="D28" i="20"/>
  <c r="P28" i="20"/>
  <c r="I62" i="20"/>
  <c r="N62" i="20"/>
  <c r="P50" i="21"/>
  <c r="J39" i="5"/>
  <c r="J37" i="5"/>
  <c r="H94" i="79"/>
  <c r="T94" i="79"/>
  <c r="R23" i="20"/>
  <c r="G19" i="5"/>
  <c r="I19" i="5"/>
  <c r="X11" i="20"/>
  <c r="D26" i="20"/>
  <c r="P26" i="20"/>
  <c r="I60" i="20"/>
  <c r="N60" i="20"/>
  <c r="X12" i="20"/>
  <c r="D27" i="20"/>
  <c r="P27" i="20"/>
  <c r="I61" i="20"/>
  <c r="N61" i="20"/>
  <c r="P28" i="79"/>
  <c r="V28" i="79"/>
  <c r="P29" i="20"/>
  <c r="I63" i="20"/>
  <c r="N63" i="20"/>
  <c r="D29" i="20"/>
  <c r="R29" i="20"/>
  <c r="P109" i="21"/>
  <c r="P127" i="21"/>
  <c r="T94" i="21"/>
  <c r="G22" i="5"/>
  <c r="I22" i="5"/>
  <c r="G21" i="5"/>
  <c r="I21" i="5"/>
  <c r="B41" i="5"/>
  <c r="B44" i="5"/>
  <c r="H41" i="5"/>
  <c r="H44" i="5"/>
  <c r="L51" i="5"/>
  <c r="P43" i="21"/>
  <c r="P61" i="21"/>
  <c r="X10" i="20"/>
  <c r="D25" i="20"/>
  <c r="P25" i="20"/>
  <c r="I59" i="20"/>
  <c r="N59" i="20"/>
  <c r="D22" i="20"/>
  <c r="G18" i="20"/>
  <c r="R22" i="20"/>
  <c r="J41" i="5"/>
  <c r="S42" i="20"/>
  <c r="G25" i="5"/>
  <c r="I25" i="5"/>
  <c r="V127" i="21"/>
  <c r="X18" i="20"/>
  <c r="V61" i="21"/>
  <c r="D33" i="20"/>
  <c r="P22" i="20"/>
  <c r="M51" i="5"/>
  <c r="N51" i="5"/>
  <c r="G18" i="5"/>
  <c r="S35" i="20"/>
  <c r="L50" i="5"/>
  <c r="J44" i="5"/>
  <c r="Q44" i="5"/>
  <c r="S46" i="20"/>
  <c r="T28" i="21"/>
  <c r="G29" i="5"/>
  <c r="I18" i="5"/>
  <c r="I56" i="20"/>
  <c r="P33" i="20"/>
  <c r="M50" i="5"/>
  <c r="N50" i="5"/>
  <c r="N56" i="20"/>
  <c r="N67" i="20"/>
  <c r="I67" i="20"/>
  <c r="I29" i="5"/>
  <c r="M48" i="5"/>
  <c r="L49" i="5"/>
  <c r="M49" i="5"/>
  <c r="N49" i="5"/>
  <c r="L48" i="5"/>
  <c r="N48" i="5"/>
  <c r="M52" i="5"/>
  <c r="N52" i="5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Tosh</author>
    <author>admin</author>
  </authors>
  <commentList>
    <comment ref="T7" authorId="0" shapeId="0">
      <text>
        <r>
          <rPr>
            <b/>
            <sz val="9"/>
            <color indexed="81"/>
            <rFont val="Tahoma"/>
            <family val="2"/>
          </rPr>
          <t>Tosh:</t>
        </r>
        <r>
          <rPr>
            <sz val="9"/>
            <color indexed="81"/>
            <rFont val="Tahoma"/>
            <family val="2"/>
          </rPr>
          <t xml:space="preserve">
for Aug 21 Special non-working Holiday</t>
        </r>
      </text>
    </comment>
    <comment ref="K56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79.53/day</t>
        </r>
      </text>
    </comment>
    <comment ref="K57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76.92/day</t>
        </r>
      </text>
    </comment>
    <comment ref="K59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<sst xmlns="http://schemas.openxmlformats.org/spreadsheetml/2006/main" count="2103" uniqueCount="313">
  <si>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</si>
  <si>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</si>
  <si>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</si>
  <si>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</si>
  <si>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</si>
  <si>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</si>
  <si>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</si>
  <si>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</si>
  <si>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</si>
  <si>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</si>
  <si>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</si>
  <si>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</si>
  <si>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</si>
  <si>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</si>
  <si>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</si>
  <si>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</si>
  <si>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</si>
  <si>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</si>
  <si>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</si>
  <si>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</si>
  <si>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</si>
  <si>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</si>
  <si>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</si>
  <si>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</si>
  <si>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</si>
  <si>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</si>
  <si>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</si>
  <si>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</si>
  <si>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</si>
  <si>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</si>
  <si>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</si>
  <si>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</si>
  <si>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</si>
  <si>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</si>
  <si>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</si>
  <si>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</si>
  <si>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</si>
  <si>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</si>
  <si>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</si>
  <si>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</si>
  <si>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</si>
  <si>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</si>
  <si>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</si>
  <si>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</si>
  <si>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</si>
  <si>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</si>
  <si>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</si>
  <si>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</si>
  <si>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</si>
  <si>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</si>
  <si>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</si>
  <si>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</si>
  <si>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</si>
  <si>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</si>
  <si>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</si>
  <si>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</si>
  <si>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</si>
  <si>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</si>
  <si>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</si>
  <si>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</si>
  <si>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</si>
  <si>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</si>
  <si>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</si>
  <si>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</si>
  <si>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</si>
  <si>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</si>
  <si>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</si>
  <si>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</si>
  <si>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</si>
  <si>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</si>
  <si>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</si>
  <si>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</si>
  <si>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</si>
  <si>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</si>
  <si>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</si>
  <si>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</si>
  <si>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</si>
  <si>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</si>
  <si>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</si>
  <si>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</si>
  <si>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</si>
  <si>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</si>
  <si>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</si>
  <si>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</si>
  <si>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</si>
  <si>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</si>
  <si>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</si>
  <si>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</si>
  <si>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</si>
  <si>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</si>
  <si>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</si>
  <si>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</si>
  <si>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</si>
  <si>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</si>
  <si>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</si>
  <si>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</si>
  <si>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</si>
  <si>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</si>
  <si>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</si>
  <si>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</si>
  <si>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</si>
  <si>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</si>
  <si>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</si>
  <si>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</si>
  <si>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</si>
  <si>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</si>
  <si>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</si>
  <si>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</si>
  <si>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</si>
  <si>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</si>
  <si>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</si>
  <si>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</si>
  <si>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</si>
  <si>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</si>
  <si>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</si>
  <si>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</si>
  <si>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</si>
  <si>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</si>
  <si>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</si>
  <si>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</si>
  <si>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</si>
  <si>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</si>
  <si>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</si>
  <si>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</si>
  <si>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</si>
  <si>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</si>
  <si>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</si>
  <si>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</si>
  <si>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</si>
  <si>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</si>
  <si>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</si>
  <si>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</si>
  <si>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</si>
  <si>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</si>
  <si>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</si>
  <si>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</si>
  <si>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</si>
  <si>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</si>
  <si>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</si>
  <si>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</si>
  <si>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</si>
  <si>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</si>
  <si>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</si>
  <si>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</si>
  <si>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</si>
  <si>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</si>
  <si>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</si>
  <si>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</si>
  <si>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</si>
  <si>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</si>
  <si>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</si>
  <si>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</si>
  <si>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</si>
  <si>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</si>
  <si>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</si>
  <si>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</si>
  <si>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</si>
  <si>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</si>
  <si>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</si>
  <si>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</si>
  <si>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</si>
  <si>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</si>
  <si>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</si>
  <si>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</si>
  <si>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</si>
  <si>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</si>
  <si>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</si>
  <si>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</si>
  <si>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</si>
  <si>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</si>
  <si>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</si>
  <si>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</si>
  <si>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</si>
  <si>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</si>
  <si>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</si>
  <si>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</si>
  <si>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</si>
  <si>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</si>
  <si>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</si>
  <si>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</si>
  <si>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</si>
  <si>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</si>
  <si>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</si>
  <si>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</si>
  <si>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</si>
  <si>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</si>
  <si>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</si>
  <si>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</si>
  <si>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</si>
  <si>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</si>
  <si>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</si>
  <si>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</si>
  <si>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</si>
  <si>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</si>
  <si>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</si>
  <si>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</si>
  <si>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</si>
  <si>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</si>
  <si>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</si>
  <si>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</si>
  <si>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</si>
  <si>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</si>
  <si>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</si>
  <si>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</si>
  <si>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</si>
  <si>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</si>
  <si>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</si>
  <si>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</si>
  <si>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</si>
  <si>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</si>
  <si>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</si>
  <si>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</si>
  <si>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</si>
  <si>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</si>
  <si>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</si>
  <si>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</si>
  <si>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</si>
  <si>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</si>
  <si>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</si>
  <si>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</si>
  <si>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</si>
  <si>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</si>
  <si>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</si>
  <si>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</si>
  <si>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</si>
  <si>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</si>
  <si>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</si>
  <si>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</si>
  <si>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</si>
  <si>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</si>
  <si>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</si>
  <si>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</si>
  <si>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</si>
  <si>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</si>
  <si>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</si>
  <si>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</si>
  <si>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</si>
  <si>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</si>
  <si>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</si>
  <si>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</si>
  <si>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</si>
  <si>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</si>
  <si>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</si>
  <si>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</si>
  <si>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</si>
  <si>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</si>
  <si>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</si>
  <si>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</si>
  <si>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</si>
  <si>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</si>
  <si>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</si>
  <si>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</si>
  <si>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</si>
  <si>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</si>
  <si>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</si>
  <si>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</si>
  <si>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</si>
  <si>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</si>
  <si>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</si>
  <si>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</si>
  <si>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</si>
  <si>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</si>
  <si>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</si>
  <si>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</si>
  <si>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</si>
  <si>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</si>
  <si>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</si>
  <si>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</si>
  <si>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</si>
  <si>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</si>
  <si>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</si>
  <si>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</si>
  <si>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</si>
  <si>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</si>
  <si>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</si>
  <si>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</si>
  <si>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</si>
  <si>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</si>
  <si>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</si>
  <si>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</si>
  <si>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</si>
  <si>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</si>
  <si>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</si>
  <si>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</si>
  <si>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</si>
  <si>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</si>
  <si>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</si>
  <si>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</si>
  <si>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</si>
  <si>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</si>
  <si>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</si>
  <si>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</si>
  <si>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</si>
  <si>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</si>
  <si>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</si>
  <si>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</si>
  <si>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</si>
  <si>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</si>
  <si>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</si>
  <si>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</si>
  <si>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</si>
  <si>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</si>
  <si>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</si>
  <si>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</si>
  <si>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</si>
  <si>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</si>
  <si>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</si>
  <si>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</si>
  <si>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</si>
  <si>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</si>
  <si>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</si>
  <si>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</si>
  <si>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Oct 26-31,2020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</si>
</sst>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" fillId="0" borderId="0" xfId="1" applyFont="1" applyFill="1" applyProtection="1">
      <protection locked="0"/>
    </xf>
    <xf numFmtId="43" fontId="78" fillId="13" borderId="0" xfId="59" applyNumberFormat="1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0" t="s">
        <v>152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8" t="s">
        <v>174</v>
      </c>
      <c r="G11" s="36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8" t="s">
        <v>224</v>
      </c>
      <c r="G15" s="36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8" t="s">
        <v>173</v>
      </c>
      <c r="G19" s="36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8" t="s">
        <v>235</v>
      </c>
      <c r="G23" s="36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2" t="s">
        <v>91</v>
      </c>
      <c r="I27" s="373"/>
      <c r="J27" s="373"/>
      <c r="K27" s="374"/>
      <c r="L27" s="375" t="s">
        <v>90</v>
      </c>
      <c r="M27" s="377" t="s">
        <v>157</v>
      </c>
      <c r="N27" s="377" t="s">
        <v>158</v>
      </c>
      <c r="O27" s="379" t="s">
        <v>159</v>
      </c>
      <c r="P27" s="380"/>
      <c r="Q27" s="381"/>
      <c r="R27" s="377" t="s">
        <v>160</v>
      </c>
      <c r="S27" s="379" t="s">
        <v>19</v>
      </c>
      <c r="T27" s="380"/>
      <c r="U27" s="381"/>
      <c r="V27" s="377" t="s">
        <v>124</v>
      </c>
      <c r="W27" s="377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8"/>
      <c r="N28" s="378"/>
      <c r="O28" s="285" t="s">
        <v>167</v>
      </c>
      <c r="P28" s="285" t="s">
        <v>168</v>
      </c>
      <c r="Q28" s="316" t="s">
        <v>125</v>
      </c>
      <c r="R28" s="378"/>
      <c r="S28" s="285" t="s">
        <v>167</v>
      </c>
      <c r="T28" s="285" t="s">
        <v>168</v>
      </c>
      <c r="U28" s="316" t="s">
        <v>125</v>
      </c>
      <c r="V28" s="378"/>
      <c r="W28" s="378"/>
      <c r="X28" s="367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8" t="s">
        <v>173</v>
      </c>
      <c r="G33" s="36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8" t="s">
        <v>224</v>
      </c>
      <c r="G37" s="36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8" t="s">
        <v>173</v>
      </c>
      <c r="G43" s="36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2" t="s">
        <v>238</v>
      </c>
      <c r="G47" s="38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8" t="s">
        <v>239</v>
      </c>
      <c r="G49" s="36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2" t="s">
        <v>91</v>
      </c>
      <c r="I53" s="373"/>
      <c r="J53" s="373"/>
      <c r="K53" s="374"/>
      <c r="L53" s="375" t="s">
        <v>90</v>
      </c>
      <c r="M53" s="377" t="s">
        <v>157</v>
      </c>
      <c r="N53" s="377" t="s">
        <v>158</v>
      </c>
      <c r="O53" s="379" t="s">
        <v>159</v>
      </c>
      <c r="P53" s="380"/>
      <c r="Q53" s="381"/>
      <c r="R53" s="377" t="s">
        <v>160</v>
      </c>
      <c r="S53" s="379" t="s">
        <v>19</v>
      </c>
      <c r="T53" s="380"/>
      <c r="U53" s="381"/>
      <c r="V53" s="377" t="s">
        <v>124</v>
      </c>
      <c r="W53" s="377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8"/>
      <c r="N54" s="378"/>
      <c r="O54" s="285" t="s">
        <v>167</v>
      </c>
      <c r="P54" s="285" t="s">
        <v>168</v>
      </c>
      <c r="Q54" s="316" t="s">
        <v>125</v>
      </c>
      <c r="R54" s="378"/>
      <c r="S54" s="285" t="s">
        <v>167</v>
      </c>
      <c r="T54" s="285" t="s">
        <v>168</v>
      </c>
      <c r="U54" s="316" t="s">
        <v>125</v>
      </c>
      <c r="V54" s="378"/>
      <c r="W54" s="378"/>
      <c r="X54" s="367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3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8" t="s">
        <v>173</v>
      </c>
      <c r="G57" s="36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8" t="s">
        <v>224</v>
      </c>
      <c r="G61" s="36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8" t="s">
        <v>173</v>
      </c>
      <c r="G65" s="36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8" t="s">
        <v>165</v>
      </c>
      <c r="G67" s="36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8" t="s">
        <v>244</v>
      </c>
      <c r="G69" s="36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2" t="s">
        <v>91</v>
      </c>
      <c r="I73" s="373"/>
      <c r="J73" s="373"/>
      <c r="K73" s="374"/>
      <c r="L73" s="375" t="s">
        <v>90</v>
      </c>
      <c r="M73" s="377" t="s">
        <v>157</v>
      </c>
      <c r="N73" s="377" t="s">
        <v>158</v>
      </c>
      <c r="O73" s="379" t="s">
        <v>159</v>
      </c>
      <c r="P73" s="380"/>
      <c r="Q73" s="381"/>
      <c r="R73" s="377" t="s">
        <v>160</v>
      </c>
      <c r="S73" s="379" t="s">
        <v>19</v>
      </c>
      <c r="T73" s="380"/>
      <c r="U73" s="381"/>
      <c r="V73" s="377" t="s">
        <v>124</v>
      </c>
      <c r="W73" s="377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8"/>
      <c r="N74" s="378"/>
      <c r="O74" s="285" t="s">
        <v>167</v>
      </c>
      <c r="P74" s="285" t="s">
        <v>168</v>
      </c>
      <c r="Q74" s="316" t="s">
        <v>125</v>
      </c>
      <c r="R74" s="378"/>
      <c r="S74" s="285" t="s">
        <v>167</v>
      </c>
      <c r="T74" s="285" t="s">
        <v>168</v>
      </c>
      <c r="U74" s="316" t="s">
        <v>125</v>
      </c>
      <c r="V74" s="378"/>
      <c r="W74" s="378"/>
      <c r="X74" s="367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8" t="s">
        <v>173</v>
      </c>
      <c r="G79" s="36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8" t="s">
        <v>224</v>
      </c>
      <c r="G83" s="36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8"/>
      <c r="G91" s="36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8" t="s">
        <v>239</v>
      </c>
      <c r="G95" s="36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8" t="s">
        <v>239</v>
      </c>
      <c r="G96" s="36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8" t="s">
        <v>239</v>
      </c>
      <c r="G97" s="36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2" t="s">
        <v>91</v>
      </c>
      <c r="I100" s="373"/>
      <c r="J100" s="373"/>
      <c r="K100" s="374"/>
      <c r="L100" s="375" t="s">
        <v>90</v>
      </c>
      <c r="M100" s="377" t="s">
        <v>157</v>
      </c>
      <c r="N100" s="377" t="s">
        <v>158</v>
      </c>
      <c r="O100" s="379" t="s">
        <v>159</v>
      </c>
      <c r="P100" s="380"/>
      <c r="Q100" s="381"/>
      <c r="R100" s="377" t="s">
        <v>160</v>
      </c>
      <c r="S100" s="379" t="s">
        <v>19</v>
      </c>
      <c r="T100" s="380"/>
      <c r="U100" s="381"/>
      <c r="V100" s="377" t="s">
        <v>124</v>
      </c>
      <c r="W100" s="377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8"/>
      <c r="N101" s="378"/>
      <c r="O101" s="285" t="s">
        <v>167</v>
      </c>
      <c r="P101" s="285" t="s">
        <v>168</v>
      </c>
      <c r="Q101" s="316" t="s">
        <v>125</v>
      </c>
      <c r="R101" s="378"/>
      <c r="S101" s="285" t="s">
        <v>167</v>
      </c>
      <c r="T101" s="285" t="s">
        <v>168</v>
      </c>
      <c r="U101" s="316" t="s">
        <v>125</v>
      </c>
      <c r="V101" s="378"/>
      <c r="W101" s="378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8" t="s">
        <v>173</v>
      </c>
      <c r="G106" s="36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8" t="s">
        <v>224</v>
      </c>
      <c r="G108" s="36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8" t="s">
        <v>173</v>
      </c>
      <c r="G112" s="36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4" t="s">
        <v>235</v>
      </c>
      <c r="G115" s="38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8" t="s">
        <v>248</v>
      </c>
      <c r="G116" s="36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4" t="s">
        <v>235</v>
      </c>
      <c r="G117" s="38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8" t="s">
        <v>248</v>
      </c>
      <c r="G118" s="36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2" t="s">
        <v>91</v>
      </c>
      <c r="I121" s="373"/>
      <c r="J121" s="373"/>
      <c r="K121" s="374"/>
      <c r="L121" s="375" t="s">
        <v>90</v>
      </c>
      <c r="M121" s="377" t="s">
        <v>157</v>
      </c>
      <c r="N121" s="377" t="s">
        <v>158</v>
      </c>
      <c r="O121" s="379" t="s">
        <v>159</v>
      </c>
      <c r="P121" s="380"/>
      <c r="Q121" s="381"/>
      <c r="R121" s="377" t="s">
        <v>160</v>
      </c>
      <c r="S121" s="379" t="s">
        <v>19</v>
      </c>
      <c r="T121" s="380"/>
      <c r="U121" s="381"/>
      <c r="V121" s="377" t="s">
        <v>124</v>
      </c>
      <c r="W121" s="377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8"/>
      <c r="N122" s="378"/>
      <c r="O122" s="285" t="s">
        <v>167</v>
      </c>
      <c r="P122" s="285" t="s">
        <v>168</v>
      </c>
      <c r="Q122" s="316" t="s">
        <v>125</v>
      </c>
      <c r="R122" s="378"/>
      <c r="S122" s="285" t="s">
        <v>167</v>
      </c>
      <c r="T122" s="285" t="s">
        <v>168</v>
      </c>
      <c r="U122" s="316" t="s">
        <v>125</v>
      </c>
      <c r="V122" s="378"/>
      <c r="W122" s="378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8" t="s">
        <v>173</v>
      </c>
      <c r="G129" s="36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8" t="s">
        <v>224</v>
      </c>
      <c r="G132" s="36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8" t="s">
        <v>173</v>
      </c>
      <c r="G139" s="36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8" t="s">
        <v>249</v>
      </c>
      <c r="G143" s="36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8" t="s">
        <v>249</v>
      </c>
      <c r="G145" s="36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2" t="s">
        <v>91</v>
      </c>
      <c r="I148" s="373"/>
      <c r="J148" s="373"/>
      <c r="K148" s="374"/>
      <c r="L148" s="375" t="s">
        <v>90</v>
      </c>
      <c r="M148" s="377" t="s">
        <v>157</v>
      </c>
      <c r="N148" s="377" t="s">
        <v>158</v>
      </c>
      <c r="O148" s="379" t="s">
        <v>159</v>
      </c>
      <c r="P148" s="380"/>
      <c r="Q148" s="381"/>
      <c r="R148" s="377" t="s">
        <v>160</v>
      </c>
      <c r="S148" s="379" t="s">
        <v>19</v>
      </c>
      <c r="T148" s="380"/>
      <c r="U148" s="381"/>
      <c r="V148" s="377" t="s">
        <v>124</v>
      </c>
      <c r="W148" s="377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8"/>
      <c r="N149" s="378"/>
      <c r="O149" s="285" t="s">
        <v>167</v>
      </c>
      <c r="P149" s="285" t="s">
        <v>168</v>
      </c>
      <c r="Q149" s="316" t="s">
        <v>125</v>
      </c>
      <c r="R149" s="378"/>
      <c r="S149" s="285" t="s">
        <v>167</v>
      </c>
      <c r="T149" s="285" t="s">
        <v>168</v>
      </c>
      <c r="U149" s="316" t="s">
        <v>125</v>
      </c>
      <c r="V149" s="378"/>
      <c r="W149" s="378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8" t="s">
        <v>224</v>
      </c>
      <c r="G160" s="36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8" t="s">
        <v>22</v>
      </c>
      <c r="G164" s="36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8" t="s">
        <v>173</v>
      </c>
      <c r="G166" s="36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4" t="s">
        <v>239</v>
      </c>
      <c r="G169" s="38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8" t="s">
        <v>239</v>
      </c>
      <c r="G170" s="36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4" t="s">
        <v>239</v>
      </c>
      <c r="G171" s="38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8" t="s">
        <v>239</v>
      </c>
      <c r="G172" s="36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2" t="s">
        <v>91</v>
      </c>
      <c r="I175" s="373"/>
      <c r="J175" s="373"/>
      <c r="K175" s="374"/>
      <c r="L175" s="375" t="s">
        <v>90</v>
      </c>
      <c r="M175" s="377" t="s">
        <v>157</v>
      </c>
      <c r="N175" s="377" t="s">
        <v>158</v>
      </c>
      <c r="O175" s="379" t="s">
        <v>159</v>
      </c>
      <c r="P175" s="380"/>
      <c r="Q175" s="381"/>
      <c r="R175" s="377" t="s">
        <v>160</v>
      </c>
      <c r="S175" s="379" t="s">
        <v>19</v>
      </c>
      <c r="T175" s="380"/>
      <c r="U175" s="381"/>
      <c r="V175" s="377" t="s">
        <v>124</v>
      </c>
      <c r="W175" s="377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8"/>
      <c r="N176" s="378"/>
      <c r="O176" s="285" t="s">
        <v>167</v>
      </c>
      <c r="P176" s="285" t="s">
        <v>168</v>
      </c>
      <c r="Q176" s="316" t="s">
        <v>125</v>
      </c>
      <c r="R176" s="378"/>
      <c r="S176" s="285" t="s">
        <v>167</v>
      </c>
      <c r="T176" s="285" t="s">
        <v>168</v>
      </c>
      <c r="U176" s="316" t="s">
        <v>125</v>
      </c>
      <c r="V176" s="378"/>
      <c r="W176" s="378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8" t="s">
        <v>224</v>
      </c>
      <c r="G185" s="36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8" t="s">
        <v>173</v>
      </c>
      <c r="G193" s="36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2"/>
      <c r="G196" s="38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5" t="s">
        <v>251</v>
      </c>
      <c r="G197" s="38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3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6" t="s">
        <v>251</v>
      </c>
      <c r="G199" s="36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3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2" t="s">
        <v>91</v>
      </c>
      <c r="I203" s="373"/>
      <c r="J203" s="373"/>
      <c r="K203" s="374"/>
      <c r="L203" s="375" t="s">
        <v>90</v>
      </c>
      <c r="M203" s="377" t="s">
        <v>157</v>
      </c>
      <c r="N203" s="377" t="s">
        <v>158</v>
      </c>
      <c r="O203" s="379" t="s">
        <v>159</v>
      </c>
      <c r="P203" s="380"/>
      <c r="Q203" s="381"/>
      <c r="R203" s="377" t="s">
        <v>160</v>
      </c>
      <c r="S203" s="379" t="s">
        <v>19</v>
      </c>
      <c r="T203" s="380"/>
      <c r="U203" s="381"/>
      <c r="V203" s="377" t="s">
        <v>124</v>
      </c>
      <c r="W203" s="377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8"/>
      <c r="N204" s="378"/>
      <c r="O204" s="285" t="s">
        <v>167</v>
      </c>
      <c r="P204" s="285" t="s">
        <v>168</v>
      </c>
      <c r="Q204" s="316" t="s">
        <v>125</v>
      </c>
      <c r="R204" s="378"/>
      <c r="S204" s="285" t="s">
        <v>167</v>
      </c>
      <c r="T204" s="285" t="s">
        <v>168</v>
      </c>
      <c r="U204" s="316" t="s">
        <v>125</v>
      </c>
      <c r="V204" s="378"/>
      <c r="W204" s="378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8" t="s">
        <v>224</v>
      </c>
      <c r="G213" s="36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8" t="s">
        <v>173</v>
      </c>
      <c r="G221" s="36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2"/>
      <c r="G224" s="38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5" t="s">
        <v>177</v>
      </c>
      <c r="G225" s="38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3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6" t="s">
        <v>177</v>
      </c>
      <c r="G227" s="36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3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2" t="s">
        <v>91</v>
      </c>
      <c r="I231" s="373"/>
      <c r="J231" s="373"/>
      <c r="K231" s="374"/>
      <c r="L231" s="375" t="s">
        <v>90</v>
      </c>
      <c r="M231" s="377" t="s">
        <v>157</v>
      </c>
      <c r="N231" s="377" t="s">
        <v>158</v>
      </c>
      <c r="O231" s="379" t="s">
        <v>159</v>
      </c>
      <c r="P231" s="380"/>
      <c r="Q231" s="381"/>
      <c r="R231" s="377" t="s">
        <v>160</v>
      </c>
      <c r="S231" s="379" t="s">
        <v>19</v>
      </c>
      <c r="T231" s="380"/>
      <c r="U231" s="381"/>
      <c r="V231" s="377" t="s">
        <v>124</v>
      </c>
      <c r="W231" s="377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8"/>
      <c r="N232" s="378"/>
      <c r="O232" s="285" t="s">
        <v>167</v>
      </c>
      <c r="P232" s="285" t="s">
        <v>168</v>
      </c>
      <c r="Q232" s="316" t="s">
        <v>125</v>
      </c>
      <c r="R232" s="378"/>
      <c r="S232" s="285" t="s">
        <v>167</v>
      </c>
      <c r="T232" s="285" t="s">
        <v>168</v>
      </c>
      <c r="U232" s="316" t="s">
        <v>125</v>
      </c>
      <c r="V232" s="378"/>
      <c r="W232" s="378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8" t="s">
        <v>173</v>
      </c>
      <c r="G237" s="36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8" t="s">
        <v>224</v>
      </c>
      <c r="G239" s="36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8" t="s">
        <v>165</v>
      </c>
      <c r="G241" s="36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8" t="s">
        <v>174</v>
      </c>
      <c r="G243" s="36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2" t="s">
        <v>255</v>
      </c>
      <c r="G245" s="38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4" t="s">
        <v>255</v>
      </c>
      <c r="G246" s="38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2" t="s">
        <v>255</v>
      </c>
      <c r="G247" s="38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4" t="s">
        <v>255</v>
      </c>
      <c r="G248" s="38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2" t="s">
        <v>255</v>
      </c>
      <c r="G249" s="38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2" t="s">
        <v>91</v>
      </c>
      <c r="I252" s="373"/>
      <c r="J252" s="373"/>
      <c r="K252" s="374"/>
      <c r="L252" s="375" t="s">
        <v>90</v>
      </c>
      <c r="M252" s="377" t="s">
        <v>157</v>
      </c>
      <c r="N252" s="377" t="s">
        <v>158</v>
      </c>
      <c r="O252" s="379" t="s">
        <v>159</v>
      </c>
      <c r="P252" s="380"/>
      <c r="Q252" s="381"/>
      <c r="R252" s="377" t="s">
        <v>160</v>
      </c>
      <c r="S252" s="379" t="s">
        <v>19</v>
      </c>
      <c r="T252" s="380"/>
      <c r="U252" s="381"/>
      <c r="V252" s="377" t="s">
        <v>124</v>
      </c>
      <c r="W252" s="377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8"/>
      <c r="N253" s="378"/>
      <c r="O253" s="285" t="s">
        <v>167</v>
      </c>
      <c r="P253" s="285" t="s">
        <v>168</v>
      </c>
      <c r="Q253" s="316" t="s">
        <v>125</v>
      </c>
      <c r="R253" s="378"/>
      <c r="S253" s="285" t="s">
        <v>167</v>
      </c>
      <c r="T253" s="285" t="s">
        <v>168</v>
      </c>
      <c r="U253" s="316" t="s">
        <v>125</v>
      </c>
      <c r="V253" s="378"/>
      <c r="W253" s="378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8" t="s">
        <v>173</v>
      </c>
      <c r="G258" s="36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8" t="s">
        <v>224</v>
      </c>
      <c r="G262" s="36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8" t="s">
        <v>173</v>
      </c>
      <c r="G268" s="36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4"/>
      <c r="G272" s="38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7" t="s">
        <v>177</v>
      </c>
      <c r="G273" s="38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6" t="s">
        <v>177</v>
      </c>
      <c r="G274" s="36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3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6" t="s">
        <v>177</v>
      </c>
      <c r="G276" s="36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2" t="s">
        <v>91</v>
      </c>
      <c r="I279" s="373"/>
      <c r="J279" s="373"/>
      <c r="K279" s="374"/>
      <c r="L279" s="375" t="s">
        <v>90</v>
      </c>
      <c r="M279" s="377" t="s">
        <v>157</v>
      </c>
      <c r="N279" s="377" t="s">
        <v>158</v>
      </c>
      <c r="O279" s="379" t="s">
        <v>159</v>
      </c>
      <c r="P279" s="380"/>
      <c r="Q279" s="381"/>
      <c r="R279" s="377" t="s">
        <v>160</v>
      </c>
      <c r="S279" s="379" t="s">
        <v>19</v>
      </c>
      <c r="T279" s="380"/>
      <c r="U279" s="381"/>
      <c r="V279" s="377" t="s">
        <v>124</v>
      </c>
      <c r="W279" s="377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8"/>
      <c r="N280" s="378"/>
      <c r="O280" s="285" t="s">
        <v>167</v>
      </c>
      <c r="P280" s="285" t="s">
        <v>168</v>
      </c>
      <c r="Q280" s="316" t="s">
        <v>125</v>
      </c>
      <c r="R280" s="378"/>
      <c r="S280" s="285" t="s">
        <v>167</v>
      </c>
      <c r="T280" s="285" t="s">
        <v>168</v>
      </c>
      <c r="U280" s="316" t="s">
        <v>125</v>
      </c>
      <c r="V280" s="378"/>
      <c r="W280" s="378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8" t="s">
        <v>173</v>
      </c>
      <c r="G285" s="36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2"/>
      <c r="G288" s="38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8" t="s">
        <v>224</v>
      </c>
      <c r="G289" s="36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8" t="s">
        <v>173</v>
      </c>
      <c r="G297" s="36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2"/>
      <c r="G298" s="38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5" t="s">
        <v>257</v>
      </c>
      <c r="G299" s="38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5" t="s">
        <v>257</v>
      </c>
      <c r="G300" s="38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6" t="s">
        <v>257</v>
      </c>
      <c r="G301" s="36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5" t="s">
        <v>257</v>
      </c>
      <c r="G302" s="38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6" t="s">
        <v>257</v>
      </c>
      <c r="G303" s="36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0" t="s">
        <v>258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 x14ac:dyDescent="0.2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 x14ac:dyDescent="0.2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8" t="s">
        <v>224</v>
      </c>
      <c r="G17" s="36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8" t="s">
        <v>235</v>
      </c>
      <c r="G25" s="36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8" t="s">
        <v>235</v>
      </c>
      <c r="G27" s="36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2" t="s">
        <v>91</v>
      </c>
      <c r="I30" s="373"/>
      <c r="J30" s="373"/>
      <c r="K30" s="374"/>
      <c r="L30" s="375" t="s">
        <v>90</v>
      </c>
      <c r="M30" s="377" t="s">
        <v>157</v>
      </c>
      <c r="N30" s="377" t="s">
        <v>158</v>
      </c>
      <c r="O30" s="379" t="s">
        <v>159</v>
      </c>
      <c r="P30" s="380"/>
      <c r="Q30" s="381"/>
      <c r="R30" s="377" t="s">
        <v>160</v>
      </c>
      <c r="S30" s="379" t="s">
        <v>19</v>
      </c>
      <c r="T30" s="380"/>
      <c r="U30" s="381"/>
      <c r="V30" s="377" t="s">
        <v>124</v>
      </c>
      <c r="W30" s="377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8"/>
      <c r="N31" s="378"/>
      <c r="O31" s="285" t="s">
        <v>167</v>
      </c>
      <c r="P31" s="285" t="s">
        <v>168</v>
      </c>
      <c r="Q31" s="316" t="s">
        <v>125</v>
      </c>
      <c r="R31" s="378"/>
      <c r="S31" s="285" t="s">
        <v>167</v>
      </c>
      <c r="T31" s="285" t="s">
        <v>168</v>
      </c>
      <c r="U31" s="316" t="s">
        <v>125</v>
      </c>
      <c r="V31" s="378"/>
      <c r="W31" s="378"/>
      <c r="X31" s="367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8" t="s">
        <v>263</v>
      </c>
      <c r="G32" s="36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3" t="s">
        <v>207</v>
      </c>
      <c r="G33" s="38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8" t="s">
        <v>173</v>
      </c>
      <c r="G34" s="36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6" t="s">
        <v>201</v>
      </c>
      <c r="G36" s="36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3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6" t="s">
        <v>201</v>
      </c>
      <c r="G40" s="36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8" t="s">
        <v>173</v>
      </c>
      <c r="G42" s="36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3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6" t="s">
        <v>201</v>
      </c>
      <c r="G44" s="36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3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6" t="s">
        <v>201</v>
      </c>
      <c r="G46" s="36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3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2" t="s">
        <v>91</v>
      </c>
      <c r="I50" s="373"/>
      <c r="J50" s="373"/>
      <c r="K50" s="374"/>
      <c r="L50" s="375" t="s">
        <v>90</v>
      </c>
      <c r="M50" s="377" t="s">
        <v>157</v>
      </c>
      <c r="N50" s="377" t="s">
        <v>158</v>
      </c>
      <c r="O50" s="379" t="s">
        <v>159</v>
      </c>
      <c r="P50" s="380"/>
      <c r="Q50" s="381"/>
      <c r="R50" s="377" t="s">
        <v>160</v>
      </c>
      <c r="S50" s="379" t="s">
        <v>19</v>
      </c>
      <c r="T50" s="380"/>
      <c r="U50" s="381"/>
      <c r="V50" s="377" t="s">
        <v>124</v>
      </c>
      <c r="W50" s="377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8"/>
      <c r="N51" s="378"/>
      <c r="O51" s="285" t="s">
        <v>167</v>
      </c>
      <c r="P51" s="285" t="s">
        <v>168</v>
      </c>
      <c r="Q51" s="316" t="s">
        <v>125</v>
      </c>
      <c r="R51" s="378"/>
      <c r="S51" s="285" t="s">
        <v>167</v>
      </c>
      <c r="T51" s="285" t="s">
        <v>168</v>
      </c>
      <c r="U51" s="316" t="s">
        <v>125</v>
      </c>
      <c r="V51" s="378"/>
      <c r="W51" s="378"/>
      <c r="X51" s="367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6" t="s">
        <v>201</v>
      </c>
      <c r="G52" s="36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3" t="s">
        <v>201</v>
      </c>
      <c r="G53" s="38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8" t="s">
        <v>173</v>
      </c>
      <c r="G54" s="36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6" t="s">
        <v>201</v>
      </c>
      <c r="G56" s="36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8" t="s">
        <v>224</v>
      </c>
      <c r="G58" s="36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3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6" t="s">
        <v>201</v>
      </c>
      <c r="G60" s="36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8" t="s">
        <v>173</v>
      </c>
      <c r="G62" s="36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3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6" t="s">
        <v>201</v>
      </c>
      <c r="G64" s="36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3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6" t="s">
        <v>201</v>
      </c>
      <c r="G66" s="36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3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I1" activePane="topRight" state="frozen"/>
      <selection pane="topRight" activeCell="N56" sqref="N56:N6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/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298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v>0</v>
      </c>
      <c r="T7" s="135">
        <f>(+S7*E7)*0.3</f>
        <v>0</v>
      </c>
      <c r="U7" s="354"/>
      <c r="V7" s="21"/>
      <c r="W7" s="133"/>
      <c r="X7" s="137">
        <f>G7+H7+R7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0</v>
      </c>
      <c r="G8" s="132">
        <f t="shared" si="0"/>
        <v>0</v>
      </c>
      <c r="H8" s="20">
        <f t="shared" ref="H8:H16" si="1">10*F8</f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 t="shared" ref="X8:X16" si="2">G8+H8+R8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/>
      <c r="R9" s="21">
        <f t="shared" ref="R9:R16" si="4">+Q9*E9</f>
        <v>0</v>
      </c>
      <c r="S9" s="73">
        <f>+'10.26-11.10'!W71</f>
        <v>0</v>
      </c>
      <c r="T9" s="21">
        <f t="shared" ref="T9:T16" si="5">(+S9*E9)*0.3</f>
        <v>0</v>
      </c>
      <c r="U9" s="353"/>
      <c r="V9" s="21"/>
      <c r="W9" s="73"/>
      <c r="X9" s="137">
        <f t="shared" si="2"/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3"/>
      <c r="V10" s="21"/>
      <c r="W10" s="73"/>
      <c r="X10" s="137">
        <f t="shared" si="2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 t="shared" si="0"/>
        <v>3162</v>
      </c>
      <c r="H11" s="20">
        <f t="shared" si="1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3"/>
      <c r="V11" s="21"/>
      <c r="W11" s="353"/>
      <c r="X11" s="137">
        <f t="shared" si="2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f t="shared" si="1"/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2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 t="shared" si="1"/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3"/>
      <c r="V13" s="21"/>
      <c r="W13" s="73"/>
      <c r="X13" s="137">
        <f t="shared" si="2"/>
        <v>0</v>
      </c>
    </row>
    <row r="14" spans="1:26" s="138" customFormat="1" ht="12" customHeight="1" thickBot="1" x14ac:dyDescent="0.25">
      <c r="A14" s="139">
        <v>8</v>
      </c>
      <c r="B14" s="22" t="s">
        <v>302</v>
      </c>
      <c r="C14" s="72" t="s">
        <v>268</v>
      </c>
      <c r="D14" s="73">
        <v>6851</v>
      </c>
      <c r="E14" s="130">
        <v>527</v>
      </c>
      <c r="F14" s="353">
        <v>6</v>
      </c>
      <c r="G14" s="141">
        <f t="shared" ref="G14" si="6">E14*F14</f>
        <v>3162</v>
      </c>
      <c r="H14" s="20">
        <f t="shared" si="1"/>
        <v>60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si="2"/>
        <v>3222</v>
      </c>
    </row>
    <row r="15" spans="1:26" s="138" customFormat="1" ht="12" customHeight="1" thickBot="1" x14ac:dyDescent="0.25">
      <c r="A15" s="139">
        <v>9</v>
      </c>
      <c r="B15" s="22" t="s">
        <v>303</v>
      </c>
      <c r="C15" s="72" t="s">
        <v>304</v>
      </c>
      <c r="D15" s="73">
        <v>6851</v>
      </c>
      <c r="E15" s="130">
        <v>527</v>
      </c>
      <c r="F15" s="353">
        <v>3</v>
      </c>
      <c r="G15" s="141">
        <f t="shared" si="0"/>
        <v>1581</v>
      </c>
      <c r="H15" s="20">
        <f t="shared" si="1"/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>(E15/8/10)*U15</f>
        <v>0</v>
      </c>
      <c r="W15" s="15"/>
      <c r="X15" s="137">
        <f t="shared" si="2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0">
        <f t="shared" si="1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>(E16/8/10)*U16</f>
        <v>0</v>
      </c>
      <c r="W16" s="15"/>
      <c r="X16" s="137">
        <f t="shared" si="2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ref="X17" si="7">G17+H17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14229</v>
      </c>
      <c r="H18" s="3">
        <f>SUM(H7:H17)</f>
        <v>270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14499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411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1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Oct 26-31,2020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3222</v>
      </c>
      <c r="R22" s="71">
        <f t="shared" ref="R22:R31" si="10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0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3222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3222</v>
      </c>
      <c r="R26" s="71">
        <f t="shared" si="10"/>
        <v>3222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0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3222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3222</v>
      </c>
      <c r="R29" s="71">
        <f t="shared" si="10"/>
        <v>3222</v>
      </c>
    </row>
    <row r="30" spans="1:24" s="138" customFormat="1" ht="12" customHeight="1" x14ac:dyDescent="0.2">
      <c r="A30" s="139">
        <v>9</v>
      </c>
      <c r="B30" s="22" t="s">
        <v>303</v>
      </c>
      <c r="C30" s="72" t="s">
        <v>304</v>
      </c>
      <c r="D30" s="141">
        <f>X15</f>
        <v>1611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1611</v>
      </c>
      <c r="R30" s="71">
        <f t="shared" si="10"/>
        <v>1611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14499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14499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v>0</v>
      </c>
      <c r="Q36" s="273">
        <v>0</v>
      </c>
      <c r="S36" s="166"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297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ref="S37:S42" si="18">R24+P37</f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3222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305</v>
      </c>
      <c r="D40" s="126" t="s">
        <v>310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0</v>
      </c>
    </row>
    <row r="41" spans="1:25" x14ac:dyDescent="0.2">
      <c r="C41" s="126" t="s">
        <v>306</v>
      </c>
      <c r="D41" s="364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307</v>
      </c>
      <c r="D42" s="364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3222</v>
      </c>
    </row>
    <row r="43" spans="1:25" x14ac:dyDescent="0.2">
      <c r="C43" s="126" t="s">
        <v>308</v>
      </c>
      <c r="D43" s="364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ref="S43" si="19">R30+P43</f>
        <v>1611</v>
      </c>
    </row>
    <row r="44" spans="1:25" x14ac:dyDescent="0.2">
      <c r="C44" s="126" t="s">
        <v>309</v>
      </c>
      <c r="D44" s="364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15453.461538461539</v>
      </c>
      <c r="T46" s="363"/>
    </row>
    <row r="53" spans="1:16" ht="13.5" thickBot="1" x14ac:dyDescent="0.25"/>
    <row r="54" spans="1:16" ht="13.5" thickBot="1" x14ac:dyDescent="0.25">
      <c r="A54" s="392"/>
      <c r="B54" s="394" t="s">
        <v>0</v>
      </c>
      <c r="C54" s="396" t="s">
        <v>1</v>
      </c>
      <c r="D54" s="398" t="s">
        <v>45</v>
      </c>
      <c r="E54" s="433" t="s">
        <v>151</v>
      </c>
      <c r="F54" s="430" t="s">
        <v>151</v>
      </c>
      <c r="G54" s="431"/>
      <c r="H54" s="416"/>
      <c r="I54" s="418" t="s">
        <v>3</v>
      </c>
      <c r="J54" s="432" t="s">
        <v>114</v>
      </c>
      <c r="K54" s="428" t="s">
        <v>115</v>
      </c>
      <c r="L54" s="428" t="s">
        <v>116</v>
      </c>
      <c r="N54" s="427" t="s">
        <v>102</v>
      </c>
    </row>
    <row r="55" spans="1:16" ht="13.5" thickBot="1" x14ac:dyDescent="0.25">
      <c r="A55" s="393"/>
      <c r="B55" s="395"/>
      <c r="C55" s="397"/>
      <c r="D55" s="435"/>
      <c r="E55" s="434"/>
      <c r="F55" s="245" t="s">
        <v>117</v>
      </c>
      <c r="G55" s="246" t="s">
        <v>301</v>
      </c>
      <c r="H55" s="417"/>
      <c r="I55" s="419"/>
      <c r="J55" s="432"/>
      <c r="K55" s="428"/>
      <c r="L55" s="428"/>
      <c r="N55" s="427"/>
    </row>
    <row r="56" spans="1:16" ht="13.5" thickBot="1" x14ac:dyDescent="0.25">
      <c r="A56" s="153">
        <v>1</v>
      </c>
      <c r="B56" s="49" t="str">
        <f t="shared" ref="B56:C65" si="20">+B22</f>
        <v>Biarcal, Ronald Glenn</v>
      </c>
      <c r="C56" s="49" t="str">
        <f t="shared" si="20"/>
        <v>M.T.Purchaser</v>
      </c>
      <c r="D56" s="133"/>
      <c r="E56" s="157"/>
      <c r="F56" s="236"/>
      <c r="G56" s="236"/>
      <c r="H56" s="157">
        <v>0</v>
      </c>
      <c r="I56" s="158">
        <f t="shared" ref="I56:I64" si="21">P22</f>
        <v>3222</v>
      </c>
      <c r="J56" s="274">
        <v>0</v>
      </c>
      <c r="K56" s="274">
        <f>2068/26*6</f>
        <v>477.23076923076917</v>
      </c>
      <c r="L56" s="274">
        <f t="shared" ref="K56:L60" si="22">+Q35</f>
        <v>0</v>
      </c>
      <c r="N56" s="165">
        <f>I56+K56</f>
        <v>3699.2307692307691</v>
      </c>
    </row>
    <row r="57" spans="1:16" ht="13.5" thickBot="1" x14ac:dyDescent="0.2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73"/>
      <c r="E57" s="122"/>
      <c r="F57" s="122"/>
      <c r="G57" s="236"/>
      <c r="H57" s="157">
        <v>0</v>
      </c>
      <c r="I57" s="158">
        <f t="shared" si="21"/>
        <v>0</v>
      </c>
      <c r="J57" s="274">
        <f>+O36</f>
        <v>0</v>
      </c>
      <c r="K57" s="274">
        <v>0</v>
      </c>
      <c r="L57" s="274">
        <f t="shared" si="22"/>
        <v>0</v>
      </c>
      <c r="N57" s="165">
        <v>0</v>
      </c>
    </row>
    <row r="58" spans="1:16" ht="13.5" thickBot="1" x14ac:dyDescent="0.2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73"/>
      <c r="E58" s="122"/>
      <c r="F58" s="18"/>
      <c r="G58" s="236"/>
      <c r="H58" s="157">
        <v>0</v>
      </c>
      <c r="I58" s="158">
        <f t="shared" si="21"/>
        <v>0</v>
      </c>
      <c r="J58" s="274"/>
      <c r="K58" s="274">
        <f>P37</f>
        <v>0</v>
      </c>
      <c r="L58" s="274">
        <f t="shared" si="22"/>
        <v>0</v>
      </c>
      <c r="N58" s="165">
        <f t="shared" ref="N58:N64" si="23">I58+J58+K58</f>
        <v>0</v>
      </c>
      <c r="P58" s="165"/>
    </row>
    <row r="59" spans="1:16" ht="13.5" thickBot="1" x14ac:dyDescent="0.25">
      <c r="A59" s="139">
        <v>4</v>
      </c>
      <c r="B59" s="22" t="str">
        <f t="shared" si="20"/>
        <v xml:space="preserve">Sosa, Anna Marie </v>
      </c>
      <c r="C59" s="248" t="str">
        <f t="shared" si="20"/>
        <v>M.T.Bookkeeper</v>
      </c>
      <c r="D59" s="73"/>
      <c r="E59" s="122"/>
      <c r="F59" s="122"/>
      <c r="G59" s="236"/>
      <c r="H59" s="157">
        <v>0</v>
      </c>
      <c r="I59" s="158">
        <f t="shared" si="21"/>
        <v>3222</v>
      </c>
      <c r="J59" s="274">
        <v>0</v>
      </c>
      <c r="K59" s="274">
        <f>2068/26*6</f>
        <v>477.23076923076917</v>
      </c>
      <c r="L59" s="274">
        <f t="shared" si="22"/>
        <v>0</v>
      </c>
      <c r="N59" s="165">
        <f t="shared" si="23"/>
        <v>3699.2307692307691</v>
      </c>
    </row>
    <row r="60" spans="1:16" ht="13.5" thickBot="1" x14ac:dyDescent="0.25">
      <c r="A60" s="139">
        <v>5</v>
      </c>
      <c r="B60" s="22" t="str">
        <f t="shared" si="20"/>
        <v>Briones, Christian Joy</v>
      </c>
      <c r="C60" s="248" t="str">
        <f t="shared" si="20"/>
        <v>Asst. Cook</v>
      </c>
      <c r="D60" s="73"/>
      <c r="E60" s="122"/>
      <c r="F60" s="122"/>
      <c r="G60" s="236"/>
      <c r="H60" s="157">
        <v>0</v>
      </c>
      <c r="I60" s="158">
        <f t="shared" si="21"/>
        <v>3222</v>
      </c>
      <c r="J60" s="274">
        <f>+O39</f>
        <v>0</v>
      </c>
      <c r="K60" s="274">
        <f t="shared" si="22"/>
        <v>0</v>
      </c>
      <c r="L60" s="274">
        <f t="shared" si="22"/>
        <v>0</v>
      </c>
      <c r="N60" s="165">
        <f t="shared" si="23"/>
        <v>3222</v>
      </c>
    </row>
    <row r="61" spans="1:16" ht="13.5" thickBot="1" x14ac:dyDescent="0.2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73"/>
      <c r="E61" s="122"/>
      <c r="F61" s="122"/>
      <c r="G61" s="236"/>
      <c r="H61" s="157">
        <v>0</v>
      </c>
      <c r="I61" s="158">
        <f t="shared" si="21"/>
        <v>0</v>
      </c>
      <c r="N61" s="165">
        <f t="shared" si="23"/>
        <v>0</v>
      </c>
    </row>
    <row r="62" spans="1:16" x14ac:dyDescent="0.2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73"/>
      <c r="E62" s="122"/>
      <c r="F62" s="122"/>
      <c r="G62" s="236"/>
      <c r="H62" s="157">
        <v>0</v>
      </c>
      <c r="I62" s="158">
        <f t="shared" si="21"/>
        <v>0</v>
      </c>
      <c r="N62" s="165">
        <f t="shared" si="23"/>
        <v>0</v>
      </c>
    </row>
    <row r="63" spans="1:16" x14ac:dyDescent="0.2">
      <c r="A63" s="139">
        <v>8</v>
      </c>
      <c r="B63" s="22" t="str">
        <f t="shared" si="20"/>
        <v>Hayagan, Ruel</v>
      </c>
      <c r="C63" s="248" t="str">
        <f t="shared" si="20"/>
        <v>Cook</v>
      </c>
      <c r="D63" s="73"/>
      <c r="E63" s="122"/>
      <c r="F63" s="122"/>
      <c r="G63" s="122"/>
      <c r="H63" s="15">
        <v>0</v>
      </c>
      <c r="I63" s="158">
        <f t="shared" si="21"/>
        <v>3222</v>
      </c>
      <c r="N63" s="165">
        <f t="shared" si="23"/>
        <v>3222</v>
      </c>
    </row>
    <row r="64" spans="1:16" x14ac:dyDescent="0.2">
      <c r="A64" s="139">
        <v>9</v>
      </c>
      <c r="B64" s="22" t="s">
        <v>303</v>
      </c>
      <c r="C64" s="72" t="s">
        <v>304</v>
      </c>
      <c r="D64" s="73"/>
      <c r="E64" s="122"/>
      <c r="F64" s="122"/>
      <c r="G64" s="122"/>
      <c r="H64" s="15">
        <v>0</v>
      </c>
      <c r="I64" s="158">
        <f t="shared" si="21"/>
        <v>1611</v>
      </c>
      <c r="N64" s="165">
        <f t="shared" si="23"/>
        <v>1611</v>
      </c>
    </row>
    <row r="65" spans="1:15" x14ac:dyDescent="0.2">
      <c r="A65" s="139">
        <v>10</v>
      </c>
      <c r="B65" s="22">
        <f t="shared" si="20"/>
        <v>0</v>
      </c>
      <c r="C65" s="248">
        <f t="shared" si="20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5.75" thickBot="1" x14ac:dyDescent="0.3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14499</v>
      </c>
      <c r="N67" s="365">
        <f>SUM(N56:N65)</f>
        <v>15453.461538461539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'26-10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'26-10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'26-10 payroll'!D2</f>
        <v>VALERO</v>
      </c>
      <c r="C3" s="447"/>
      <c r="D3" s="447"/>
      <c r="E3" s="447"/>
      <c r="F3" s="447"/>
      <c r="G3" s="447"/>
      <c r="H3" s="448"/>
      <c r="I3" s="178"/>
      <c r="J3" s="446" t="str">
        <f>'26-10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Oct 26-31,2020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Oct 26-31,2020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'26-10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'26-10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'26-10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'26-10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'26-10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 x14ac:dyDescent="0.2">
      <c r="B42" s="192" t="s">
        <v>29</v>
      </c>
      <c r="C42" s="193" t="s">
        <v>27</v>
      </c>
      <c r="D42" s="442" t="str">
        <f>'26-10 payroll'!D3</f>
        <v>Oct 26-31,2020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Oct 26-31,2020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'26-10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'26-10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'26-10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'26-10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'26-10 payroll'!B12</f>
        <v>Cahilig,Benzen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 x14ac:dyDescent="0.2">
      <c r="B75" s="192" t="s">
        <v>29</v>
      </c>
      <c r="C75" s="193" t="s">
        <v>27</v>
      </c>
      <c r="D75" s="442" t="str">
        <f>'26-10 payroll'!D3</f>
        <v>Oct 26-31,2020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Oct 26-31,2020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'26-10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'26-10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'26-10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'26-10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payroll'!B29</f>
        <v>Hayagan, Ruel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527</v>
      </c>
      <c r="M107" s="441"/>
      <c r="N107" s="441"/>
      <c r="O107" s="9"/>
      <c r="P107" s="196"/>
    </row>
    <row r="108" spans="2:17" x14ac:dyDescent="0.2">
      <c r="B108" s="192" t="s">
        <v>29</v>
      </c>
      <c r="C108" s="193" t="s">
        <v>27</v>
      </c>
      <c r="D108" s="442" t="str">
        <f>'26-10 payroll'!D3</f>
        <v>Oct 26-31,2020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Oct 26-31,2020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'26-10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'26-10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'26-10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'26-10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tr">
        <f>'26-10 payroll'!B15</f>
        <v>Eric Labadan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'26-10 payroll'!E15</f>
        <v>527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 x14ac:dyDescent="0.2">
      <c r="B141" s="192" t="s">
        <v>29</v>
      </c>
      <c r="C141" s="193" t="s">
        <v>27</v>
      </c>
      <c r="D141" s="442" t="str">
        <f>'26-10 payroll'!D3</f>
        <v>Oct 26-31,2020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 t="s">
        <v>15</v>
      </c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20</v>
      </c>
      <c r="X5" s="390" t="s">
        <v>3</v>
      </c>
    </row>
    <row r="6" spans="1:26" s="138" customFormat="1" ht="27" customHeight="1" thickBot="1" x14ac:dyDescent="0.25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396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3"/>
      <c r="B21" s="395"/>
      <c r="C21" s="397"/>
      <c r="D21" s="399"/>
      <c r="E21" s="401"/>
      <c r="F21" s="408"/>
      <c r="G21" s="45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2"/>
      <c r="B54" s="394" t="s">
        <v>0</v>
      </c>
      <c r="C54" s="396" t="s">
        <v>1</v>
      </c>
      <c r="D54" s="398" t="s">
        <v>3</v>
      </c>
      <c r="E54" s="398" t="s">
        <v>45</v>
      </c>
      <c r="F54" s="433" t="s">
        <v>151</v>
      </c>
      <c r="G54" s="430" t="s">
        <v>112</v>
      </c>
      <c r="H54" s="431"/>
      <c r="I54" s="416"/>
      <c r="J54" s="418" t="s">
        <v>3</v>
      </c>
      <c r="K54" s="432" t="s">
        <v>114</v>
      </c>
      <c r="L54" s="428" t="s">
        <v>115</v>
      </c>
      <c r="M54" s="428" t="s">
        <v>116</v>
      </c>
      <c r="O54" s="427" t="s">
        <v>102</v>
      </c>
    </row>
    <row r="55" spans="1:15" ht="13.5" thickBot="1" x14ac:dyDescent="0.25">
      <c r="A55" s="393"/>
      <c r="B55" s="395"/>
      <c r="C55" s="397"/>
      <c r="D55" s="399"/>
      <c r="E55" s="435"/>
      <c r="F55" s="434"/>
      <c r="G55" s="245" t="s">
        <v>113</v>
      </c>
      <c r="H55" s="246" t="s">
        <v>148</v>
      </c>
      <c r="I55" s="417"/>
      <c r="J55" s="419"/>
      <c r="K55" s="432"/>
      <c r="L55" s="428"/>
      <c r="M55" s="428"/>
      <c r="O55" s="427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3" t="str">
        <f>'11-25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'11-25 payroll'!A1</f>
        <v>THE OLD SPAGHETTI HOUSE</v>
      </c>
      <c r="K35" s="444"/>
      <c r="L35" s="444"/>
      <c r="M35" s="444"/>
      <c r="N35" s="444"/>
      <c r="O35" s="444"/>
      <c r="P35" s="445"/>
    </row>
    <row r="36" spans="2:17" x14ac:dyDescent="0.2">
      <c r="B36" s="446" t="str">
        <f>'11-25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'11-25 payroll'!B10</f>
        <v xml:space="preserve">Sosa, Anna Marie </v>
      </c>
      <c r="M40" s="440"/>
      <c r="N40" s="440"/>
      <c r="O40" s="9"/>
      <c r="P40" s="194"/>
    </row>
    <row r="41" spans="2:17" x14ac:dyDescent="0.2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 x14ac:dyDescent="0.2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3" t="str">
        <f>'11-25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'11-25 payroll'!A1</f>
        <v>THE OLD SPAGHETTI HOUSE</v>
      </c>
      <c r="K68" s="444"/>
      <c r="L68" s="444"/>
      <c r="M68" s="444"/>
      <c r="N68" s="444"/>
      <c r="O68" s="444"/>
      <c r="P68" s="445"/>
    </row>
    <row r="69" spans="2:17" x14ac:dyDescent="0.2">
      <c r="B69" s="446" t="str">
        <f>'11-25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9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>
        <f>'11-25 payroll'!B12</f>
        <v>0</v>
      </c>
      <c r="M73" s="440"/>
      <c r="N73" s="440"/>
      <c r="O73" s="9"/>
      <c r="P73" s="194"/>
    </row>
    <row r="74" spans="2:17" x14ac:dyDescent="0.2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 x14ac:dyDescent="0.2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'11-25 payroll'!B29</f>
        <v>0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 x14ac:dyDescent="0.2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tr">
        <f>'11-25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'11-25 payroll'!A1</f>
        <v>THE OLD SPAGHETTI HOUSE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 x14ac:dyDescent="0.2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Oct 26-31,2020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3222</v>
      </c>
      <c r="H25" s="80">
        <f>'11-25 payroll'!R29</f>
        <v>0</v>
      </c>
      <c r="I25" s="81">
        <f t="shared" si="0"/>
        <v>3222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14499</v>
      </c>
      <c r="H29" s="103">
        <f t="shared" ref="H29:O29" si="3">SUM(H18:H27)</f>
        <v>36377</v>
      </c>
      <c r="I29" s="103">
        <f t="shared" si="3"/>
        <v>50876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25902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3522.4615384615381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36175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4772.4615384615381</v>
      </c>
      <c r="Q44" s="263">
        <f>SUM(B44:P44)</f>
        <v>41067.461538461539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41739.761538461535</v>
      </c>
      <c r="M48" s="263">
        <f>+I29+P36+P41-(O36+O41)+G36</f>
        <v>55698.461538461539</v>
      </c>
      <c r="N48" s="109">
        <f>+L48-M48</f>
        <v>-13958.700000000004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24016.9</v>
      </c>
      <c r="M49" s="263">
        <f>+L49</f>
        <v>24016.9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8181.1615384615379</v>
      </c>
      <c r="M51" s="263">
        <f>+L51</f>
        <v>8181.1615384615379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23500.400000000001</v>
      </c>
      <c r="N52" s="109">
        <f>+L52-M52</f>
        <v>-13958.7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activeCell="S17" sqref="S17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311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3" t="str">
        <f>'[2]11-25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'[2]11-25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 x14ac:dyDescent="0.2">
      <c r="A3" s="170"/>
      <c r="B3" s="446" t="str">
        <f>'[2]11-25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'[2]11-25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39" t="str">
        <f>'26-10 payroll'!B25</f>
        <v xml:space="preserve">Sosa, Anna Marie </v>
      </c>
      <c r="M7" s="440"/>
      <c r="N7" s="440"/>
      <c r="O7" s="9"/>
      <c r="P7" s="194"/>
    </row>
    <row r="8" spans="1:22" x14ac:dyDescent="0.2">
      <c r="B8" s="192" t="s">
        <v>28</v>
      </c>
      <c r="C8" s="193" t="s">
        <v>27</v>
      </c>
      <c r="D8" s="441">
        <v>527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v>527</v>
      </c>
      <c r="M8" s="441"/>
      <c r="N8" s="441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2" t="str">
        <f>'26-10 payroll'!D3</f>
        <v>Oct 26-31,2020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D9</f>
        <v>Oct 26-31,2020</v>
      </c>
      <c r="M9" s="442"/>
      <c r="N9" s="442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payroll'!F14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payroll'!H14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payroll'!R14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payroll'!P38</f>
        <v>477.23076923076917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301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301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295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295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P10+N14+N15+N17</f>
        <v>3699.2307692307691</v>
      </c>
      <c r="R28" s="215"/>
      <c r="T28" s="216">
        <f>+H28-'[2]11-25 payroll'!S35</f>
        <v>-2068.3743713942299</v>
      </c>
      <c r="U28" s="217"/>
      <c r="V28" s="218">
        <f>+P28-'[2]11-25 payroll'!S36</f>
        <v>-2814.267183894231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43" t="str">
        <f>'[2]11-25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'[2]11-25 payroll'!A1</f>
        <v>THE OLD SPAGHETTI HOUSE</v>
      </c>
      <c r="K35" s="444"/>
      <c r="L35" s="444"/>
      <c r="M35" s="444"/>
      <c r="N35" s="444"/>
      <c r="O35" s="444"/>
      <c r="P35" s="445"/>
    </row>
    <row r="36" spans="2:17" hidden="1" x14ac:dyDescent="0.2">
      <c r="B36" s="446" t="str">
        <f>'[2]11-25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'[2]11-25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'[2]11-25 payroll'!B10</f>
        <v xml:space="preserve">Sosa, Anna Marie </v>
      </c>
      <c r="M40" s="440"/>
      <c r="N40" s="440"/>
      <c r="O40" s="9"/>
      <c r="P40" s="194"/>
    </row>
    <row r="41" spans="2:17" hidden="1" x14ac:dyDescent="0.2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v>527</v>
      </c>
      <c r="M41" s="441"/>
      <c r="N41" s="441"/>
      <c r="O41" s="9"/>
      <c r="P41" s="357"/>
    </row>
    <row r="42" spans="2:17" hidden="1" x14ac:dyDescent="0.2">
      <c r="B42" s="192" t="s">
        <v>29</v>
      </c>
      <c r="C42" s="193" t="s">
        <v>27</v>
      </c>
      <c r="D42" s="442" t="str">
        <f>'26-10 payroll'!D3</f>
        <v>Oct 26-31,2020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">
        <v>300</v>
      </c>
      <c r="M42" s="442"/>
      <c r="N42" s="442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301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295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301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43" t="str">
        <f>'[2]11-25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'[2]11-25 payroll'!A1</f>
        <v>THE OLD SPAGHETTI HOUSE</v>
      </c>
      <c r="K68" s="444"/>
      <c r="L68" s="444"/>
      <c r="M68" s="444"/>
      <c r="N68" s="444"/>
      <c r="O68" s="444"/>
      <c r="P68" s="445"/>
    </row>
    <row r="69" spans="2:17" hidden="1" x14ac:dyDescent="0.2">
      <c r="B69" s="446" t="str">
        <f>'[2]11-25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'[2]11-25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39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'[2]11-25 payroll'!B12</f>
        <v>Cahilig,Benzen</v>
      </c>
      <c r="M73" s="440"/>
      <c r="N73" s="440"/>
      <c r="O73" s="9"/>
      <c r="P73" s="194"/>
    </row>
    <row r="74" spans="2:17" hidden="1" x14ac:dyDescent="0.2">
      <c r="B74" s="192" t="s">
        <v>28</v>
      </c>
      <c r="C74" s="193" t="s">
        <v>27</v>
      </c>
      <c r="D74" s="441">
        <v>527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v>527</v>
      </c>
      <c r="M74" s="441"/>
      <c r="N74" s="441"/>
      <c r="O74" s="9"/>
      <c r="P74" s="357"/>
    </row>
    <row r="75" spans="2:17" hidden="1" x14ac:dyDescent="0.2">
      <c r="B75" s="192" t="s">
        <v>29</v>
      </c>
      <c r="C75" s="193" t="s">
        <v>27</v>
      </c>
      <c r="D75" s="442" t="str">
        <f>'26-10 payroll'!D3</f>
        <v>Oct 26-31,2020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Oct 26-31,2020</v>
      </c>
      <c r="M75" s="442"/>
      <c r="N75" s="442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299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295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295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301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301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3" t="str">
        <f>'[2]11-25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'[2]11-25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 x14ac:dyDescent="0.2">
      <c r="B102" s="446" t="str">
        <f>'[2]11-25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'[2]11-25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9" t="str">
        <f>'26-10 payroll'!B60</f>
        <v>Briones, Christian Joy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 t="str">
        <f>'26-10 payroll'!B29</f>
        <v>Hayagan, Ruel</v>
      </c>
      <c r="M106" s="440"/>
      <c r="N106" s="440"/>
      <c r="O106" s="9"/>
      <c r="P106" s="194"/>
    </row>
    <row r="107" spans="2:17" x14ac:dyDescent="0.2">
      <c r="B107" s="192" t="s">
        <v>28</v>
      </c>
      <c r="C107" s="193" t="s">
        <v>27</v>
      </c>
      <c r="D107" s="441">
        <v>527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v>527</v>
      </c>
      <c r="M107" s="441"/>
      <c r="N107" s="441"/>
      <c r="O107" s="9"/>
      <c r="P107" s="357"/>
    </row>
    <row r="108" spans="2:17" x14ac:dyDescent="0.2">
      <c r="B108" s="192" t="s">
        <v>29</v>
      </c>
      <c r="C108" s="193" t="s">
        <v>27</v>
      </c>
      <c r="D108" s="442" t="str">
        <f>'26-10 payroll'!D3</f>
        <v>Oct 26-31,2020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D108</f>
        <v>Oct 26-31,2020</v>
      </c>
      <c r="M108" s="442"/>
      <c r="N108" s="442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payroll'!R11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payroll'!R10</f>
        <v>0</v>
      </c>
      <c r="O114" s="9"/>
      <c r="P114" s="10"/>
    </row>
    <row r="115" spans="1:22" x14ac:dyDescent="0.2">
      <c r="B115" s="192"/>
      <c r="C115" s="193"/>
      <c r="D115" s="204" t="s">
        <v>296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/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v>0</v>
      </c>
      <c r="O116" s="9"/>
      <c r="P116" s="10">
        <f>SUM(N112:N116)</f>
        <v>60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295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301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3222</v>
      </c>
      <c r="Q127" s="174"/>
      <c r="T127" s="216">
        <f>+H127-'[2]11-25 payroll'!S41</f>
        <v>-1850.4799999999996</v>
      </c>
      <c r="V127" s="237">
        <f>+P127-'[2]11-25 payroll'!S42</f>
        <v>3222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3" t="s">
        <v>294</v>
      </c>
      <c r="C134" s="444"/>
      <c r="D134" s="444"/>
      <c r="E134" s="444"/>
      <c r="F134" s="444"/>
      <c r="G134" s="444"/>
      <c r="H134" s="445"/>
      <c r="I134" s="178"/>
      <c r="J134" s="443" t="s">
        <v>294</v>
      </c>
      <c r="K134" s="444"/>
      <c r="L134" s="444"/>
      <c r="M134" s="444"/>
      <c r="N134" s="444"/>
      <c r="O134" s="444"/>
      <c r="P134" s="445"/>
    </row>
    <row r="135" spans="2:17" x14ac:dyDescent="0.2">
      <c r="B135" s="446" t="str">
        <f>'[2]11-25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'[2]11-25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9" t="str">
        <f>'26-10 payroll'!B30</f>
        <v>Eric Labadan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/>
      <c r="M139" s="440"/>
      <c r="N139" s="440"/>
      <c r="O139" s="9"/>
      <c r="P139" s="194"/>
    </row>
    <row r="140" spans="2:17" x14ac:dyDescent="0.2">
      <c r="B140" s="192" t="s">
        <v>28</v>
      </c>
      <c r="C140" s="193" t="s">
        <v>27</v>
      </c>
      <c r="D140" s="441">
        <v>527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v>527</v>
      </c>
      <c r="M140" s="441"/>
      <c r="N140" s="441"/>
      <c r="O140" s="9"/>
      <c r="P140" s="357"/>
    </row>
    <row r="141" spans="2:17" x14ac:dyDescent="0.2">
      <c r="B141" s="192" t="s">
        <v>29</v>
      </c>
      <c r="C141" s="193" t="s">
        <v>27</v>
      </c>
      <c r="D141" s="442" t="str">
        <f>'26-10 payroll'!D3</f>
        <v>Oct 26-31,2020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 t="s">
        <v>293</v>
      </c>
      <c r="M141" s="442"/>
      <c r="N141" s="442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1581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payroll'!F15</f>
        <v>3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1611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2020-10-30T20:15:47Z</cp:lastPrinted>
  <dcterms:created xsi:type="dcterms:W3CDTF">2010-01-04T12:18:59Z</dcterms:created>
  <dcterms:modified xsi:type="dcterms:W3CDTF">2010-01-02T08:34:38Z</dcterms:modified>
</cp:coreProperties>
</file>