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46" r:id="rId1"/>
    <sheet name="Palengke" sheetId="47" r:id="rId2"/>
  </sheets>
  <externalReferences>
    <externalReference r:id="rId3"/>
    <externalReference r:id="rId4"/>
    <externalReference r:id="rId5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P71" i="46"/>
  <c r="O65"/>
  <c r="N65"/>
  <c r="AG65" s="1"/>
  <c r="AH65" s="1"/>
  <c r="M65"/>
  <c r="O64"/>
  <c r="N64"/>
  <c r="M64"/>
  <c r="O63"/>
  <c r="N63"/>
  <c r="AG63" s="1"/>
  <c r="AH63" s="1"/>
  <c r="M63"/>
  <c r="O62"/>
  <c r="N62"/>
  <c r="M62"/>
  <c r="O61"/>
  <c r="N61"/>
  <c r="AG61" s="1"/>
  <c r="AH61" s="1"/>
  <c r="M61"/>
  <c r="O60"/>
  <c r="N60"/>
  <c r="M60"/>
  <c r="O59"/>
  <c r="N59"/>
  <c r="AG59" s="1"/>
  <c r="AH59" s="1"/>
  <c r="M59"/>
  <c r="O58"/>
  <c r="N58"/>
  <c r="M58"/>
  <c r="AF10" i="47"/>
  <c r="AE10"/>
  <c r="AD10"/>
  <c r="AC10"/>
  <c r="AB10"/>
  <c r="AA10"/>
  <c r="Z10"/>
  <c r="Y10"/>
  <c r="X10"/>
  <c r="W10"/>
  <c r="V10"/>
  <c r="U10"/>
  <c r="T10"/>
  <c r="S10"/>
  <c r="R10"/>
  <c r="Q10"/>
  <c r="P10"/>
  <c r="L10"/>
  <c r="K10"/>
  <c r="K12" s="1"/>
  <c r="J10"/>
  <c r="I10"/>
  <c r="H10"/>
  <c r="O9"/>
  <c r="N9"/>
  <c r="AG9" s="1"/>
  <c r="AH9" s="1"/>
  <c r="M9"/>
  <c r="O8"/>
  <c r="N8"/>
  <c r="AG8" s="1"/>
  <c r="AH8" s="1"/>
  <c r="M8"/>
  <c r="O7"/>
  <c r="N7"/>
  <c r="AG7" s="1"/>
  <c r="AH7" s="1"/>
  <c r="M7"/>
  <c r="O6"/>
  <c r="N6"/>
  <c r="AG6" s="1"/>
  <c r="AH6" s="1"/>
  <c r="M6"/>
  <c r="O5"/>
  <c r="O10" s="1"/>
  <c r="N5"/>
  <c r="N10" s="1"/>
  <c r="M5"/>
  <c r="M10" s="1"/>
  <c r="O57" i="46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O49"/>
  <c r="N49"/>
  <c r="M49"/>
  <c r="O48"/>
  <c r="N48"/>
  <c r="AG48" s="1"/>
  <c r="AH48" s="1"/>
  <c r="M48"/>
  <c r="O47"/>
  <c r="N47"/>
  <c r="M47"/>
  <c r="O46"/>
  <c r="N46"/>
  <c r="AG46" s="1"/>
  <c r="AH46" s="1"/>
  <c r="M46"/>
  <c r="AG47" l="1"/>
  <c r="AH47" s="1"/>
  <c r="AG49"/>
  <c r="AH49" s="1"/>
  <c r="AG51"/>
  <c r="AH51" s="1"/>
  <c r="AG53"/>
  <c r="AH53" s="1"/>
  <c r="AG55"/>
  <c r="AH55" s="1"/>
  <c r="AG57"/>
  <c r="AH57" s="1"/>
  <c r="AG58"/>
  <c r="AH58" s="1"/>
  <c r="AG60"/>
  <c r="AH60" s="1"/>
  <c r="AG62"/>
  <c r="AH62" s="1"/>
  <c r="AG64"/>
  <c r="AH64" s="1"/>
  <c r="AG5" i="47"/>
  <c r="AG10" l="1"/>
  <c r="AG12" s="1"/>
  <c r="AH5"/>
  <c r="AH10" s="1"/>
  <c r="O45" i="46" l="1"/>
  <c r="N45"/>
  <c r="M45"/>
  <c r="K44"/>
  <c r="O44" s="1"/>
  <c r="O43"/>
  <c r="N43"/>
  <c r="AG43" s="1"/>
  <c r="AH43" s="1"/>
  <c r="M43"/>
  <c r="O42"/>
  <c r="N42"/>
  <c r="M42"/>
  <c r="O41"/>
  <c r="N41"/>
  <c r="AG41" s="1"/>
  <c r="AH41" s="1"/>
  <c r="M41"/>
  <c r="O40"/>
  <c r="N40"/>
  <c r="M40"/>
  <c r="AG40" l="1"/>
  <c r="AH40" s="1"/>
  <c r="AG42"/>
  <c r="AH42" s="1"/>
  <c r="AG45"/>
  <c r="AH45" s="1"/>
  <c r="N44"/>
  <c r="AG44" s="1"/>
  <c r="AH44" s="1"/>
  <c r="M44"/>
  <c r="O39" l="1"/>
  <c r="N39"/>
  <c r="AG39" s="1"/>
  <c r="AH39" s="1"/>
  <c r="M39"/>
  <c r="O38"/>
  <c r="N38"/>
  <c r="M38"/>
  <c r="O37"/>
  <c r="N37"/>
  <c r="AG37" s="1"/>
  <c r="AH37" s="1"/>
  <c r="M37"/>
  <c r="O36"/>
  <c r="N36"/>
  <c r="M36"/>
  <c r="O35"/>
  <c r="N35"/>
  <c r="AG35" s="1"/>
  <c r="AH35" s="1"/>
  <c r="M35"/>
  <c r="K34"/>
  <c r="O34" s="1"/>
  <c r="O33"/>
  <c r="N33"/>
  <c r="AG33" s="1"/>
  <c r="AH33" s="1"/>
  <c r="M33"/>
  <c r="O32"/>
  <c r="N32"/>
  <c r="M32"/>
  <c r="O31"/>
  <c r="N31"/>
  <c r="AG31" s="1"/>
  <c r="AH31" s="1"/>
  <c r="M31"/>
  <c r="O30"/>
  <c r="N30"/>
  <c r="M30"/>
  <c r="O29"/>
  <c r="N29"/>
  <c r="AG29" s="1"/>
  <c r="AH29" s="1"/>
  <c r="M29"/>
  <c r="O28"/>
  <c r="N28"/>
  <c r="M28"/>
  <c r="O27"/>
  <c r="N27"/>
  <c r="AG27" s="1"/>
  <c r="AH27" s="1"/>
  <c r="M27"/>
  <c r="O26"/>
  <c r="N26"/>
  <c r="M26"/>
  <c r="O25"/>
  <c r="N25"/>
  <c r="AG25" s="1"/>
  <c r="AH25" s="1"/>
  <c r="M25"/>
  <c r="O24"/>
  <c r="N24"/>
  <c r="M24"/>
  <c r="O23"/>
  <c r="N23"/>
  <c r="AG23" s="1"/>
  <c r="AH23" s="1"/>
  <c r="M23"/>
  <c r="O22"/>
  <c r="N22"/>
  <c r="M22"/>
  <c r="O21"/>
  <c r="N21"/>
  <c r="AG21" s="1"/>
  <c r="AH21" s="1"/>
  <c r="M21"/>
  <c r="O20"/>
  <c r="N20"/>
  <c r="M20"/>
  <c r="O19"/>
  <c r="N19"/>
  <c r="AG19" s="1"/>
  <c r="AH19" s="1"/>
  <c r="M19"/>
  <c r="O18"/>
  <c r="N18"/>
  <c r="M18"/>
  <c r="O17"/>
  <c r="N17"/>
  <c r="AG17" s="1"/>
  <c r="AH17" s="1"/>
  <c r="M17"/>
  <c r="O16"/>
  <c r="N16"/>
  <c r="M16"/>
  <c r="O15"/>
  <c r="N15"/>
  <c r="AG15" s="1"/>
  <c r="AH15" s="1"/>
  <c r="M15"/>
  <c r="AG16" l="1"/>
  <c r="AH16" s="1"/>
  <c r="AG18"/>
  <c r="AH18" s="1"/>
  <c r="AG20"/>
  <c r="AH20" s="1"/>
  <c r="AG22"/>
  <c r="AH22" s="1"/>
  <c r="AG24"/>
  <c r="AH24" s="1"/>
  <c r="AG26"/>
  <c r="AH26" s="1"/>
  <c r="AG28"/>
  <c r="AH28" s="1"/>
  <c r="AG30"/>
  <c r="AH30" s="1"/>
  <c r="AG32"/>
  <c r="AH32" s="1"/>
  <c r="AG36"/>
  <c r="AH36" s="1"/>
  <c r="AG38"/>
  <c r="AH38" s="1"/>
  <c r="N34"/>
  <c r="AG34" s="1"/>
  <c r="AH34" s="1"/>
  <c r="M34"/>
  <c r="O14" l="1"/>
  <c r="N14"/>
  <c r="AG14" s="1"/>
  <c r="AH14" s="1"/>
  <c r="M14"/>
  <c r="O13"/>
  <c r="N13"/>
  <c r="M13"/>
  <c r="O12"/>
  <c r="N12"/>
  <c r="AG12" s="1"/>
  <c r="AH12" s="1"/>
  <c r="M12"/>
  <c r="O11"/>
  <c r="N11"/>
  <c r="M11"/>
  <c r="O10"/>
  <c r="N10"/>
  <c r="AG10" s="1"/>
  <c r="AH10" s="1"/>
  <c r="M10"/>
  <c r="K9"/>
  <c r="N9" s="1"/>
  <c r="O8"/>
  <c r="N8"/>
  <c r="AG8" s="1"/>
  <c r="AH8" s="1"/>
  <c r="M8"/>
  <c r="O7"/>
  <c r="N7"/>
  <c r="M7"/>
  <c r="O6"/>
  <c r="N6"/>
  <c r="AG6" s="1"/>
  <c r="AH6" s="1"/>
  <c r="M6"/>
  <c r="O5"/>
  <c r="N5"/>
  <c r="M5"/>
  <c r="O9" l="1"/>
  <c r="AG9" s="1"/>
  <c r="AH9" s="1"/>
  <c r="AG5"/>
  <c r="AH5" s="1"/>
  <c r="AG7"/>
  <c r="AH7" s="1"/>
  <c r="M9"/>
  <c r="AG11"/>
  <c r="AH11" s="1"/>
  <c r="AG13"/>
  <c r="AH13" s="1"/>
  <c r="O67"/>
  <c r="N67"/>
  <c r="M67"/>
  <c r="M68"/>
  <c r="N68"/>
  <c r="O68"/>
  <c r="AG68" s="1"/>
  <c r="AH68" s="1"/>
  <c r="H69"/>
  <c r="I69"/>
  <c r="J69"/>
  <c r="L69"/>
  <c r="P69"/>
  <c r="Q69"/>
  <c r="R69"/>
  <c r="S69"/>
  <c r="T69"/>
  <c r="U69"/>
  <c r="V69"/>
  <c r="W69"/>
  <c r="X69"/>
  <c r="Y69"/>
  <c r="Z69"/>
  <c r="AA69"/>
  <c r="AB69"/>
  <c r="AC69"/>
  <c r="AD69"/>
  <c r="AE69"/>
  <c r="AF69"/>
  <c r="AG67" l="1"/>
  <c r="AH67" s="1"/>
  <c r="K69"/>
  <c r="K71" s="1"/>
  <c r="N69"/>
  <c r="O69"/>
  <c r="M69"/>
  <c r="AG69" l="1"/>
  <c r="AG71" s="1"/>
  <c r="AH69" l="1"/>
</calcChain>
</file>

<file path=xl/sharedStrings.xml><?xml version="1.0" encoding="utf-8"?>
<sst xmlns="http://schemas.openxmlformats.org/spreadsheetml/2006/main" count="310" uniqueCount="152">
  <si>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</si>
  <si>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</si>
  <si>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</si>
  <si>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</si>
  <si>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</si>
  <si>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</si>
  <si>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</si>
  <si>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</si>
  <si>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</si>
  <si>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</si>
  <si>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</si>
  <si>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</si>
  <si>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</si>
  <si>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</si>
  <si>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</si>
  <si>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</si>
  <si>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</si>
  <si>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</si>
  <si>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</si>
  <si>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</si>
  <si>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</si>
  <si>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</si>
  <si>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</si>
  <si>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</si>
  <si>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</si>
  <si>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</si>
  <si>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</si>
  <si>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</si>
  <si>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</si>
  <si>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</si>
  <si>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</si>
  <si>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</si>
  <si>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</si>
  <si>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</si>
  <si>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</si>
  <si>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</si>
  <si>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</si>
  <si>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</si>
  <si>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Rustans Supermarket Fresh</t>
  </si>
  <si>
    <t>201-160-401-050</t>
  </si>
  <si>
    <t>Evarlies Meatshop</t>
  </si>
  <si>
    <t>139-599-310-000</t>
  </si>
  <si>
    <t>Marikina City</t>
  </si>
  <si>
    <t>Angelo Sanchez</t>
  </si>
  <si>
    <t>The Landmark Corporation</t>
  </si>
  <si>
    <t>000-148-285-000</t>
  </si>
  <si>
    <t>Ayala Center, Makati City</t>
  </si>
  <si>
    <t>Grenadine</t>
  </si>
  <si>
    <t>Officewarehouse Inc</t>
  </si>
  <si>
    <t>200-492-462-008</t>
  </si>
  <si>
    <t>Paseo Center Makati</t>
  </si>
  <si>
    <t>Joyce Dino</t>
  </si>
  <si>
    <t>Glenn Biarcal</t>
  </si>
  <si>
    <t>Makati City</t>
  </si>
  <si>
    <t>Mercury Drug Corporation</t>
  </si>
  <si>
    <t>San Nicolas Manila</t>
  </si>
  <si>
    <t>200-035-311-021</t>
  </si>
  <si>
    <t>Transpo going to Makati City Hall</t>
  </si>
  <si>
    <t>French Baguette</t>
  </si>
  <si>
    <t>Imus Cavite</t>
  </si>
  <si>
    <t>Earles Delicatessen</t>
  </si>
  <si>
    <t>Black Forest Ham</t>
  </si>
  <si>
    <t>000-388-474-486</t>
  </si>
  <si>
    <t>477-928-673-004</t>
  </si>
  <si>
    <t>Tube Ice</t>
  </si>
  <si>
    <t>For the Month Ended: May  2018</t>
  </si>
  <si>
    <t>Photocopy of Doc's Sanitary  Permit</t>
  </si>
  <si>
    <t>Photocopy of Inventory Forms</t>
  </si>
  <si>
    <t>Cream Cheese,Sardines,Crab Paste,Cornstarch,Mayo,Oreo,Choco Fudge</t>
  </si>
  <si>
    <t>Beef Brisket,Cayenne Powder,Baby Arugula</t>
  </si>
  <si>
    <t>Bacon,Pork Ribs,Chicken</t>
  </si>
  <si>
    <t>Transpo purchased Kitchen Stocks in Marikina</t>
  </si>
  <si>
    <t>Abmarac Corporation</t>
  </si>
  <si>
    <t>006-748-072-000</t>
  </si>
  <si>
    <t>Quezon City</t>
  </si>
  <si>
    <t>Hot Sauce</t>
  </si>
  <si>
    <t>Breadcrumbs</t>
  </si>
  <si>
    <t>213 -575-918-005</t>
  </si>
  <si>
    <t>Gil Puyat Pasay City</t>
  </si>
  <si>
    <t>Butter</t>
  </si>
  <si>
    <t>Retouch Office Products inc</t>
  </si>
  <si>
    <t>230-639-969-000</t>
  </si>
  <si>
    <t>Binondo Manila</t>
  </si>
  <si>
    <t>Ribbon Priinter, Chalk Board</t>
  </si>
  <si>
    <t>Plastic Clear Cup</t>
  </si>
  <si>
    <t>443-797-813-000</t>
  </si>
  <si>
    <t>Plastic Cup with lid</t>
  </si>
  <si>
    <t>Transpo going to Divisoria</t>
  </si>
  <si>
    <t>Jap Breadcrumbs,Spaghetti Pasta</t>
  </si>
  <si>
    <t>Mckim Prints Inc</t>
  </si>
  <si>
    <t>210-972-656-002</t>
  </si>
  <si>
    <t xml:space="preserve">Sticker with Logo </t>
  </si>
  <si>
    <t>Staplewire</t>
  </si>
  <si>
    <t>L.D. Barbon Trading</t>
  </si>
  <si>
    <t>172-846-282-000</t>
  </si>
  <si>
    <t>All Purpose Flour &amp; Bread Flour</t>
  </si>
  <si>
    <t>Transpo purchased Bread Flour</t>
  </si>
  <si>
    <t>Tissue Paper &amp; Paper Bag</t>
  </si>
  <si>
    <t>Macaroni,Angel Hair Pasta,Baguette Bread,Oreo Vanilla,Lee Kum Kee</t>
  </si>
  <si>
    <t>Belong Enterprise</t>
  </si>
  <si>
    <t>180-192-125-001</t>
  </si>
  <si>
    <t xml:space="preserve">News Paper </t>
  </si>
  <si>
    <t>Pineapple Tidbits</t>
  </si>
  <si>
    <t>Burn Ointment,Mediplast,Bandage,Mediplast Stripes</t>
  </si>
  <si>
    <t>National Book Store inc</t>
  </si>
  <si>
    <t>000-325-972-048</t>
  </si>
  <si>
    <t>Timecard</t>
  </si>
  <si>
    <t>SM Mart Inc</t>
  </si>
  <si>
    <t>213-545-858-001</t>
  </si>
  <si>
    <t>Fruit Basket</t>
  </si>
  <si>
    <t>Ace Hardware Philippines inc</t>
  </si>
  <si>
    <t>Rubber Mat &amp; Extension Cord</t>
  </si>
  <si>
    <t>Oreo Vanilla,Patis,Breadcrumbs,Mayo</t>
  </si>
  <si>
    <t>Smoked Bangus</t>
  </si>
  <si>
    <t>French Baguette &amp; Molo Wrapper</t>
  </si>
  <si>
    <t>Babay Back Ribs &amp; Bacon</t>
  </si>
  <si>
    <t>Transpo purchased Kitchen Stocks</t>
  </si>
  <si>
    <t>Sozo Exousia Inc</t>
  </si>
  <si>
    <t>006-801-328-000</t>
  </si>
  <si>
    <t>Chicken BBQ &amp; Inasal Sauce</t>
  </si>
  <si>
    <t>Ceniza Dauag</t>
  </si>
  <si>
    <t>BOSH Seminar (DOLE Requirement)</t>
  </si>
  <si>
    <t>White Sugar &amp; Butter</t>
  </si>
  <si>
    <t>Transpo going to KCC Office for Check Signing</t>
  </si>
  <si>
    <t>Liguine Pasta &amp; French Baguette</t>
  </si>
  <si>
    <t>Spaghetti,Sardines,Blue Cheese,Cream Cheese,Oreo Vanilla,</t>
  </si>
  <si>
    <t>Boneless Bangus,Sweetpeas,Lettuce,Beef Brisket</t>
  </si>
  <si>
    <t>Inkcartridge</t>
  </si>
  <si>
    <t>Mejora Ferro Corporation</t>
  </si>
  <si>
    <t>Photocopy of Evaluaton Form</t>
  </si>
  <si>
    <t>Patis,Vinegar,Soysauce</t>
  </si>
  <si>
    <t>French Baguette &amp; Cucumber</t>
  </si>
  <si>
    <t>Scotch Tape,Ballpen Refill</t>
  </si>
  <si>
    <t>Pork Ribs &amp; Bacon Bits</t>
  </si>
  <si>
    <t>Transpo purchased kitchen stocks in Marikina</t>
  </si>
  <si>
    <t>French Baguette,Paprika,Choco Fudge Cream,Graham,Cream Cheese,All Purpose Cream,Molo Wrapper</t>
  </si>
  <si>
    <t>Tosh Head Office</t>
  </si>
  <si>
    <t xml:space="preserve">Meal Allowance c/o BOSH Seminar </t>
  </si>
  <si>
    <t>Zonrox.Scotch Brite,Air Freshener</t>
  </si>
  <si>
    <t>For the Month Ended: May 2018</t>
  </si>
  <si>
    <t>Public Market</t>
  </si>
  <si>
    <t>Ripe Mango &amp; Apple</t>
  </si>
  <si>
    <t xml:space="preserve">Ripe Mango </t>
  </si>
  <si>
    <t>Ripe Mango</t>
  </si>
  <si>
    <t>Knorr Seasoning,Nestle Cream,Sardines</t>
  </si>
  <si>
    <t>Plastic Labo</t>
  </si>
  <si>
    <t>Newsprint</t>
  </si>
  <si>
    <t>French Bread</t>
  </si>
  <si>
    <t>Dishwashing Liquid</t>
  </si>
  <si>
    <t>Ballpen Refill &amp; Pen</t>
  </si>
  <si>
    <t>Photocopy</t>
  </si>
  <si>
    <t>Dory Fish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</si>
</sst>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43" fontId="3" fillId="0" borderId="1" xfId="1" applyFont="1" applyFill="1" applyBorder="1"/>
    <xf numFmtId="0" fontId="3" fillId="0" borderId="1" xfId="15" applyFont="1" applyFill="1" applyBorder="1"/>
    <xf numFmtId="0" fontId="3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left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2" fillId="0" borderId="0" xfId="15" applyFont="1" applyFill="1" applyAlignment="1">
      <alignment vertical="center" wrapText="1"/>
    </xf>
    <xf numFmtId="0" fontId="9" fillId="0" borderId="0" xfId="2" applyNumberFormat="1" applyFont="1" applyFill="1" applyAlignment="1">
      <alignment horizontal="center"/>
    </xf>
    <xf numFmtId="49" fontId="3" fillId="0" borderId="0" xfId="15" applyNumberFormat="1" applyFont="1" applyFill="1"/>
    <xf numFmtId="0" fontId="3" fillId="0" borderId="0" xfId="15" applyNumberFormat="1" applyFont="1" applyFill="1" applyAlignment="1">
      <alignment horizontal="left"/>
    </xf>
    <xf numFmtId="164" fontId="3" fillId="0" borderId="0" xfId="15" applyNumberFormat="1" applyFont="1" applyFill="1" applyAlignment="1">
      <alignment horizontal="left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0" xfId="15" applyNumberFormat="1" applyFont="1" applyFill="1" applyAlignment="1">
      <alignment wrapText="1"/>
    </xf>
    <xf numFmtId="0" fontId="2" fillId="2" borderId="0" xfId="15" applyFont="1" applyFill="1"/>
    <xf numFmtId="0" fontId="2" fillId="2" borderId="4" xfId="15" applyFont="1" applyFill="1" applyBorder="1" applyAlignment="1">
      <alignment horizontal="center" vertical="center" wrapText="1"/>
    </xf>
    <xf numFmtId="0" fontId="6" fillId="0" borderId="0" xfId="15" applyFont="1" applyFill="1"/>
    <xf numFmtId="49" fontId="2" fillId="2" borderId="2" xfId="15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0" borderId="0" xfId="2" applyFont="1" applyFill="1"/>
    <xf numFmtId="43" fontId="7" fillId="0" borderId="0" xfId="2" applyFont="1" applyFill="1" applyBorder="1"/>
    <xf numFmtId="43" fontId="2" fillId="2" borderId="5" xfId="2" applyFont="1" applyFill="1" applyBorder="1"/>
    <xf numFmtId="43" fontId="2" fillId="0" borderId="2" xfId="2" applyFont="1" applyFill="1" applyBorder="1"/>
    <xf numFmtId="43" fontId="3" fillId="0" borderId="6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43" fontId="2" fillId="2" borderId="8" xfId="2" applyFont="1" applyFill="1" applyBorder="1"/>
    <xf numFmtId="43" fontId="3" fillId="0" borderId="2" xfId="2" applyFont="1" applyFill="1" applyBorder="1" applyAlignment="1">
      <alignment horizontal="center" vertical="center" wrapText="1"/>
    </xf>
    <xf numFmtId="43" fontId="3" fillId="0" borderId="2" xfId="1" applyFont="1" applyFill="1" applyBorder="1"/>
    <xf numFmtId="43" fontId="3" fillId="2" borderId="2" xfId="2" applyFont="1" applyFill="1" applyBorder="1"/>
    <xf numFmtId="165" fontId="2" fillId="2" borderId="2" xfId="0" applyNumberFormat="1" applyFont="1" applyFill="1" applyBorder="1" applyAlignment="1">
      <alignment horizontal="center"/>
    </xf>
    <xf numFmtId="49" fontId="2" fillId="2" borderId="2" xfId="15" applyNumberFormat="1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wrapText="1"/>
    </xf>
    <xf numFmtId="0" fontId="2" fillId="2" borderId="4" xfId="15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0" fontId="2" fillId="3" borderId="2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49" fontId="2" fillId="3" borderId="2" xfId="15" applyNumberFormat="1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4"/>
  <sheetViews>
    <sheetView tabSelected="1" workbookViewId="0">
      <pane ySplit="4" topLeftCell="A54" activePane="bottomLeft" state="frozen"/>
      <selection pane="bottomLeft" activeCell="K58" sqref="K58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customWidth="1"/>
    <col min="5" max="5" width="22.7109375" style="5" hidden="1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65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34" customFormat="1" ht="21.75" customHeight="1">
      <c r="A5" s="22">
        <v>43222</v>
      </c>
      <c r="B5" s="37"/>
      <c r="C5" s="23" t="s">
        <v>51</v>
      </c>
      <c r="D5" s="23"/>
      <c r="E5" s="23"/>
      <c r="F5" s="29"/>
      <c r="G5" s="29" t="s">
        <v>66</v>
      </c>
      <c r="H5" s="30"/>
      <c r="I5" s="30"/>
      <c r="J5" s="30">
        <v>14</v>
      </c>
      <c r="K5" s="30"/>
      <c r="L5" s="31"/>
      <c r="M5" s="32">
        <f t="shared" ref="M5:M65" si="0">SUM(H5:J5,K5/1.12)</f>
        <v>14</v>
      </c>
      <c r="N5" s="32">
        <f t="shared" ref="N5:N65" si="1">K5/1.12*0.12</f>
        <v>0</v>
      </c>
      <c r="O5" s="32">
        <f t="shared" ref="O5:O65" si="2">-SUM(I5:J5,K5/1.12)*L5</f>
        <v>0</v>
      </c>
      <c r="P5" s="32"/>
      <c r="Q5" s="32"/>
      <c r="R5" s="32"/>
      <c r="S5" s="32"/>
      <c r="T5" s="41"/>
      <c r="U5" s="41"/>
      <c r="V5" s="41"/>
      <c r="W5" s="41"/>
      <c r="X5" s="41"/>
      <c r="Y5" s="32"/>
      <c r="Z5" s="32">
        <v>14</v>
      </c>
      <c r="AA5" s="32"/>
      <c r="AB5" s="32"/>
      <c r="AC5" s="32"/>
      <c r="AD5" s="32"/>
      <c r="AE5" s="32"/>
      <c r="AF5" s="32"/>
      <c r="AG5" s="32">
        <f t="shared" ref="AG5:AG65" si="3">-SUM(N5:AF5)</f>
        <v>-14</v>
      </c>
      <c r="AH5" s="33">
        <f t="shared" ref="AH5:AH65" si="4">SUM(H5:K5)+AG5+O5</f>
        <v>0</v>
      </c>
    </row>
    <row r="6" spans="1:34" s="34" customFormat="1" ht="21.75" customHeight="1">
      <c r="A6" s="22">
        <v>43222</v>
      </c>
      <c r="B6" s="37"/>
      <c r="C6" s="23" t="s">
        <v>51</v>
      </c>
      <c r="D6" s="23"/>
      <c r="E6" s="23"/>
      <c r="F6" s="29"/>
      <c r="G6" s="35" t="s">
        <v>57</v>
      </c>
      <c r="H6" s="30">
        <v>50</v>
      </c>
      <c r="I6" s="30"/>
      <c r="J6" s="30"/>
      <c r="K6" s="30"/>
      <c r="L6" s="31"/>
      <c r="M6" s="32">
        <f t="shared" si="0"/>
        <v>50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41"/>
      <c r="U6" s="41"/>
      <c r="V6" s="41"/>
      <c r="W6" s="41"/>
      <c r="X6" s="41"/>
      <c r="Y6" s="32"/>
      <c r="Z6" s="32"/>
      <c r="AA6" s="32">
        <v>50</v>
      </c>
      <c r="AB6" s="32"/>
      <c r="AC6" s="32"/>
      <c r="AD6" s="32"/>
      <c r="AE6" s="32"/>
      <c r="AF6" s="32"/>
      <c r="AG6" s="32">
        <f t="shared" si="3"/>
        <v>-50</v>
      </c>
      <c r="AH6" s="33">
        <f t="shared" si="4"/>
        <v>0</v>
      </c>
    </row>
    <row r="7" spans="1:34" s="34" customFormat="1" ht="21.75" customHeight="1">
      <c r="A7" s="22">
        <v>43223</v>
      </c>
      <c r="B7" s="37"/>
      <c r="C7" s="23" t="s">
        <v>48</v>
      </c>
      <c r="D7" s="23" t="s">
        <v>49</v>
      </c>
      <c r="E7" s="23" t="s">
        <v>50</v>
      </c>
      <c r="F7" s="29">
        <v>641423</v>
      </c>
      <c r="G7" s="35" t="s">
        <v>67</v>
      </c>
      <c r="H7" s="30"/>
      <c r="I7" s="30"/>
      <c r="J7" s="30"/>
      <c r="K7" s="30">
        <v>29.75</v>
      </c>
      <c r="L7" s="31"/>
      <c r="M7" s="32">
        <f t="shared" si="0"/>
        <v>26.562499999999996</v>
      </c>
      <c r="N7" s="32">
        <f t="shared" si="1"/>
        <v>3.1874999999999996</v>
      </c>
      <c r="O7" s="32">
        <f t="shared" si="2"/>
        <v>0</v>
      </c>
      <c r="P7" s="32"/>
      <c r="Q7" s="32"/>
      <c r="R7" s="32"/>
      <c r="S7" s="32"/>
      <c r="T7" s="41"/>
      <c r="U7" s="41"/>
      <c r="V7" s="41"/>
      <c r="W7" s="41"/>
      <c r="X7" s="41"/>
      <c r="Y7" s="32"/>
      <c r="Z7" s="32">
        <v>26.56</v>
      </c>
      <c r="AA7" s="32"/>
      <c r="AB7" s="32"/>
      <c r="AC7" s="32"/>
      <c r="AD7" s="32"/>
      <c r="AE7" s="32"/>
      <c r="AF7" s="32"/>
      <c r="AG7" s="32">
        <f t="shared" si="3"/>
        <v>-29.747499999999999</v>
      </c>
      <c r="AH7" s="33">
        <f t="shared" si="4"/>
        <v>2.500000000001279E-3</v>
      </c>
    </row>
    <row r="8" spans="1:34" s="34" customFormat="1" ht="21.75" customHeight="1">
      <c r="A8" s="22">
        <v>43223</v>
      </c>
      <c r="B8" s="37"/>
      <c r="C8" s="23" t="s">
        <v>44</v>
      </c>
      <c r="D8" s="23" t="s">
        <v>45</v>
      </c>
      <c r="E8" s="23" t="s">
        <v>46</v>
      </c>
      <c r="F8" s="29">
        <v>139552</v>
      </c>
      <c r="G8" s="35" t="s">
        <v>47</v>
      </c>
      <c r="H8" s="30"/>
      <c r="I8" s="30"/>
      <c r="J8" s="30"/>
      <c r="K8" s="30">
        <v>300</v>
      </c>
      <c r="L8" s="31"/>
      <c r="M8" s="32">
        <f t="shared" si="0"/>
        <v>267.85714285714283</v>
      </c>
      <c r="N8" s="32">
        <f t="shared" si="1"/>
        <v>32.142857142857139</v>
      </c>
      <c r="O8" s="32">
        <f t="shared" si="2"/>
        <v>0</v>
      </c>
      <c r="P8" s="32"/>
      <c r="Q8" s="32">
        <v>267.86</v>
      </c>
      <c r="R8" s="32"/>
      <c r="S8" s="32"/>
      <c r="T8" s="41"/>
      <c r="U8" s="41"/>
      <c r="V8" s="41"/>
      <c r="W8" s="41"/>
      <c r="X8" s="41"/>
      <c r="Y8" s="32"/>
      <c r="Z8" s="32"/>
      <c r="AA8" s="32"/>
      <c r="AB8" s="32"/>
      <c r="AC8" s="32"/>
      <c r="AD8" s="32"/>
      <c r="AE8" s="32"/>
      <c r="AF8" s="32"/>
      <c r="AG8" s="32">
        <f t="shared" si="3"/>
        <v>-300.00285714285712</v>
      </c>
      <c r="AH8" s="33">
        <f t="shared" si="4"/>
        <v>-2.8571428571240176E-3</v>
      </c>
    </row>
    <row r="9" spans="1:34" s="34" customFormat="1" ht="21.75" customHeight="1">
      <c r="A9" s="22">
        <v>43223</v>
      </c>
      <c r="B9" s="37"/>
      <c r="C9" s="23" t="s">
        <v>44</v>
      </c>
      <c r="D9" s="23" t="s">
        <v>45</v>
      </c>
      <c r="E9" s="23" t="s">
        <v>46</v>
      </c>
      <c r="F9" s="29">
        <v>84003</v>
      </c>
      <c r="G9" s="35" t="s">
        <v>68</v>
      </c>
      <c r="H9" s="30"/>
      <c r="I9" s="30"/>
      <c r="J9" s="30"/>
      <c r="K9" s="30">
        <f>3375.98+405.12</f>
        <v>3781.1</v>
      </c>
      <c r="L9" s="31">
        <v>0.01</v>
      </c>
      <c r="M9" s="32">
        <f t="shared" si="0"/>
        <v>3375.9821428571427</v>
      </c>
      <c r="N9" s="32">
        <f t="shared" si="1"/>
        <v>405.11785714285708</v>
      </c>
      <c r="O9" s="32">
        <f t="shared" si="2"/>
        <v>-33.759821428571428</v>
      </c>
      <c r="P9" s="32">
        <v>3375.98</v>
      </c>
      <c r="Q9" s="32"/>
      <c r="R9" s="32"/>
      <c r="S9" s="32"/>
      <c r="T9" s="41"/>
      <c r="U9" s="41"/>
      <c r="V9" s="41"/>
      <c r="W9" s="41"/>
      <c r="X9" s="41"/>
      <c r="Y9" s="32"/>
      <c r="Z9" s="32"/>
      <c r="AA9" s="32"/>
      <c r="AB9" s="32"/>
      <c r="AC9" s="32"/>
      <c r="AD9" s="32"/>
      <c r="AE9" s="32"/>
      <c r="AF9" s="32"/>
      <c r="AG9" s="32">
        <f t="shared" si="3"/>
        <v>-3747.3380357142855</v>
      </c>
      <c r="AH9" s="33">
        <f t="shared" si="4"/>
        <v>2.1428571429567E-3</v>
      </c>
    </row>
    <row r="10" spans="1:34" s="34" customFormat="1" ht="21.75" customHeight="1">
      <c r="A10" s="22">
        <v>43223</v>
      </c>
      <c r="B10" s="37"/>
      <c r="C10" s="23" t="s">
        <v>44</v>
      </c>
      <c r="D10" s="23" t="s">
        <v>45</v>
      </c>
      <c r="E10" s="23" t="s">
        <v>46</v>
      </c>
      <c r="F10" s="29">
        <v>84003</v>
      </c>
      <c r="G10" s="35" t="s">
        <v>69</v>
      </c>
      <c r="H10" s="30"/>
      <c r="I10" s="30"/>
      <c r="J10" s="30">
        <v>911.15</v>
      </c>
      <c r="K10" s="30"/>
      <c r="L10" s="31">
        <v>0.01</v>
      </c>
      <c r="M10" s="32">
        <f t="shared" si="0"/>
        <v>911.15</v>
      </c>
      <c r="N10" s="32">
        <f t="shared" si="1"/>
        <v>0</v>
      </c>
      <c r="O10" s="32">
        <f t="shared" si="2"/>
        <v>-9.1114999999999995</v>
      </c>
      <c r="P10" s="32">
        <v>911.15</v>
      </c>
      <c r="Q10" s="32"/>
      <c r="R10" s="32"/>
      <c r="S10" s="32"/>
      <c r="T10" s="41"/>
      <c r="U10" s="41"/>
      <c r="V10" s="41"/>
      <c r="W10" s="41"/>
      <c r="X10" s="41"/>
      <c r="Y10" s="32"/>
      <c r="Z10" s="32"/>
      <c r="AA10" s="32"/>
      <c r="AB10" s="32"/>
      <c r="AC10" s="32"/>
      <c r="AD10" s="32"/>
      <c r="AE10" s="32"/>
      <c r="AF10" s="32"/>
      <c r="AG10" s="32">
        <f t="shared" si="3"/>
        <v>-902.0385</v>
      </c>
      <c r="AH10" s="33">
        <f t="shared" si="4"/>
        <v>-2.1316282072803006E-14</v>
      </c>
    </row>
    <row r="11" spans="1:34" s="34" customFormat="1" ht="21.75" customHeight="1">
      <c r="A11" s="22">
        <v>43195</v>
      </c>
      <c r="B11" s="37"/>
      <c r="C11" s="23" t="s">
        <v>40</v>
      </c>
      <c r="D11" s="23" t="s">
        <v>41</v>
      </c>
      <c r="E11" s="23" t="s">
        <v>42</v>
      </c>
      <c r="F11" s="29">
        <v>2412</v>
      </c>
      <c r="G11" s="35" t="s">
        <v>70</v>
      </c>
      <c r="H11" s="30"/>
      <c r="I11" s="30"/>
      <c r="J11" s="30">
        <v>2420</v>
      </c>
      <c r="K11" s="30"/>
      <c r="L11" s="31"/>
      <c r="M11" s="32">
        <f t="shared" si="0"/>
        <v>2420</v>
      </c>
      <c r="N11" s="32">
        <f t="shared" si="1"/>
        <v>0</v>
      </c>
      <c r="O11" s="32">
        <f t="shared" si="2"/>
        <v>0</v>
      </c>
      <c r="P11" s="32">
        <v>2420</v>
      </c>
      <c r="Q11" s="32"/>
      <c r="R11" s="32"/>
      <c r="S11" s="32"/>
      <c r="T11" s="41"/>
      <c r="U11" s="41"/>
      <c r="V11" s="41"/>
      <c r="W11" s="41"/>
      <c r="X11" s="41"/>
      <c r="Y11" s="32"/>
      <c r="Z11" s="32"/>
      <c r="AA11" s="32"/>
      <c r="AB11" s="32"/>
      <c r="AC11" s="32"/>
      <c r="AD11" s="32"/>
      <c r="AE11" s="32"/>
      <c r="AF11" s="32"/>
      <c r="AG11" s="32">
        <f t="shared" si="3"/>
        <v>-2420</v>
      </c>
      <c r="AH11" s="33">
        <f t="shared" si="4"/>
        <v>0</v>
      </c>
    </row>
    <row r="12" spans="1:34" s="34" customFormat="1" ht="21.75" customHeight="1">
      <c r="A12" s="22">
        <v>43193</v>
      </c>
      <c r="B12" s="37"/>
      <c r="C12" s="23" t="s">
        <v>43</v>
      </c>
      <c r="D12" s="23"/>
      <c r="E12" s="23"/>
      <c r="F12" s="29"/>
      <c r="G12" s="35" t="s">
        <v>71</v>
      </c>
      <c r="H12" s="30">
        <v>100</v>
      </c>
      <c r="I12" s="30"/>
      <c r="J12" s="30"/>
      <c r="K12" s="30"/>
      <c r="L12" s="31"/>
      <c r="M12" s="32">
        <f t="shared" si="0"/>
        <v>100</v>
      </c>
      <c r="N12" s="32">
        <f t="shared" si="1"/>
        <v>0</v>
      </c>
      <c r="O12" s="32">
        <f t="shared" si="2"/>
        <v>0</v>
      </c>
      <c r="P12" s="32"/>
      <c r="Q12" s="32"/>
      <c r="R12" s="32"/>
      <c r="S12" s="32"/>
      <c r="T12" s="41"/>
      <c r="U12" s="41"/>
      <c r="V12" s="41"/>
      <c r="W12" s="41"/>
      <c r="X12" s="41"/>
      <c r="Y12" s="32"/>
      <c r="Z12" s="32"/>
      <c r="AA12" s="32">
        <v>100</v>
      </c>
      <c r="AB12" s="32"/>
      <c r="AC12" s="32"/>
      <c r="AD12" s="32"/>
      <c r="AE12" s="32"/>
      <c r="AF12" s="32"/>
      <c r="AG12" s="32">
        <f t="shared" si="3"/>
        <v>-100</v>
      </c>
      <c r="AH12" s="33">
        <f t="shared" si="4"/>
        <v>0</v>
      </c>
    </row>
    <row r="13" spans="1:34" s="34" customFormat="1" ht="21.75" customHeight="1">
      <c r="A13" s="22">
        <v>43223</v>
      </c>
      <c r="B13" s="37"/>
      <c r="C13" s="23" t="s">
        <v>72</v>
      </c>
      <c r="D13" s="23" t="s">
        <v>73</v>
      </c>
      <c r="E13" s="23" t="s">
        <v>74</v>
      </c>
      <c r="F13" s="29">
        <v>1664</v>
      </c>
      <c r="G13" s="35" t="s">
        <v>75</v>
      </c>
      <c r="H13" s="30"/>
      <c r="I13" s="30"/>
      <c r="J13" s="30"/>
      <c r="K13" s="30">
        <v>1320</v>
      </c>
      <c r="L13" s="31">
        <v>0.01</v>
      </c>
      <c r="M13" s="32">
        <f t="shared" si="0"/>
        <v>1178.5714285714284</v>
      </c>
      <c r="N13" s="32">
        <f t="shared" si="1"/>
        <v>141.42857142857142</v>
      </c>
      <c r="O13" s="32">
        <f t="shared" si="2"/>
        <v>-11.785714285714285</v>
      </c>
      <c r="P13" s="32"/>
      <c r="Q13" s="32">
        <v>1178.57</v>
      </c>
      <c r="R13" s="32"/>
      <c r="S13" s="32"/>
      <c r="T13" s="41"/>
      <c r="U13" s="41"/>
      <c r="V13" s="41"/>
      <c r="W13" s="41"/>
      <c r="X13" s="41"/>
      <c r="Y13" s="32"/>
      <c r="Z13" s="32"/>
      <c r="AA13" s="32"/>
      <c r="AB13" s="32"/>
      <c r="AC13" s="32"/>
      <c r="AD13" s="32"/>
      <c r="AE13" s="32"/>
      <c r="AF13" s="32"/>
      <c r="AG13" s="32">
        <f t="shared" si="3"/>
        <v>-1308.212857142857</v>
      </c>
      <c r="AH13" s="33">
        <f t="shared" si="4"/>
        <v>1.4285714286685902E-3</v>
      </c>
    </row>
    <row r="14" spans="1:34" s="62" customFormat="1" ht="21.75" customHeight="1">
      <c r="A14" s="53">
        <v>43224</v>
      </c>
      <c r="B14" s="54"/>
      <c r="C14" s="63" t="s">
        <v>38</v>
      </c>
      <c r="D14" s="63" t="s">
        <v>39</v>
      </c>
      <c r="E14" s="63" t="s">
        <v>37</v>
      </c>
      <c r="F14" s="55">
        <v>29954</v>
      </c>
      <c r="G14" s="56" t="s">
        <v>76</v>
      </c>
      <c r="H14" s="57"/>
      <c r="I14" s="57"/>
      <c r="J14" s="57"/>
      <c r="K14" s="57">
        <v>267</v>
      </c>
      <c r="L14" s="58"/>
      <c r="M14" s="59">
        <f t="shared" si="0"/>
        <v>238.39285714285711</v>
      </c>
      <c r="N14" s="59">
        <f t="shared" si="1"/>
        <v>28.607142857142851</v>
      </c>
      <c r="O14" s="59">
        <f t="shared" si="2"/>
        <v>0</v>
      </c>
      <c r="P14" s="59">
        <v>238.39</v>
      </c>
      <c r="Q14" s="59"/>
      <c r="R14" s="59"/>
      <c r="S14" s="59"/>
      <c r="T14" s="60"/>
      <c r="U14" s="60"/>
      <c r="V14" s="60"/>
      <c r="W14" s="60"/>
      <c r="X14" s="60"/>
      <c r="Y14" s="59"/>
      <c r="Z14" s="59"/>
      <c r="AA14" s="59"/>
      <c r="AB14" s="59"/>
      <c r="AC14" s="59"/>
      <c r="AD14" s="59"/>
      <c r="AE14" s="59"/>
      <c r="AF14" s="59"/>
      <c r="AG14" s="59">
        <f t="shared" si="3"/>
        <v>-266.99714285714282</v>
      </c>
      <c r="AH14" s="61">
        <f t="shared" si="4"/>
        <v>2.857142857180861E-3</v>
      </c>
    </row>
    <row r="15" spans="1:34" s="34" customFormat="1" ht="19.5" customHeight="1">
      <c r="A15" s="22">
        <v>43224</v>
      </c>
      <c r="B15" s="37"/>
      <c r="C15" s="23" t="s">
        <v>60</v>
      </c>
      <c r="D15" s="23" t="s">
        <v>77</v>
      </c>
      <c r="E15" s="23" t="s">
        <v>78</v>
      </c>
      <c r="F15" s="29">
        <v>29057</v>
      </c>
      <c r="G15" s="29" t="s">
        <v>61</v>
      </c>
      <c r="H15" s="30"/>
      <c r="I15" s="30"/>
      <c r="J15" s="30"/>
      <c r="K15" s="30">
        <v>897.84</v>
      </c>
      <c r="L15" s="31"/>
      <c r="M15" s="32">
        <f t="shared" si="0"/>
        <v>801.64285714285711</v>
      </c>
      <c r="N15" s="32">
        <f t="shared" si="1"/>
        <v>96.19714285714285</v>
      </c>
      <c r="O15" s="32">
        <f t="shared" si="2"/>
        <v>0</v>
      </c>
      <c r="P15" s="32">
        <v>801.64</v>
      </c>
      <c r="Q15" s="32"/>
      <c r="R15" s="32"/>
      <c r="S15" s="32"/>
      <c r="T15" s="41"/>
      <c r="U15" s="41"/>
      <c r="V15" s="41"/>
      <c r="W15" s="41"/>
      <c r="X15" s="41"/>
      <c r="Y15" s="32"/>
      <c r="Z15" s="32"/>
      <c r="AA15" s="32"/>
      <c r="AB15" s="32"/>
      <c r="AC15" s="41"/>
      <c r="AD15" s="41"/>
      <c r="AE15" s="48"/>
      <c r="AF15" s="48"/>
      <c r="AG15" s="32">
        <f t="shared" si="3"/>
        <v>-897.83714285714279</v>
      </c>
      <c r="AH15" s="33">
        <f t="shared" si="4"/>
        <v>2.8571428572377044E-3</v>
      </c>
    </row>
    <row r="16" spans="1:34" s="34" customFormat="1" ht="19.5" customHeight="1">
      <c r="A16" s="22">
        <v>43224</v>
      </c>
      <c r="B16" s="37"/>
      <c r="C16" s="23" t="s">
        <v>38</v>
      </c>
      <c r="D16" s="23" t="s">
        <v>39</v>
      </c>
      <c r="E16" s="23" t="s">
        <v>37</v>
      </c>
      <c r="F16" s="29">
        <v>29969</v>
      </c>
      <c r="G16" s="35" t="s">
        <v>79</v>
      </c>
      <c r="H16" s="30"/>
      <c r="I16" s="30"/>
      <c r="J16" s="30"/>
      <c r="K16" s="30">
        <v>480</v>
      </c>
      <c r="L16" s="31"/>
      <c r="M16" s="32">
        <f t="shared" si="0"/>
        <v>428.57142857142856</v>
      </c>
      <c r="N16" s="32">
        <f t="shared" si="1"/>
        <v>51.428571428571423</v>
      </c>
      <c r="O16" s="32">
        <f t="shared" si="2"/>
        <v>0</v>
      </c>
      <c r="P16" s="32">
        <v>428.57</v>
      </c>
      <c r="Q16" s="32"/>
      <c r="R16" s="32"/>
      <c r="S16" s="32"/>
      <c r="T16" s="41"/>
      <c r="U16" s="41"/>
      <c r="V16" s="41"/>
      <c r="W16" s="41"/>
      <c r="X16" s="41"/>
      <c r="Y16" s="32"/>
      <c r="Z16" s="32"/>
      <c r="AA16" s="32"/>
      <c r="AB16" s="32"/>
      <c r="AC16" s="41"/>
      <c r="AD16" s="41"/>
      <c r="AE16" s="48"/>
      <c r="AF16" s="48"/>
      <c r="AG16" s="32">
        <f t="shared" si="3"/>
        <v>-479.99857142857144</v>
      </c>
      <c r="AH16" s="33">
        <f t="shared" si="4"/>
        <v>1.4285714285620088E-3</v>
      </c>
    </row>
    <row r="17" spans="1:34" s="34" customFormat="1" ht="19.5" customHeight="1">
      <c r="A17" s="22">
        <v>43225</v>
      </c>
      <c r="B17" s="37"/>
      <c r="C17" s="23" t="s">
        <v>80</v>
      </c>
      <c r="D17" s="23" t="s">
        <v>81</v>
      </c>
      <c r="E17" s="23" t="s">
        <v>82</v>
      </c>
      <c r="F17" s="29">
        <v>45350</v>
      </c>
      <c r="G17" s="35" t="s">
        <v>83</v>
      </c>
      <c r="H17" s="30"/>
      <c r="I17" s="30"/>
      <c r="J17" s="30"/>
      <c r="K17" s="30">
        <v>522</v>
      </c>
      <c r="L17" s="31"/>
      <c r="M17" s="32">
        <f t="shared" si="0"/>
        <v>466.07142857142856</v>
      </c>
      <c r="N17" s="32">
        <f t="shared" si="1"/>
        <v>55.928571428571423</v>
      </c>
      <c r="O17" s="32">
        <f t="shared" si="2"/>
        <v>0</v>
      </c>
      <c r="P17" s="32"/>
      <c r="Q17" s="32"/>
      <c r="R17" s="32"/>
      <c r="S17" s="32"/>
      <c r="T17" s="41">
        <v>466.07</v>
      </c>
      <c r="U17" s="41"/>
      <c r="V17" s="41"/>
      <c r="W17" s="41"/>
      <c r="X17" s="41"/>
      <c r="Y17" s="32"/>
      <c r="Z17" s="32"/>
      <c r="AA17" s="32"/>
      <c r="AB17" s="32"/>
      <c r="AC17" s="41"/>
      <c r="AD17" s="41"/>
      <c r="AE17" s="48"/>
      <c r="AF17" s="48"/>
      <c r="AG17" s="32">
        <f t="shared" si="3"/>
        <v>-521.99857142857138</v>
      </c>
      <c r="AH17" s="33">
        <f t="shared" si="4"/>
        <v>1.4285714286188522E-3</v>
      </c>
    </row>
    <row r="18" spans="1:34" s="34" customFormat="1" ht="19.5" customHeight="1">
      <c r="A18" s="22">
        <v>43225</v>
      </c>
      <c r="B18" s="37"/>
      <c r="C18" s="23" t="s">
        <v>84</v>
      </c>
      <c r="D18" s="23" t="s">
        <v>85</v>
      </c>
      <c r="E18" s="23" t="s">
        <v>55</v>
      </c>
      <c r="F18" s="29">
        <v>5226</v>
      </c>
      <c r="G18" s="35" t="s">
        <v>86</v>
      </c>
      <c r="H18" s="30"/>
      <c r="I18" s="30"/>
      <c r="J18" s="30"/>
      <c r="K18" s="30">
        <v>550</v>
      </c>
      <c r="L18" s="31"/>
      <c r="M18" s="32">
        <f t="shared" si="0"/>
        <v>491.0714285714285</v>
      </c>
      <c r="N18" s="32">
        <f t="shared" si="1"/>
        <v>58.928571428571416</v>
      </c>
      <c r="O18" s="32">
        <f t="shared" si="2"/>
        <v>0</v>
      </c>
      <c r="P18" s="32"/>
      <c r="Q18" s="32"/>
      <c r="R18" s="32"/>
      <c r="S18" s="32">
        <v>491.07</v>
      </c>
      <c r="T18" s="41"/>
      <c r="U18" s="41"/>
      <c r="V18" s="41"/>
      <c r="W18" s="41"/>
      <c r="X18" s="41"/>
      <c r="Y18" s="32"/>
      <c r="Z18" s="32"/>
      <c r="AA18" s="32"/>
      <c r="AB18" s="32"/>
      <c r="AC18" s="41"/>
      <c r="AD18" s="41"/>
      <c r="AE18" s="48"/>
      <c r="AF18" s="48"/>
      <c r="AG18" s="32">
        <f t="shared" si="3"/>
        <v>-549.99857142857138</v>
      </c>
      <c r="AH18" s="33">
        <f t="shared" si="4"/>
        <v>1.4285714286188522E-3</v>
      </c>
    </row>
    <row r="19" spans="1:34" s="34" customFormat="1" ht="22.5" customHeight="1">
      <c r="A19" s="49">
        <v>43225</v>
      </c>
      <c r="B19" s="50"/>
      <c r="C19" s="23" t="s">
        <v>51</v>
      </c>
      <c r="D19" s="23"/>
      <c r="E19" s="23"/>
      <c r="F19" s="51"/>
      <c r="G19" s="52" t="s">
        <v>87</v>
      </c>
      <c r="H19" s="30">
        <v>92</v>
      </c>
      <c r="I19" s="30"/>
      <c r="J19" s="30"/>
      <c r="K19" s="30"/>
      <c r="L19" s="31"/>
      <c r="M19" s="32">
        <f t="shared" si="0"/>
        <v>92</v>
      </c>
      <c r="N19" s="32">
        <f t="shared" si="1"/>
        <v>0</v>
      </c>
      <c r="O19" s="32">
        <f t="shared" si="2"/>
        <v>0</v>
      </c>
      <c r="P19" s="32"/>
      <c r="Q19" s="32"/>
      <c r="R19" s="32"/>
      <c r="S19" s="32"/>
      <c r="T19" s="41"/>
      <c r="U19" s="41"/>
      <c r="V19" s="41"/>
      <c r="W19" s="41"/>
      <c r="X19" s="41"/>
      <c r="Y19" s="32"/>
      <c r="Z19" s="32"/>
      <c r="AA19" s="32">
        <v>92</v>
      </c>
      <c r="AB19" s="32"/>
      <c r="AC19" s="32"/>
      <c r="AD19" s="32"/>
      <c r="AE19" s="32"/>
      <c r="AF19" s="32"/>
      <c r="AG19" s="32">
        <f t="shared" si="3"/>
        <v>-92</v>
      </c>
      <c r="AH19" s="33">
        <f t="shared" si="4"/>
        <v>0</v>
      </c>
    </row>
    <row r="20" spans="1:34" s="34" customFormat="1" ht="21.75" customHeight="1">
      <c r="A20" s="49">
        <v>43225</v>
      </c>
      <c r="B20" s="50"/>
      <c r="C20" s="23" t="s">
        <v>38</v>
      </c>
      <c r="D20" s="23" t="s">
        <v>39</v>
      </c>
      <c r="E20" s="23" t="s">
        <v>37</v>
      </c>
      <c r="F20" s="51">
        <v>29994</v>
      </c>
      <c r="G20" s="29" t="s">
        <v>88</v>
      </c>
      <c r="H20" s="30"/>
      <c r="I20" s="30"/>
      <c r="J20" s="30"/>
      <c r="K20" s="30">
        <v>221.45</v>
      </c>
      <c r="L20" s="31"/>
      <c r="M20" s="32">
        <f t="shared" si="0"/>
        <v>197.72321428571425</v>
      </c>
      <c r="N20" s="32">
        <f t="shared" si="1"/>
        <v>23.726785714285707</v>
      </c>
      <c r="O20" s="32">
        <f t="shared" si="2"/>
        <v>0</v>
      </c>
      <c r="P20" s="32">
        <v>197.72</v>
      </c>
      <c r="Q20" s="32"/>
      <c r="R20" s="32"/>
      <c r="S20" s="32"/>
      <c r="T20" s="41"/>
      <c r="U20" s="41"/>
      <c r="V20" s="41"/>
      <c r="W20" s="41"/>
      <c r="X20" s="41"/>
      <c r="Y20" s="32"/>
      <c r="Z20" s="32"/>
      <c r="AA20" s="32"/>
      <c r="AB20" s="32"/>
      <c r="AC20" s="32"/>
      <c r="AD20" s="32"/>
      <c r="AE20" s="32"/>
      <c r="AF20" s="32"/>
      <c r="AG20" s="32">
        <f t="shared" si="3"/>
        <v>-221.44678571428571</v>
      </c>
      <c r="AH20" s="33">
        <f t="shared" si="4"/>
        <v>3.2142857142787307E-3</v>
      </c>
    </row>
    <row r="21" spans="1:34" s="34" customFormat="1" ht="21.75" customHeight="1">
      <c r="A21" s="22">
        <v>43227</v>
      </c>
      <c r="B21" s="37"/>
      <c r="C21" s="23" t="s">
        <v>89</v>
      </c>
      <c r="D21" s="23" t="s">
        <v>90</v>
      </c>
      <c r="E21" s="23" t="s">
        <v>37</v>
      </c>
      <c r="F21" s="29">
        <v>29246</v>
      </c>
      <c r="G21" s="35" t="s">
        <v>91</v>
      </c>
      <c r="H21" s="30"/>
      <c r="I21" s="30"/>
      <c r="J21" s="30"/>
      <c r="K21" s="30">
        <v>300</v>
      </c>
      <c r="L21" s="31"/>
      <c r="M21" s="32">
        <f t="shared" si="0"/>
        <v>267.85714285714283</v>
      </c>
      <c r="N21" s="32">
        <f t="shared" si="1"/>
        <v>32.142857142857139</v>
      </c>
      <c r="O21" s="32">
        <f t="shared" si="2"/>
        <v>0</v>
      </c>
      <c r="P21" s="32"/>
      <c r="Q21" s="32"/>
      <c r="R21" s="32"/>
      <c r="S21" s="32">
        <v>267.86</v>
      </c>
      <c r="T21" s="41"/>
      <c r="U21" s="41"/>
      <c r="V21" s="41"/>
      <c r="W21" s="41"/>
      <c r="X21" s="41"/>
      <c r="Y21" s="32"/>
      <c r="Z21" s="32"/>
      <c r="AA21" s="32"/>
      <c r="AB21" s="32"/>
      <c r="AC21" s="32"/>
      <c r="AD21" s="32"/>
      <c r="AE21" s="32"/>
      <c r="AF21" s="32"/>
      <c r="AG21" s="32">
        <f t="shared" si="3"/>
        <v>-300.00285714285712</v>
      </c>
      <c r="AH21" s="33">
        <f t="shared" si="4"/>
        <v>-2.8571428571240176E-3</v>
      </c>
    </row>
    <row r="22" spans="1:34" s="34" customFormat="1" ht="21.75" customHeight="1">
      <c r="A22" s="22">
        <v>43227</v>
      </c>
      <c r="B22" s="37"/>
      <c r="C22" s="23" t="s">
        <v>48</v>
      </c>
      <c r="D22" s="23" t="s">
        <v>49</v>
      </c>
      <c r="E22" s="23" t="s">
        <v>50</v>
      </c>
      <c r="F22" s="29">
        <v>67362</v>
      </c>
      <c r="G22" s="35" t="s">
        <v>92</v>
      </c>
      <c r="H22" s="30"/>
      <c r="I22" s="30"/>
      <c r="J22" s="30"/>
      <c r="K22" s="30">
        <v>22.5</v>
      </c>
      <c r="L22" s="31"/>
      <c r="M22" s="32">
        <f t="shared" si="0"/>
        <v>20.089285714285712</v>
      </c>
      <c r="N22" s="32">
        <f t="shared" si="1"/>
        <v>2.4107142857142851</v>
      </c>
      <c r="O22" s="32">
        <f t="shared" si="2"/>
        <v>0</v>
      </c>
      <c r="P22" s="32"/>
      <c r="Q22" s="32"/>
      <c r="R22" s="32"/>
      <c r="S22" s="32"/>
      <c r="T22" s="41">
        <v>20.09</v>
      </c>
      <c r="U22" s="41"/>
      <c r="V22" s="41"/>
      <c r="W22" s="41"/>
      <c r="X22" s="41"/>
      <c r="Y22" s="32"/>
      <c r="Z22" s="32"/>
      <c r="AA22" s="32"/>
      <c r="AB22" s="32"/>
      <c r="AC22" s="32"/>
      <c r="AD22" s="32"/>
      <c r="AE22" s="32"/>
      <c r="AF22" s="32"/>
      <c r="AG22" s="32">
        <f t="shared" si="3"/>
        <v>-22.500714285714285</v>
      </c>
      <c r="AH22" s="33">
        <f t="shared" si="4"/>
        <v>-7.1428571428455712E-4</v>
      </c>
    </row>
    <row r="23" spans="1:34" s="34" customFormat="1" ht="21.75" customHeight="1">
      <c r="A23" s="22">
        <v>43227</v>
      </c>
      <c r="B23" s="37"/>
      <c r="C23" s="23" t="s">
        <v>38</v>
      </c>
      <c r="D23" s="23" t="s">
        <v>39</v>
      </c>
      <c r="E23" s="23" t="s">
        <v>37</v>
      </c>
      <c r="F23" s="29">
        <v>29999</v>
      </c>
      <c r="G23" s="35" t="s">
        <v>58</v>
      </c>
      <c r="H23" s="30"/>
      <c r="I23" s="30"/>
      <c r="J23" s="30"/>
      <c r="K23" s="30">
        <v>312</v>
      </c>
      <c r="L23" s="31"/>
      <c r="M23" s="32">
        <f t="shared" si="0"/>
        <v>278.57142857142856</v>
      </c>
      <c r="N23" s="32">
        <f t="shared" si="1"/>
        <v>33.428571428571423</v>
      </c>
      <c r="O23" s="32">
        <f t="shared" si="2"/>
        <v>0</v>
      </c>
      <c r="P23" s="32">
        <v>278.57</v>
      </c>
      <c r="Q23" s="32"/>
      <c r="R23" s="32"/>
      <c r="S23" s="32"/>
      <c r="T23" s="41"/>
      <c r="U23" s="41"/>
      <c r="V23" s="41"/>
      <c r="W23" s="41"/>
      <c r="X23" s="41"/>
      <c r="Y23" s="32"/>
      <c r="Z23" s="32"/>
      <c r="AA23" s="32"/>
      <c r="AB23" s="32"/>
      <c r="AC23" s="32"/>
      <c r="AD23" s="32"/>
      <c r="AE23" s="32"/>
      <c r="AF23" s="32"/>
      <c r="AG23" s="32">
        <f t="shared" si="3"/>
        <v>-311.99857142857144</v>
      </c>
      <c r="AH23" s="33">
        <f t="shared" si="4"/>
        <v>1.4285714285620088E-3</v>
      </c>
    </row>
    <row r="24" spans="1:34" s="34" customFormat="1" ht="21.75" customHeight="1">
      <c r="A24" s="22">
        <v>43228</v>
      </c>
      <c r="B24" s="37"/>
      <c r="C24" s="23" t="s">
        <v>93</v>
      </c>
      <c r="D24" s="23" t="s">
        <v>94</v>
      </c>
      <c r="E24" s="23" t="s">
        <v>59</v>
      </c>
      <c r="F24" s="29">
        <v>46929</v>
      </c>
      <c r="G24" s="35" t="s">
        <v>95</v>
      </c>
      <c r="H24" s="30"/>
      <c r="I24" s="30"/>
      <c r="J24" s="30"/>
      <c r="K24" s="30">
        <v>770</v>
      </c>
      <c r="L24" s="31"/>
      <c r="M24" s="32">
        <f t="shared" si="0"/>
        <v>687.49999999999989</v>
      </c>
      <c r="N24" s="32">
        <f t="shared" si="1"/>
        <v>82.499999999999986</v>
      </c>
      <c r="O24" s="32">
        <f t="shared" si="2"/>
        <v>0</v>
      </c>
      <c r="P24" s="32">
        <v>687.5</v>
      </c>
      <c r="Q24" s="32"/>
      <c r="R24" s="32"/>
      <c r="S24" s="32"/>
      <c r="T24" s="41"/>
      <c r="U24" s="41"/>
      <c r="V24" s="41"/>
      <c r="W24" s="41"/>
      <c r="X24" s="41"/>
      <c r="Y24" s="32"/>
      <c r="Z24" s="32"/>
      <c r="AA24" s="32"/>
      <c r="AB24" s="32"/>
      <c r="AC24" s="32"/>
      <c r="AD24" s="32"/>
      <c r="AE24" s="32"/>
      <c r="AF24" s="32"/>
      <c r="AG24" s="32">
        <f t="shared" si="3"/>
        <v>-770</v>
      </c>
      <c r="AH24" s="33">
        <f t="shared" si="4"/>
        <v>0</v>
      </c>
    </row>
    <row r="25" spans="1:34" s="34" customFormat="1" ht="21.75" customHeight="1">
      <c r="A25" s="22">
        <v>43228</v>
      </c>
      <c r="B25" s="37"/>
      <c r="C25" s="23" t="s">
        <v>51</v>
      </c>
      <c r="D25" s="23"/>
      <c r="E25" s="23"/>
      <c r="F25" s="29"/>
      <c r="G25" s="35" t="s">
        <v>96</v>
      </c>
      <c r="H25" s="30">
        <v>50</v>
      </c>
      <c r="I25" s="30"/>
      <c r="J25" s="30"/>
      <c r="K25" s="30"/>
      <c r="L25" s="31"/>
      <c r="M25" s="32">
        <f t="shared" si="0"/>
        <v>50</v>
      </c>
      <c r="N25" s="32">
        <f t="shared" si="1"/>
        <v>0</v>
      </c>
      <c r="O25" s="32">
        <f t="shared" si="2"/>
        <v>0</v>
      </c>
      <c r="P25" s="32"/>
      <c r="Q25" s="32"/>
      <c r="R25" s="32"/>
      <c r="S25" s="32"/>
      <c r="T25" s="41"/>
      <c r="U25" s="41"/>
      <c r="V25" s="41"/>
      <c r="W25" s="41"/>
      <c r="X25" s="41"/>
      <c r="Y25" s="32"/>
      <c r="Z25" s="32"/>
      <c r="AA25" s="32">
        <v>50</v>
      </c>
      <c r="AB25" s="32"/>
      <c r="AC25" s="32"/>
      <c r="AD25" s="32"/>
      <c r="AE25" s="32"/>
      <c r="AF25" s="32"/>
      <c r="AG25" s="32">
        <f t="shared" si="3"/>
        <v>-50</v>
      </c>
      <c r="AH25" s="33">
        <f t="shared" si="4"/>
        <v>0</v>
      </c>
    </row>
    <row r="26" spans="1:34" s="34" customFormat="1" ht="21.75" customHeight="1">
      <c r="A26" s="22">
        <v>43228</v>
      </c>
      <c r="B26" s="37"/>
      <c r="C26" s="23" t="s">
        <v>38</v>
      </c>
      <c r="D26" s="23" t="s">
        <v>39</v>
      </c>
      <c r="E26" s="23" t="s">
        <v>37</v>
      </c>
      <c r="F26" s="29">
        <v>29814</v>
      </c>
      <c r="G26" s="35" t="s">
        <v>97</v>
      </c>
      <c r="H26" s="30"/>
      <c r="I26" s="30"/>
      <c r="J26" s="30"/>
      <c r="K26" s="30">
        <v>185.1</v>
      </c>
      <c r="L26" s="31"/>
      <c r="M26" s="32">
        <f t="shared" si="0"/>
        <v>165.26785714285711</v>
      </c>
      <c r="N26" s="32">
        <f t="shared" si="1"/>
        <v>19.832142857142852</v>
      </c>
      <c r="O26" s="32">
        <f t="shared" si="2"/>
        <v>0</v>
      </c>
      <c r="P26" s="32"/>
      <c r="Q26" s="32"/>
      <c r="R26" s="32"/>
      <c r="S26" s="32">
        <v>165.27</v>
      </c>
      <c r="T26" s="41"/>
      <c r="U26" s="41"/>
      <c r="V26" s="41"/>
      <c r="W26" s="41"/>
      <c r="X26" s="41"/>
      <c r="Y26" s="32"/>
      <c r="Z26" s="32"/>
      <c r="AA26" s="32"/>
      <c r="AB26" s="32"/>
      <c r="AC26" s="32"/>
      <c r="AD26" s="32"/>
      <c r="AE26" s="32"/>
      <c r="AF26" s="32"/>
      <c r="AG26" s="32">
        <f t="shared" si="3"/>
        <v>-185.10214285714287</v>
      </c>
      <c r="AH26" s="33">
        <f t="shared" si="4"/>
        <v>-2.1428571428714349E-3</v>
      </c>
    </row>
    <row r="27" spans="1:34" s="34" customFormat="1" ht="21.75" customHeight="1">
      <c r="A27" s="22">
        <v>43228</v>
      </c>
      <c r="B27" s="37"/>
      <c r="C27" s="23" t="s">
        <v>44</v>
      </c>
      <c r="D27" s="23" t="s">
        <v>45</v>
      </c>
      <c r="E27" s="23" t="s">
        <v>46</v>
      </c>
      <c r="F27" s="29">
        <v>104821</v>
      </c>
      <c r="G27" s="35" t="s">
        <v>98</v>
      </c>
      <c r="H27" s="30"/>
      <c r="I27" s="30"/>
      <c r="J27" s="30"/>
      <c r="K27" s="30">
        <v>1299.25</v>
      </c>
      <c r="L27" s="31">
        <v>0.01</v>
      </c>
      <c r="M27" s="32">
        <f t="shared" si="0"/>
        <v>1160.0446428571427</v>
      </c>
      <c r="N27" s="32">
        <f t="shared" si="1"/>
        <v>139.20535714285711</v>
      </c>
      <c r="O27" s="32">
        <f t="shared" si="2"/>
        <v>-11.600446428571427</v>
      </c>
      <c r="P27" s="32">
        <v>1160.04</v>
      </c>
      <c r="Q27" s="32"/>
      <c r="R27" s="32"/>
      <c r="S27" s="32"/>
      <c r="T27" s="41"/>
      <c r="U27" s="41"/>
      <c r="V27" s="41"/>
      <c r="W27" s="41"/>
      <c r="X27" s="41"/>
      <c r="Y27" s="32"/>
      <c r="Z27" s="32"/>
      <c r="AA27" s="32"/>
      <c r="AB27" s="32"/>
      <c r="AC27" s="32"/>
      <c r="AD27" s="32"/>
      <c r="AE27" s="32"/>
      <c r="AF27" s="32"/>
      <c r="AG27" s="32">
        <f t="shared" si="3"/>
        <v>-1287.6449107142857</v>
      </c>
      <c r="AH27" s="33">
        <f t="shared" si="4"/>
        <v>4.6428571428300813E-3</v>
      </c>
    </row>
    <row r="28" spans="1:34" s="34" customFormat="1" ht="21.75" customHeight="1">
      <c r="A28" s="22">
        <v>43229</v>
      </c>
      <c r="B28" s="37"/>
      <c r="C28" s="23" t="s">
        <v>99</v>
      </c>
      <c r="D28" s="23" t="s">
        <v>100</v>
      </c>
      <c r="E28" s="23" t="s">
        <v>53</v>
      </c>
      <c r="F28" s="29">
        <v>1306893</v>
      </c>
      <c r="G28" s="35" t="s">
        <v>101</v>
      </c>
      <c r="H28" s="30"/>
      <c r="I28" s="30"/>
      <c r="J28" s="30"/>
      <c r="K28" s="30">
        <v>20</v>
      </c>
      <c r="L28" s="31"/>
      <c r="M28" s="32">
        <f t="shared" si="0"/>
        <v>17.857142857142854</v>
      </c>
      <c r="N28" s="32">
        <f t="shared" si="1"/>
        <v>2.1428571428571423</v>
      </c>
      <c r="O28" s="32">
        <f t="shared" si="2"/>
        <v>0</v>
      </c>
      <c r="P28" s="32"/>
      <c r="Q28" s="32"/>
      <c r="R28" s="32"/>
      <c r="S28" s="32"/>
      <c r="T28" s="41"/>
      <c r="U28" s="41">
        <v>17.86</v>
      </c>
      <c r="V28" s="41"/>
      <c r="W28" s="41"/>
      <c r="X28" s="41"/>
      <c r="Y28" s="32"/>
      <c r="Z28" s="32"/>
      <c r="AA28" s="32"/>
      <c r="AB28" s="32"/>
      <c r="AC28" s="32"/>
      <c r="AD28" s="32"/>
      <c r="AE28" s="32"/>
      <c r="AF28" s="32"/>
      <c r="AG28" s="32">
        <f t="shared" si="3"/>
        <v>-20.002857142857142</v>
      </c>
      <c r="AH28" s="33">
        <f t="shared" si="4"/>
        <v>-2.8571428571417812E-3</v>
      </c>
    </row>
    <row r="29" spans="1:34" s="34" customFormat="1" ht="21.75" customHeight="1">
      <c r="A29" s="22">
        <v>43229</v>
      </c>
      <c r="B29" s="37"/>
      <c r="C29" s="23" t="s">
        <v>38</v>
      </c>
      <c r="D29" s="23" t="s">
        <v>39</v>
      </c>
      <c r="E29" s="23" t="s">
        <v>37</v>
      </c>
      <c r="F29" s="29">
        <v>29776</v>
      </c>
      <c r="G29" s="35" t="s">
        <v>102</v>
      </c>
      <c r="H29" s="30"/>
      <c r="I29" s="30"/>
      <c r="J29" s="30"/>
      <c r="K29" s="30">
        <v>78.75</v>
      </c>
      <c r="L29" s="31"/>
      <c r="M29" s="32">
        <f t="shared" si="0"/>
        <v>70.3125</v>
      </c>
      <c r="N29" s="32">
        <f t="shared" si="1"/>
        <v>8.4375</v>
      </c>
      <c r="O29" s="32">
        <f t="shared" si="2"/>
        <v>0</v>
      </c>
      <c r="P29" s="32">
        <v>70.31</v>
      </c>
      <c r="Q29" s="32"/>
      <c r="R29" s="32"/>
      <c r="S29" s="32"/>
      <c r="T29" s="41"/>
      <c r="U29" s="41"/>
      <c r="V29" s="41"/>
      <c r="W29" s="41"/>
      <c r="X29" s="41"/>
      <c r="Y29" s="32"/>
      <c r="Z29" s="32"/>
      <c r="AA29" s="32"/>
      <c r="AB29" s="32"/>
      <c r="AC29" s="32"/>
      <c r="AD29" s="32"/>
      <c r="AE29" s="32"/>
      <c r="AF29" s="32"/>
      <c r="AG29" s="32">
        <f t="shared" si="3"/>
        <v>-78.747500000000002</v>
      </c>
      <c r="AH29" s="33">
        <f t="shared" si="4"/>
        <v>2.4999999999977263E-3</v>
      </c>
    </row>
    <row r="30" spans="1:34" s="34" customFormat="1" ht="21.75" customHeight="1">
      <c r="A30" s="22">
        <v>43229</v>
      </c>
      <c r="B30" s="37"/>
      <c r="C30" s="23" t="s">
        <v>54</v>
      </c>
      <c r="D30" s="23" t="s">
        <v>62</v>
      </c>
      <c r="E30" s="23" t="s">
        <v>37</v>
      </c>
      <c r="F30" s="29">
        <v>300079</v>
      </c>
      <c r="G30" s="35" t="s">
        <v>103</v>
      </c>
      <c r="H30" s="30"/>
      <c r="I30" s="30"/>
      <c r="J30" s="30"/>
      <c r="K30" s="30">
        <v>256.5</v>
      </c>
      <c r="L30" s="31"/>
      <c r="M30" s="32">
        <f t="shared" si="0"/>
        <v>229.01785714285711</v>
      </c>
      <c r="N30" s="32">
        <f t="shared" si="1"/>
        <v>27.482142857142851</v>
      </c>
      <c r="O30" s="32">
        <f t="shared" si="2"/>
        <v>0</v>
      </c>
      <c r="P30" s="32"/>
      <c r="Q30" s="32"/>
      <c r="R30" s="32"/>
      <c r="S30" s="32"/>
      <c r="T30" s="41"/>
      <c r="U30" s="41"/>
      <c r="V30" s="41"/>
      <c r="W30" s="41">
        <v>229.02</v>
      </c>
      <c r="X30" s="41"/>
      <c r="Y30" s="32"/>
      <c r="Z30" s="32"/>
      <c r="AA30" s="32"/>
      <c r="AB30" s="32"/>
      <c r="AC30" s="32"/>
      <c r="AD30" s="32"/>
      <c r="AE30" s="32"/>
      <c r="AF30" s="32"/>
      <c r="AG30" s="32">
        <f t="shared" si="3"/>
        <v>-256.50214285714287</v>
      </c>
      <c r="AH30" s="33">
        <f t="shared" si="4"/>
        <v>-2.1428571428714349E-3</v>
      </c>
    </row>
    <row r="31" spans="1:34" s="34" customFormat="1" ht="21.75" customHeight="1">
      <c r="A31" s="22">
        <v>43229</v>
      </c>
      <c r="B31" s="37"/>
      <c r="C31" s="23" t="s">
        <v>104</v>
      </c>
      <c r="D31" s="23" t="s">
        <v>105</v>
      </c>
      <c r="E31" s="23" t="s">
        <v>46</v>
      </c>
      <c r="F31" s="29">
        <v>9357031</v>
      </c>
      <c r="G31" s="35" t="s">
        <v>106</v>
      </c>
      <c r="H31" s="30"/>
      <c r="I31" s="30"/>
      <c r="J31" s="30"/>
      <c r="K31" s="30">
        <v>55.75</v>
      </c>
      <c r="L31" s="31"/>
      <c r="M31" s="32">
        <f t="shared" si="0"/>
        <v>49.776785714285708</v>
      </c>
      <c r="N31" s="32">
        <f t="shared" si="1"/>
        <v>5.9732142857142847</v>
      </c>
      <c r="O31" s="32">
        <f t="shared" si="2"/>
        <v>0</v>
      </c>
      <c r="P31" s="32"/>
      <c r="Q31" s="32"/>
      <c r="R31" s="32"/>
      <c r="S31" s="32"/>
      <c r="T31" s="41">
        <v>49.78</v>
      </c>
      <c r="U31" s="41"/>
      <c r="V31" s="41"/>
      <c r="W31" s="41"/>
      <c r="X31" s="41"/>
      <c r="Y31" s="32"/>
      <c r="Z31" s="32"/>
      <c r="AA31" s="32"/>
      <c r="AB31" s="32"/>
      <c r="AC31" s="32"/>
      <c r="AD31" s="32"/>
      <c r="AE31" s="32"/>
      <c r="AF31" s="32"/>
      <c r="AG31" s="32">
        <f t="shared" si="3"/>
        <v>-55.753214285714286</v>
      </c>
      <c r="AH31" s="33">
        <f t="shared" si="4"/>
        <v>-3.2142857142858361E-3</v>
      </c>
    </row>
    <row r="32" spans="1:34" s="34" customFormat="1" ht="21.75" customHeight="1">
      <c r="A32" s="22">
        <v>43229</v>
      </c>
      <c r="B32" s="37"/>
      <c r="C32" s="23" t="s">
        <v>107</v>
      </c>
      <c r="D32" s="23" t="s">
        <v>108</v>
      </c>
      <c r="E32" s="23" t="s">
        <v>46</v>
      </c>
      <c r="F32" s="29">
        <v>80355</v>
      </c>
      <c r="G32" s="35" t="s">
        <v>109</v>
      </c>
      <c r="H32" s="30"/>
      <c r="I32" s="30"/>
      <c r="J32" s="30"/>
      <c r="K32" s="30">
        <v>299.75</v>
      </c>
      <c r="L32" s="31"/>
      <c r="M32" s="32">
        <f t="shared" si="0"/>
        <v>267.63392857142856</v>
      </c>
      <c r="N32" s="32">
        <f t="shared" si="1"/>
        <v>32.116071428571423</v>
      </c>
      <c r="O32" s="32">
        <f t="shared" si="2"/>
        <v>0</v>
      </c>
      <c r="P32" s="32"/>
      <c r="Q32" s="32"/>
      <c r="R32" s="32"/>
      <c r="S32" s="32"/>
      <c r="T32" s="41"/>
      <c r="U32" s="41"/>
      <c r="V32" s="41"/>
      <c r="W32" s="41"/>
      <c r="X32" s="41">
        <v>267.63</v>
      </c>
      <c r="Y32" s="32"/>
      <c r="Z32" s="32"/>
      <c r="AA32" s="32"/>
      <c r="AB32" s="32"/>
      <c r="AC32" s="32"/>
      <c r="AD32" s="32"/>
      <c r="AE32" s="32"/>
      <c r="AF32" s="32"/>
      <c r="AG32" s="32">
        <f t="shared" si="3"/>
        <v>-299.74607142857144</v>
      </c>
      <c r="AH32" s="33">
        <f t="shared" si="4"/>
        <v>3.9285714285597351E-3</v>
      </c>
    </row>
    <row r="33" spans="1:34" s="34" customFormat="1" ht="21.75" customHeight="1">
      <c r="A33" s="22">
        <v>43229</v>
      </c>
      <c r="B33" s="37"/>
      <c r="C33" s="23" t="s">
        <v>110</v>
      </c>
      <c r="D33" s="23" t="s">
        <v>56</v>
      </c>
      <c r="E33" s="23" t="s">
        <v>46</v>
      </c>
      <c r="F33" s="29">
        <v>40963</v>
      </c>
      <c r="G33" s="35" t="s">
        <v>111</v>
      </c>
      <c r="H33" s="30"/>
      <c r="I33" s="30"/>
      <c r="J33" s="30"/>
      <c r="K33" s="30">
        <v>689.55</v>
      </c>
      <c r="L33" s="31"/>
      <c r="M33" s="32">
        <f t="shared" si="0"/>
        <v>615.66964285714278</v>
      </c>
      <c r="N33" s="32">
        <f t="shared" si="1"/>
        <v>73.880357142857136</v>
      </c>
      <c r="O33" s="32">
        <f t="shared" si="2"/>
        <v>0</v>
      </c>
      <c r="P33" s="32"/>
      <c r="Q33" s="32"/>
      <c r="R33" s="32"/>
      <c r="S33" s="32"/>
      <c r="T33" s="41"/>
      <c r="U33" s="41"/>
      <c r="V33" s="41"/>
      <c r="W33" s="41"/>
      <c r="X33" s="41"/>
      <c r="Y33" s="32">
        <v>615.66999999999996</v>
      </c>
      <c r="Z33" s="32"/>
      <c r="AA33" s="32"/>
      <c r="AB33" s="32"/>
      <c r="AC33" s="32"/>
      <c r="AD33" s="32"/>
      <c r="AE33" s="32"/>
      <c r="AF33" s="32"/>
      <c r="AG33" s="32">
        <f t="shared" si="3"/>
        <v>-689.55035714285714</v>
      </c>
      <c r="AH33" s="33">
        <f t="shared" si="4"/>
        <v>-3.5714285718313477E-4</v>
      </c>
    </row>
    <row r="34" spans="1:34" s="34" customFormat="1" ht="21.75" customHeight="1">
      <c r="A34" s="22">
        <v>43229</v>
      </c>
      <c r="B34" s="37"/>
      <c r="C34" s="23" t="s">
        <v>44</v>
      </c>
      <c r="D34" s="23" t="s">
        <v>45</v>
      </c>
      <c r="E34" s="23" t="s">
        <v>46</v>
      </c>
      <c r="F34" s="29">
        <v>96646</v>
      </c>
      <c r="G34" s="35" t="s">
        <v>112</v>
      </c>
      <c r="H34" s="30"/>
      <c r="I34" s="30"/>
      <c r="J34" s="30"/>
      <c r="K34" s="30">
        <f>819.06+98.29</f>
        <v>917.34999999999991</v>
      </c>
      <c r="L34" s="31">
        <v>0.01</v>
      </c>
      <c r="M34" s="32">
        <f t="shared" si="0"/>
        <v>819.06249999999989</v>
      </c>
      <c r="N34" s="32">
        <f t="shared" si="1"/>
        <v>98.28749999999998</v>
      </c>
      <c r="O34" s="32">
        <f t="shared" si="2"/>
        <v>-8.1906249999999989</v>
      </c>
      <c r="P34" s="32">
        <v>819.06</v>
      </c>
      <c r="Q34" s="32"/>
      <c r="R34" s="32"/>
      <c r="S34" s="32"/>
      <c r="T34" s="41"/>
      <c r="U34" s="41"/>
      <c r="V34" s="41"/>
      <c r="W34" s="41"/>
      <c r="X34" s="41"/>
      <c r="Y34" s="32"/>
      <c r="Z34" s="32"/>
      <c r="AA34" s="32"/>
      <c r="AB34" s="32"/>
      <c r="AC34" s="32"/>
      <c r="AD34" s="32"/>
      <c r="AE34" s="32"/>
      <c r="AF34" s="32"/>
      <c r="AG34" s="32">
        <f t="shared" si="3"/>
        <v>-909.1568749999999</v>
      </c>
      <c r="AH34" s="33">
        <f t="shared" si="4"/>
        <v>2.5000000000101608E-3</v>
      </c>
    </row>
    <row r="35" spans="1:34" s="34" customFormat="1" ht="21.75" customHeight="1">
      <c r="A35" s="22">
        <v>43229</v>
      </c>
      <c r="B35" s="37"/>
      <c r="C35" s="23" t="s">
        <v>44</v>
      </c>
      <c r="D35" s="23" t="s">
        <v>45</v>
      </c>
      <c r="E35" s="23" t="s">
        <v>46</v>
      </c>
      <c r="F35" s="29">
        <v>96646</v>
      </c>
      <c r="G35" s="35" t="s">
        <v>113</v>
      </c>
      <c r="H35" s="30"/>
      <c r="I35" s="30"/>
      <c r="J35" s="30">
        <v>170.5</v>
      </c>
      <c r="K35" s="30"/>
      <c r="L35" s="31">
        <v>0.01</v>
      </c>
      <c r="M35" s="32">
        <f t="shared" si="0"/>
        <v>170.5</v>
      </c>
      <c r="N35" s="32">
        <f t="shared" si="1"/>
        <v>0</v>
      </c>
      <c r="O35" s="32">
        <f t="shared" si="2"/>
        <v>-1.7050000000000001</v>
      </c>
      <c r="P35" s="32">
        <v>170.5</v>
      </c>
      <c r="Q35" s="32"/>
      <c r="R35" s="32"/>
      <c r="S35" s="32"/>
      <c r="T35" s="41"/>
      <c r="U35" s="41"/>
      <c r="V35" s="41"/>
      <c r="W35" s="41"/>
      <c r="X35" s="41"/>
      <c r="Y35" s="32"/>
      <c r="Z35" s="32"/>
      <c r="AA35" s="32"/>
      <c r="AB35" s="32"/>
      <c r="AC35" s="32"/>
      <c r="AD35" s="32"/>
      <c r="AE35" s="32"/>
      <c r="AF35" s="32"/>
      <c r="AG35" s="32">
        <f t="shared" si="3"/>
        <v>-168.79499999999999</v>
      </c>
      <c r="AH35" s="33">
        <f t="shared" si="4"/>
        <v>1.2434497875801753E-14</v>
      </c>
    </row>
    <row r="36" spans="1:34" s="34" customFormat="1" ht="21.75" customHeight="1">
      <c r="A36" s="22">
        <v>511</v>
      </c>
      <c r="B36" s="37"/>
      <c r="C36" s="23" t="s">
        <v>38</v>
      </c>
      <c r="D36" s="23" t="s">
        <v>39</v>
      </c>
      <c r="E36" s="23" t="s">
        <v>37</v>
      </c>
      <c r="F36" s="29">
        <v>30015</v>
      </c>
      <c r="G36" s="35" t="s">
        <v>114</v>
      </c>
      <c r="H36" s="30"/>
      <c r="I36" s="30"/>
      <c r="J36" s="30"/>
      <c r="K36" s="30">
        <v>150</v>
      </c>
      <c r="L36" s="31"/>
      <c r="M36" s="32">
        <f t="shared" si="0"/>
        <v>133.92857142857142</v>
      </c>
      <c r="N36" s="32">
        <f t="shared" si="1"/>
        <v>16.071428571428569</v>
      </c>
      <c r="O36" s="32">
        <f t="shared" si="2"/>
        <v>0</v>
      </c>
      <c r="P36" s="32">
        <v>133.93</v>
      </c>
      <c r="Q36" s="32"/>
      <c r="R36" s="32"/>
      <c r="S36" s="32"/>
      <c r="T36" s="41"/>
      <c r="U36" s="41"/>
      <c r="V36" s="41"/>
      <c r="W36" s="41"/>
      <c r="X36" s="41"/>
      <c r="Y36" s="32"/>
      <c r="Z36" s="32"/>
      <c r="AA36" s="32"/>
      <c r="AB36" s="32"/>
      <c r="AC36" s="32"/>
      <c r="AD36" s="32"/>
      <c r="AE36" s="32"/>
      <c r="AF36" s="32"/>
      <c r="AG36" s="32">
        <f t="shared" si="3"/>
        <v>-150.00142857142856</v>
      </c>
      <c r="AH36" s="33">
        <f t="shared" si="4"/>
        <v>-1.4285714285620088E-3</v>
      </c>
    </row>
    <row r="37" spans="1:34" s="34" customFormat="1" ht="21.75" customHeight="1">
      <c r="A37" s="22">
        <v>43232</v>
      </c>
      <c r="B37" s="37"/>
      <c r="C37" s="23" t="s">
        <v>40</v>
      </c>
      <c r="D37" s="23" t="s">
        <v>41</v>
      </c>
      <c r="E37" s="23" t="s">
        <v>42</v>
      </c>
      <c r="F37" s="29">
        <v>2426</v>
      </c>
      <c r="G37" s="35" t="s">
        <v>115</v>
      </c>
      <c r="H37" s="30"/>
      <c r="I37" s="30"/>
      <c r="J37" s="30">
        <v>1490</v>
      </c>
      <c r="K37" s="30"/>
      <c r="L37" s="31"/>
      <c r="M37" s="32">
        <f t="shared" si="0"/>
        <v>1490</v>
      </c>
      <c r="N37" s="32">
        <f t="shared" si="1"/>
        <v>0</v>
      </c>
      <c r="O37" s="32">
        <f t="shared" si="2"/>
        <v>0</v>
      </c>
      <c r="P37" s="32">
        <v>1490</v>
      </c>
      <c r="Q37" s="32"/>
      <c r="R37" s="32"/>
      <c r="S37" s="32"/>
      <c r="T37" s="41"/>
      <c r="U37" s="41"/>
      <c r="V37" s="41"/>
      <c r="W37" s="41"/>
      <c r="X37" s="41"/>
      <c r="Y37" s="32"/>
      <c r="Z37" s="32"/>
      <c r="AA37" s="32"/>
      <c r="AB37" s="32"/>
      <c r="AC37" s="32"/>
      <c r="AD37" s="32"/>
      <c r="AE37" s="32"/>
      <c r="AF37" s="32"/>
      <c r="AG37" s="32">
        <f t="shared" si="3"/>
        <v>-1490</v>
      </c>
      <c r="AH37" s="33">
        <f t="shared" si="4"/>
        <v>0</v>
      </c>
    </row>
    <row r="38" spans="1:34" s="34" customFormat="1" ht="21.75" customHeight="1">
      <c r="A38" s="22">
        <v>43232</v>
      </c>
      <c r="B38" s="37"/>
      <c r="C38" s="23" t="s">
        <v>43</v>
      </c>
      <c r="D38" s="23"/>
      <c r="E38" s="23"/>
      <c r="F38" s="29"/>
      <c r="G38" s="35" t="s">
        <v>116</v>
      </c>
      <c r="H38" s="30">
        <v>100</v>
      </c>
      <c r="I38" s="30"/>
      <c r="J38" s="30"/>
      <c r="K38" s="30"/>
      <c r="L38" s="31"/>
      <c r="M38" s="32">
        <f t="shared" si="0"/>
        <v>100</v>
      </c>
      <c r="N38" s="32">
        <f t="shared" si="1"/>
        <v>0</v>
      </c>
      <c r="O38" s="32">
        <f t="shared" si="2"/>
        <v>0</v>
      </c>
      <c r="P38" s="32"/>
      <c r="Q38" s="32"/>
      <c r="R38" s="32"/>
      <c r="S38" s="32"/>
      <c r="T38" s="41"/>
      <c r="U38" s="41"/>
      <c r="V38" s="41"/>
      <c r="W38" s="41"/>
      <c r="X38" s="41"/>
      <c r="Y38" s="32"/>
      <c r="Z38" s="32"/>
      <c r="AA38" s="32">
        <v>100</v>
      </c>
      <c r="AB38" s="32"/>
      <c r="AC38" s="32"/>
      <c r="AD38" s="32"/>
      <c r="AE38" s="32"/>
      <c r="AF38" s="32"/>
      <c r="AG38" s="32">
        <f t="shared" si="3"/>
        <v>-100</v>
      </c>
      <c r="AH38" s="33">
        <f t="shared" si="4"/>
        <v>0</v>
      </c>
    </row>
    <row r="39" spans="1:34" s="62" customFormat="1" ht="21.75" customHeight="1">
      <c r="A39" s="53">
        <v>43232</v>
      </c>
      <c r="B39" s="54"/>
      <c r="C39" s="63" t="s">
        <v>117</v>
      </c>
      <c r="D39" s="63" t="s">
        <v>118</v>
      </c>
      <c r="E39" s="63" t="s">
        <v>74</v>
      </c>
      <c r="F39" s="55">
        <v>1201</v>
      </c>
      <c r="G39" s="56" t="s">
        <v>119</v>
      </c>
      <c r="H39" s="57"/>
      <c r="I39" s="57"/>
      <c r="J39" s="57"/>
      <c r="K39" s="57">
        <v>195.24</v>
      </c>
      <c r="L39" s="58"/>
      <c r="M39" s="59">
        <f t="shared" si="0"/>
        <v>174.32142857142856</v>
      </c>
      <c r="N39" s="59">
        <f t="shared" si="1"/>
        <v>20.918571428571425</v>
      </c>
      <c r="O39" s="59">
        <f t="shared" si="2"/>
        <v>0</v>
      </c>
      <c r="P39" s="59">
        <v>174.32</v>
      </c>
      <c r="Q39" s="59"/>
      <c r="R39" s="59"/>
      <c r="S39" s="59"/>
      <c r="T39" s="60"/>
      <c r="U39" s="60"/>
      <c r="V39" s="60"/>
      <c r="W39" s="60"/>
      <c r="X39" s="60"/>
      <c r="Y39" s="59"/>
      <c r="Z39" s="59"/>
      <c r="AA39" s="59"/>
      <c r="AB39" s="59"/>
      <c r="AC39" s="59"/>
      <c r="AD39" s="59"/>
      <c r="AE39" s="59"/>
      <c r="AF39" s="59"/>
      <c r="AG39" s="59">
        <f t="shared" si="3"/>
        <v>-195.23857142857142</v>
      </c>
      <c r="AH39" s="61">
        <f t="shared" si="4"/>
        <v>1.4285714285904305E-3</v>
      </c>
    </row>
    <row r="40" spans="1:34" s="34" customFormat="1" ht="19.5" customHeight="1">
      <c r="A40" s="22">
        <v>43235</v>
      </c>
      <c r="B40" s="37"/>
      <c r="C40" s="23" t="s">
        <v>120</v>
      </c>
      <c r="D40" s="23"/>
      <c r="E40" s="23"/>
      <c r="F40" s="29"/>
      <c r="G40" s="29" t="s">
        <v>121</v>
      </c>
      <c r="H40" s="30">
        <v>917</v>
      </c>
      <c r="I40" s="30"/>
      <c r="J40" s="30"/>
      <c r="K40" s="30"/>
      <c r="L40" s="31"/>
      <c r="M40" s="32">
        <f t="shared" si="0"/>
        <v>917</v>
      </c>
      <c r="N40" s="32">
        <f t="shared" si="1"/>
        <v>0</v>
      </c>
      <c r="O40" s="32">
        <f t="shared" si="2"/>
        <v>0</v>
      </c>
      <c r="P40" s="32"/>
      <c r="Q40" s="32"/>
      <c r="R40" s="32"/>
      <c r="S40" s="32"/>
      <c r="T40" s="41"/>
      <c r="U40" s="41"/>
      <c r="V40" s="41"/>
      <c r="W40" s="41"/>
      <c r="X40" s="41"/>
      <c r="Y40" s="32"/>
      <c r="Z40" s="32"/>
      <c r="AA40" s="32"/>
      <c r="AB40" s="32"/>
      <c r="AC40" s="41"/>
      <c r="AD40" s="41">
        <v>917</v>
      </c>
      <c r="AE40" s="48"/>
      <c r="AF40" s="48"/>
      <c r="AG40" s="32">
        <f t="shared" si="3"/>
        <v>-917</v>
      </c>
      <c r="AH40" s="33">
        <f t="shared" si="4"/>
        <v>0</v>
      </c>
    </row>
    <row r="41" spans="1:34" s="34" customFormat="1" ht="19.5" customHeight="1">
      <c r="A41" s="22">
        <v>43235</v>
      </c>
      <c r="B41" s="37"/>
      <c r="C41" s="23" t="s">
        <v>38</v>
      </c>
      <c r="D41" s="23" t="s">
        <v>39</v>
      </c>
      <c r="E41" s="23" t="s">
        <v>37</v>
      </c>
      <c r="F41" s="29">
        <v>29836</v>
      </c>
      <c r="G41" s="35" t="s">
        <v>122</v>
      </c>
      <c r="H41" s="30"/>
      <c r="I41" s="30"/>
      <c r="J41" s="30"/>
      <c r="K41" s="30">
        <v>291</v>
      </c>
      <c r="L41" s="31"/>
      <c r="M41" s="32">
        <f t="shared" si="0"/>
        <v>259.82142857142856</v>
      </c>
      <c r="N41" s="32">
        <f t="shared" si="1"/>
        <v>31.178571428571427</v>
      </c>
      <c r="O41" s="32">
        <f t="shared" si="2"/>
        <v>0</v>
      </c>
      <c r="P41" s="32">
        <v>259.82</v>
      </c>
      <c r="Q41" s="32"/>
      <c r="R41" s="32"/>
      <c r="S41" s="32"/>
      <c r="T41" s="41"/>
      <c r="U41" s="41"/>
      <c r="V41" s="41"/>
      <c r="W41" s="41"/>
      <c r="X41" s="41"/>
      <c r="Y41" s="32"/>
      <c r="Z41" s="32"/>
      <c r="AA41" s="32"/>
      <c r="AB41" s="32"/>
      <c r="AC41" s="41"/>
      <c r="AD41" s="41"/>
      <c r="AE41" s="48"/>
      <c r="AF41" s="48"/>
      <c r="AG41" s="32">
        <f t="shared" si="3"/>
        <v>-290.99857142857144</v>
      </c>
      <c r="AH41" s="33">
        <f t="shared" si="4"/>
        <v>1.4285714285620088E-3</v>
      </c>
    </row>
    <row r="42" spans="1:34" s="34" customFormat="1" ht="19.5" customHeight="1">
      <c r="A42" s="22">
        <v>43236</v>
      </c>
      <c r="B42" s="37"/>
      <c r="C42" s="23" t="s">
        <v>52</v>
      </c>
      <c r="D42" s="23"/>
      <c r="E42" s="23"/>
      <c r="F42" s="29"/>
      <c r="G42" s="35" t="s">
        <v>123</v>
      </c>
      <c r="H42" s="30">
        <v>40</v>
      </c>
      <c r="I42" s="30"/>
      <c r="J42" s="30"/>
      <c r="K42" s="30"/>
      <c r="L42" s="31"/>
      <c r="M42" s="32">
        <f t="shared" si="0"/>
        <v>40</v>
      </c>
      <c r="N42" s="32">
        <f t="shared" si="1"/>
        <v>0</v>
      </c>
      <c r="O42" s="32">
        <f t="shared" si="2"/>
        <v>0</v>
      </c>
      <c r="P42" s="32"/>
      <c r="Q42" s="32"/>
      <c r="R42" s="32"/>
      <c r="S42" s="32"/>
      <c r="T42" s="41"/>
      <c r="U42" s="41"/>
      <c r="V42" s="41"/>
      <c r="W42" s="41"/>
      <c r="X42" s="41"/>
      <c r="Y42" s="32"/>
      <c r="Z42" s="32"/>
      <c r="AA42" s="32">
        <v>40</v>
      </c>
      <c r="AB42" s="32"/>
      <c r="AC42" s="41"/>
      <c r="AD42" s="41"/>
      <c r="AE42" s="48"/>
      <c r="AF42" s="48"/>
      <c r="AG42" s="32">
        <f t="shared" si="3"/>
        <v>-40</v>
      </c>
      <c r="AH42" s="33">
        <f t="shared" si="4"/>
        <v>0</v>
      </c>
    </row>
    <row r="43" spans="1:34" s="34" customFormat="1" ht="19.5" customHeight="1">
      <c r="A43" s="22">
        <v>43236</v>
      </c>
      <c r="B43" s="37"/>
      <c r="C43" s="23" t="s">
        <v>38</v>
      </c>
      <c r="D43" s="23" t="s">
        <v>39</v>
      </c>
      <c r="E43" s="23" t="s">
        <v>37</v>
      </c>
      <c r="F43" s="29">
        <v>30107</v>
      </c>
      <c r="G43" s="35" t="s">
        <v>124</v>
      </c>
      <c r="H43" s="30"/>
      <c r="I43" s="30"/>
      <c r="J43" s="30"/>
      <c r="K43" s="30">
        <v>420</v>
      </c>
      <c r="L43" s="31"/>
      <c r="M43" s="32">
        <f t="shared" si="0"/>
        <v>374.99999999999994</v>
      </c>
      <c r="N43" s="32">
        <f t="shared" si="1"/>
        <v>44.999999999999993</v>
      </c>
      <c r="O43" s="32">
        <f t="shared" si="2"/>
        <v>0</v>
      </c>
      <c r="P43" s="32">
        <v>375</v>
      </c>
      <c r="Q43" s="32"/>
      <c r="R43" s="32"/>
      <c r="S43" s="32"/>
      <c r="T43" s="41"/>
      <c r="U43" s="41"/>
      <c r="V43" s="41"/>
      <c r="W43" s="41"/>
      <c r="X43" s="41"/>
      <c r="Y43" s="32"/>
      <c r="Z43" s="32"/>
      <c r="AA43" s="32"/>
      <c r="AB43" s="32"/>
      <c r="AC43" s="41"/>
      <c r="AD43" s="41"/>
      <c r="AE43" s="48"/>
      <c r="AF43" s="48"/>
      <c r="AG43" s="32">
        <f t="shared" si="3"/>
        <v>-420</v>
      </c>
      <c r="AH43" s="33">
        <f t="shared" si="4"/>
        <v>0</v>
      </c>
    </row>
    <row r="44" spans="1:34" s="34" customFormat="1" ht="22.5" customHeight="1">
      <c r="A44" s="49">
        <v>43238</v>
      </c>
      <c r="B44" s="50"/>
      <c r="C44" s="23" t="s">
        <v>44</v>
      </c>
      <c r="D44" s="23" t="s">
        <v>45</v>
      </c>
      <c r="E44" s="23" t="s">
        <v>46</v>
      </c>
      <c r="F44" s="51">
        <v>114277</v>
      </c>
      <c r="G44" s="52" t="s">
        <v>125</v>
      </c>
      <c r="H44" s="30"/>
      <c r="I44" s="30"/>
      <c r="J44" s="30"/>
      <c r="K44" s="30">
        <f>2545.4+305.45</f>
        <v>2850.85</v>
      </c>
      <c r="L44" s="31"/>
      <c r="M44" s="32">
        <f t="shared" si="0"/>
        <v>2545.4017857142853</v>
      </c>
      <c r="N44" s="32">
        <f t="shared" si="1"/>
        <v>305.44821428571424</v>
      </c>
      <c r="O44" s="32">
        <f t="shared" si="2"/>
        <v>0</v>
      </c>
      <c r="P44" s="32">
        <v>2545.4</v>
      </c>
      <c r="Q44" s="32"/>
      <c r="R44" s="32"/>
      <c r="S44" s="32"/>
      <c r="T44" s="41"/>
      <c r="U44" s="41"/>
      <c r="V44" s="41"/>
      <c r="W44" s="41"/>
      <c r="X44" s="41"/>
      <c r="Y44" s="32"/>
      <c r="Z44" s="32"/>
      <c r="AA44" s="32"/>
      <c r="AB44" s="32"/>
      <c r="AC44" s="32"/>
      <c r="AD44" s="32"/>
      <c r="AE44" s="32"/>
      <c r="AF44" s="32"/>
      <c r="AG44" s="32">
        <f t="shared" si="3"/>
        <v>-2850.8482142857142</v>
      </c>
      <c r="AH44" s="33">
        <f t="shared" si="4"/>
        <v>1.7857142856883002E-3</v>
      </c>
    </row>
    <row r="45" spans="1:34" s="62" customFormat="1" ht="21.75" customHeight="1">
      <c r="A45" s="64">
        <v>43238</v>
      </c>
      <c r="B45" s="65"/>
      <c r="C45" s="63" t="s">
        <v>44</v>
      </c>
      <c r="D45" s="63" t="s">
        <v>45</v>
      </c>
      <c r="E45" s="63" t="s">
        <v>46</v>
      </c>
      <c r="F45" s="66">
        <v>114277</v>
      </c>
      <c r="G45" s="55" t="s">
        <v>126</v>
      </c>
      <c r="H45" s="57"/>
      <c r="I45" s="57"/>
      <c r="J45" s="57">
        <v>1109.8</v>
      </c>
      <c r="K45" s="57"/>
      <c r="L45" s="58"/>
      <c r="M45" s="59">
        <f t="shared" si="0"/>
        <v>1109.8</v>
      </c>
      <c r="N45" s="59">
        <f t="shared" si="1"/>
        <v>0</v>
      </c>
      <c r="O45" s="59">
        <f t="shared" si="2"/>
        <v>0</v>
      </c>
      <c r="P45" s="59">
        <v>1109.8</v>
      </c>
      <c r="Q45" s="59"/>
      <c r="R45" s="59"/>
      <c r="S45" s="59"/>
      <c r="T45" s="60"/>
      <c r="U45" s="60"/>
      <c r="V45" s="60"/>
      <c r="W45" s="60"/>
      <c r="X45" s="60"/>
      <c r="Y45" s="59"/>
      <c r="Z45" s="59"/>
      <c r="AA45" s="59"/>
      <c r="AB45" s="59"/>
      <c r="AC45" s="59"/>
      <c r="AD45" s="59"/>
      <c r="AE45" s="59"/>
      <c r="AF45" s="59"/>
      <c r="AG45" s="59">
        <f t="shared" si="3"/>
        <v>-1109.8</v>
      </c>
      <c r="AH45" s="61">
        <f t="shared" si="4"/>
        <v>0</v>
      </c>
    </row>
    <row r="46" spans="1:34" s="34" customFormat="1" ht="19.5" customHeight="1">
      <c r="A46" s="22">
        <v>43238</v>
      </c>
      <c r="B46" s="37"/>
      <c r="C46" s="23" t="s">
        <v>48</v>
      </c>
      <c r="D46" s="23" t="s">
        <v>49</v>
      </c>
      <c r="E46" s="23" t="s">
        <v>50</v>
      </c>
      <c r="F46" s="29">
        <v>643702</v>
      </c>
      <c r="G46" s="29" t="s">
        <v>127</v>
      </c>
      <c r="H46" s="30"/>
      <c r="I46" s="30"/>
      <c r="J46" s="30"/>
      <c r="K46" s="30">
        <v>430</v>
      </c>
      <c r="L46" s="31"/>
      <c r="M46" s="32">
        <f t="shared" si="0"/>
        <v>383.92857142857139</v>
      </c>
      <c r="N46" s="32">
        <f t="shared" si="1"/>
        <v>46.071428571428562</v>
      </c>
      <c r="O46" s="32">
        <f t="shared" si="2"/>
        <v>0</v>
      </c>
      <c r="P46" s="32"/>
      <c r="Q46" s="32"/>
      <c r="R46" s="32"/>
      <c r="S46" s="32"/>
      <c r="T46" s="41">
        <v>383.93</v>
      </c>
      <c r="U46" s="41"/>
      <c r="V46" s="41"/>
      <c r="W46" s="41"/>
      <c r="X46" s="41"/>
      <c r="Y46" s="32"/>
      <c r="Z46" s="32"/>
      <c r="AA46" s="32"/>
      <c r="AB46" s="32"/>
      <c r="AC46" s="41"/>
      <c r="AD46" s="41"/>
      <c r="AE46" s="48"/>
      <c r="AF46" s="48"/>
      <c r="AG46" s="32">
        <f t="shared" si="3"/>
        <v>-430.00142857142856</v>
      </c>
      <c r="AH46" s="33">
        <f t="shared" si="4"/>
        <v>-1.4285714285620088E-3</v>
      </c>
    </row>
    <row r="47" spans="1:34" s="34" customFormat="1" ht="19.5" customHeight="1">
      <c r="A47" s="22">
        <v>43239</v>
      </c>
      <c r="B47" s="37"/>
      <c r="C47" s="23" t="s">
        <v>128</v>
      </c>
      <c r="D47" s="23" t="s">
        <v>63</v>
      </c>
      <c r="E47" s="23" t="s">
        <v>37</v>
      </c>
      <c r="F47" s="29">
        <v>48</v>
      </c>
      <c r="G47" s="35" t="s">
        <v>64</v>
      </c>
      <c r="H47" s="30"/>
      <c r="I47" s="30"/>
      <c r="J47" s="30"/>
      <c r="K47" s="30">
        <v>76</v>
      </c>
      <c r="L47" s="31"/>
      <c r="M47" s="32">
        <f t="shared" si="0"/>
        <v>67.857142857142847</v>
      </c>
      <c r="N47" s="32">
        <f t="shared" si="1"/>
        <v>8.1428571428571406</v>
      </c>
      <c r="O47" s="32">
        <f t="shared" si="2"/>
        <v>0</v>
      </c>
      <c r="P47" s="32"/>
      <c r="Q47" s="32">
        <v>67.86</v>
      </c>
      <c r="R47" s="32"/>
      <c r="S47" s="32"/>
      <c r="T47" s="41"/>
      <c r="U47" s="41"/>
      <c r="V47" s="41"/>
      <c r="W47" s="41"/>
      <c r="X47" s="41"/>
      <c r="Y47" s="32"/>
      <c r="Z47" s="32"/>
      <c r="AA47" s="32"/>
      <c r="AB47" s="32"/>
      <c r="AC47" s="41"/>
      <c r="AD47" s="41"/>
      <c r="AE47" s="48"/>
      <c r="AF47" s="48"/>
      <c r="AG47" s="32">
        <f t="shared" si="3"/>
        <v>-76.002857142857138</v>
      </c>
      <c r="AH47" s="33">
        <f t="shared" si="4"/>
        <v>-2.8571428571382285E-3</v>
      </c>
    </row>
    <row r="48" spans="1:34" s="34" customFormat="1" ht="19.5" customHeight="1">
      <c r="A48" s="22">
        <v>43239</v>
      </c>
      <c r="B48" s="37"/>
      <c r="C48" s="23" t="s">
        <v>48</v>
      </c>
      <c r="D48" s="23" t="s">
        <v>49</v>
      </c>
      <c r="E48" s="23" t="s">
        <v>50</v>
      </c>
      <c r="F48" s="29">
        <v>675477</v>
      </c>
      <c r="G48" s="35" t="s">
        <v>129</v>
      </c>
      <c r="H48" s="30"/>
      <c r="I48" s="30"/>
      <c r="J48" s="30"/>
      <c r="K48" s="30">
        <v>24</v>
      </c>
      <c r="L48" s="31"/>
      <c r="M48" s="32">
        <f t="shared" si="0"/>
        <v>21.428571428571427</v>
      </c>
      <c r="N48" s="32">
        <f t="shared" si="1"/>
        <v>2.5714285714285712</v>
      </c>
      <c r="O48" s="32">
        <f t="shared" si="2"/>
        <v>0</v>
      </c>
      <c r="P48" s="32"/>
      <c r="Q48" s="32"/>
      <c r="R48" s="32"/>
      <c r="S48" s="32"/>
      <c r="T48" s="41"/>
      <c r="U48" s="41"/>
      <c r="V48" s="41"/>
      <c r="W48" s="41"/>
      <c r="X48" s="41"/>
      <c r="Y48" s="32"/>
      <c r="Z48" s="32">
        <v>21.43</v>
      </c>
      <c r="AA48" s="32"/>
      <c r="AB48" s="32"/>
      <c r="AC48" s="41"/>
      <c r="AD48" s="41"/>
      <c r="AE48" s="48"/>
      <c r="AF48" s="48"/>
      <c r="AG48" s="32">
        <f t="shared" si="3"/>
        <v>-24.001428571428569</v>
      </c>
      <c r="AH48" s="33">
        <f t="shared" si="4"/>
        <v>-1.4285714285691142E-3</v>
      </c>
    </row>
    <row r="49" spans="1:34" s="34" customFormat="1" ht="19.5" customHeight="1">
      <c r="A49" s="22">
        <v>43241</v>
      </c>
      <c r="B49" s="37"/>
      <c r="C49" s="23" t="s">
        <v>38</v>
      </c>
      <c r="D49" s="23" t="s">
        <v>39</v>
      </c>
      <c r="E49" s="23" t="s">
        <v>37</v>
      </c>
      <c r="F49" s="29">
        <v>30201</v>
      </c>
      <c r="G49" s="35" t="s">
        <v>130</v>
      </c>
      <c r="H49" s="30"/>
      <c r="I49" s="30"/>
      <c r="J49" s="30"/>
      <c r="K49" s="30">
        <v>132.25</v>
      </c>
      <c r="L49" s="31"/>
      <c r="M49" s="32">
        <f t="shared" si="0"/>
        <v>118.08035714285712</v>
      </c>
      <c r="N49" s="32">
        <f t="shared" si="1"/>
        <v>14.169642857142854</v>
      </c>
      <c r="O49" s="32">
        <f t="shared" si="2"/>
        <v>0</v>
      </c>
      <c r="P49" s="32">
        <v>118.08</v>
      </c>
      <c r="Q49" s="32"/>
      <c r="R49" s="32"/>
      <c r="S49" s="32"/>
      <c r="T49" s="41"/>
      <c r="U49" s="41"/>
      <c r="V49" s="41"/>
      <c r="W49" s="41"/>
      <c r="X49" s="41"/>
      <c r="Y49" s="32"/>
      <c r="Z49" s="32"/>
      <c r="AA49" s="32"/>
      <c r="AB49" s="32"/>
      <c r="AC49" s="41"/>
      <c r="AD49" s="41"/>
      <c r="AE49" s="48"/>
      <c r="AF49" s="48"/>
      <c r="AG49" s="32">
        <f t="shared" si="3"/>
        <v>-132.24964285714285</v>
      </c>
      <c r="AH49" s="33">
        <f t="shared" si="4"/>
        <v>3.5714285715471306E-4</v>
      </c>
    </row>
    <row r="50" spans="1:34" s="34" customFormat="1" ht="22.5" customHeight="1">
      <c r="A50" s="49">
        <v>43241</v>
      </c>
      <c r="B50" s="50"/>
      <c r="C50" s="23" t="s">
        <v>38</v>
      </c>
      <c r="D50" s="23" t="s">
        <v>39</v>
      </c>
      <c r="E50" s="23" t="s">
        <v>37</v>
      </c>
      <c r="F50" s="51">
        <v>30206</v>
      </c>
      <c r="G50" s="52" t="s">
        <v>58</v>
      </c>
      <c r="H50" s="30"/>
      <c r="I50" s="30"/>
      <c r="J50" s="30"/>
      <c r="K50" s="30">
        <v>273</v>
      </c>
      <c r="L50" s="31"/>
      <c r="M50" s="32">
        <f t="shared" si="0"/>
        <v>243.74999999999997</v>
      </c>
      <c r="N50" s="32">
        <f t="shared" si="1"/>
        <v>29.249999999999996</v>
      </c>
      <c r="O50" s="32">
        <f t="shared" si="2"/>
        <v>0</v>
      </c>
      <c r="P50" s="32">
        <v>243.75</v>
      </c>
      <c r="Q50" s="32"/>
      <c r="R50" s="32"/>
      <c r="S50" s="32"/>
      <c r="T50" s="41"/>
      <c r="U50" s="41"/>
      <c r="V50" s="41"/>
      <c r="W50" s="41"/>
      <c r="X50" s="41"/>
      <c r="Y50" s="32"/>
      <c r="Z50" s="32"/>
      <c r="AA50" s="32"/>
      <c r="AB50" s="32"/>
      <c r="AC50" s="32"/>
      <c r="AD50" s="32"/>
      <c r="AE50" s="32"/>
      <c r="AF50" s="32"/>
      <c r="AG50" s="32">
        <f t="shared" si="3"/>
        <v>-273</v>
      </c>
      <c r="AH50" s="33">
        <f t="shared" si="4"/>
        <v>0</v>
      </c>
    </row>
    <row r="51" spans="1:34" s="34" customFormat="1" ht="21.75" customHeight="1">
      <c r="A51" s="49">
        <v>43243</v>
      </c>
      <c r="B51" s="50"/>
      <c r="C51" s="23" t="s">
        <v>38</v>
      </c>
      <c r="D51" s="23" t="s">
        <v>39</v>
      </c>
      <c r="E51" s="23" t="s">
        <v>37</v>
      </c>
      <c r="F51" s="51">
        <v>30250</v>
      </c>
      <c r="G51" s="29" t="s">
        <v>131</v>
      </c>
      <c r="H51" s="30"/>
      <c r="I51" s="30"/>
      <c r="J51" s="30"/>
      <c r="K51" s="30">
        <v>267.45999999999998</v>
      </c>
      <c r="L51" s="31"/>
      <c r="M51" s="32">
        <f t="shared" si="0"/>
        <v>238.80357142857139</v>
      </c>
      <c r="N51" s="32">
        <f t="shared" si="1"/>
        <v>28.656428571428567</v>
      </c>
      <c r="O51" s="32">
        <f t="shared" si="2"/>
        <v>0</v>
      </c>
      <c r="P51" s="32">
        <v>238.8</v>
      </c>
      <c r="Q51" s="32"/>
      <c r="R51" s="32"/>
      <c r="S51" s="32"/>
      <c r="T51" s="41"/>
      <c r="U51" s="41"/>
      <c r="V51" s="41"/>
      <c r="W51" s="41"/>
      <c r="X51" s="41"/>
      <c r="Y51" s="32"/>
      <c r="Z51" s="32"/>
      <c r="AA51" s="32"/>
      <c r="AB51" s="32"/>
      <c r="AC51" s="32"/>
      <c r="AD51" s="32"/>
      <c r="AE51" s="32"/>
      <c r="AF51" s="32"/>
      <c r="AG51" s="32">
        <f t="shared" si="3"/>
        <v>-267.4564285714286</v>
      </c>
      <c r="AH51" s="33">
        <f t="shared" si="4"/>
        <v>3.5714285713766003E-3</v>
      </c>
    </row>
    <row r="52" spans="1:34" s="34" customFormat="1" ht="21.75" customHeight="1">
      <c r="A52" s="22">
        <v>43243</v>
      </c>
      <c r="B52" s="37"/>
      <c r="C52" s="23" t="s">
        <v>48</v>
      </c>
      <c r="D52" s="23" t="s">
        <v>49</v>
      </c>
      <c r="E52" s="23" t="s">
        <v>50</v>
      </c>
      <c r="F52" s="29">
        <v>644478</v>
      </c>
      <c r="G52" s="35" t="s">
        <v>132</v>
      </c>
      <c r="H52" s="30"/>
      <c r="I52" s="30"/>
      <c r="J52" s="30"/>
      <c r="K52" s="30">
        <v>109.25</v>
      </c>
      <c r="L52" s="31"/>
      <c r="M52" s="32">
        <f t="shared" si="0"/>
        <v>97.544642857142847</v>
      </c>
      <c r="N52" s="32">
        <f t="shared" si="1"/>
        <v>11.705357142857141</v>
      </c>
      <c r="O52" s="32">
        <f t="shared" si="2"/>
        <v>0</v>
      </c>
      <c r="P52" s="32"/>
      <c r="Q52" s="32"/>
      <c r="R52" s="32"/>
      <c r="S52" s="32"/>
      <c r="T52" s="41">
        <v>97.54</v>
      </c>
      <c r="U52" s="41"/>
      <c r="V52" s="41"/>
      <c r="W52" s="41"/>
      <c r="X52" s="41"/>
      <c r="Y52" s="32"/>
      <c r="Z52" s="32"/>
      <c r="AA52" s="32"/>
      <c r="AB52" s="32"/>
      <c r="AC52" s="32"/>
      <c r="AD52" s="32"/>
      <c r="AE52" s="32"/>
      <c r="AF52" s="32"/>
      <c r="AG52" s="32">
        <f t="shared" si="3"/>
        <v>-109.24535714285715</v>
      </c>
      <c r="AH52" s="33">
        <f t="shared" si="4"/>
        <v>4.6428571428549503E-3</v>
      </c>
    </row>
    <row r="53" spans="1:34" s="34" customFormat="1" ht="21.75" customHeight="1">
      <c r="A53" s="22">
        <v>43244</v>
      </c>
      <c r="B53" s="37"/>
      <c r="C53" s="23" t="s">
        <v>40</v>
      </c>
      <c r="D53" s="23" t="s">
        <v>41</v>
      </c>
      <c r="E53" s="23" t="s">
        <v>42</v>
      </c>
      <c r="F53" s="29">
        <v>2446</v>
      </c>
      <c r="G53" s="35" t="s">
        <v>133</v>
      </c>
      <c r="H53" s="30"/>
      <c r="I53" s="30"/>
      <c r="J53" s="30">
        <v>1270</v>
      </c>
      <c r="K53" s="30"/>
      <c r="L53" s="31"/>
      <c r="M53" s="32">
        <f t="shared" si="0"/>
        <v>1270</v>
      </c>
      <c r="N53" s="32">
        <f t="shared" si="1"/>
        <v>0</v>
      </c>
      <c r="O53" s="32">
        <f t="shared" si="2"/>
        <v>0</v>
      </c>
      <c r="P53" s="32">
        <v>1270</v>
      </c>
      <c r="Q53" s="32"/>
      <c r="R53" s="32"/>
      <c r="S53" s="32"/>
      <c r="T53" s="41"/>
      <c r="U53" s="41"/>
      <c r="V53" s="41"/>
      <c r="W53" s="41"/>
      <c r="X53" s="41"/>
      <c r="Y53" s="32"/>
      <c r="Z53" s="32"/>
      <c r="AA53" s="32"/>
      <c r="AB53" s="32"/>
      <c r="AC53" s="32"/>
      <c r="AD53" s="32"/>
      <c r="AE53" s="32"/>
      <c r="AF53" s="32"/>
      <c r="AG53" s="32">
        <f t="shared" si="3"/>
        <v>-1270</v>
      </c>
      <c r="AH53" s="33">
        <f t="shared" si="4"/>
        <v>0</v>
      </c>
    </row>
    <row r="54" spans="1:34" s="34" customFormat="1" ht="21.75" customHeight="1">
      <c r="A54" s="22">
        <v>43244</v>
      </c>
      <c r="B54" s="37"/>
      <c r="C54" s="23" t="s">
        <v>43</v>
      </c>
      <c r="D54" s="23"/>
      <c r="E54" s="23"/>
      <c r="F54" s="29"/>
      <c r="G54" s="35" t="s">
        <v>134</v>
      </c>
      <c r="H54" s="30">
        <v>100</v>
      </c>
      <c r="I54" s="30"/>
      <c r="J54" s="30"/>
      <c r="K54" s="30"/>
      <c r="L54" s="31"/>
      <c r="M54" s="32">
        <f t="shared" si="0"/>
        <v>100</v>
      </c>
      <c r="N54" s="32">
        <f t="shared" si="1"/>
        <v>0</v>
      </c>
      <c r="O54" s="32">
        <f t="shared" si="2"/>
        <v>0</v>
      </c>
      <c r="P54" s="32"/>
      <c r="Q54" s="32"/>
      <c r="R54" s="32"/>
      <c r="S54" s="32"/>
      <c r="T54" s="41"/>
      <c r="U54" s="41"/>
      <c r="V54" s="41"/>
      <c r="W54" s="41"/>
      <c r="X54" s="41"/>
      <c r="Y54" s="32"/>
      <c r="Z54" s="32"/>
      <c r="AA54" s="32">
        <v>100</v>
      </c>
      <c r="AB54" s="32"/>
      <c r="AC54" s="32"/>
      <c r="AD54" s="32"/>
      <c r="AE54" s="32"/>
      <c r="AF54" s="32"/>
      <c r="AG54" s="32">
        <f t="shared" si="3"/>
        <v>-100</v>
      </c>
      <c r="AH54" s="33">
        <f t="shared" si="4"/>
        <v>0</v>
      </c>
    </row>
    <row r="55" spans="1:34" s="34" customFormat="1" ht="33.75" customHeight="1">
      <c r="A55" s="22">
        <v>43245</v>
      </c>
      <c r="B55" s="37"/>
      <c r="C55" s="23" t="s">
        <v>44</v>
      </c>
      <c r="D55" s="23" t="s">
        <v>45</v>
      </c>
      <c r="E55" s="23" t="s">
        <v>46</v>
      </c>
      <c r="F55" s="29">
        <v>112915</v>
      </c>
      <c r="G55" s="35" t="s">
        <v>135</v>
      </c>
      <c r="H55" s="30"/>
      <c r="I55" s="30"/>
      <c r="J55" s="30"/>
      <c r="K55" s="30">
        <v>1616.15</v>
      </c>
      <c r="L55" s="31">
        <v>0.01</v>
      </c>
      <c r="M55" s="32">
        <f t="shared" si="0"/>
        <v>1442.9910714285713</v>
      </c>
      <c r="N55" s="32">
        <f t="shared" si="1"/>
        <v>173.15892857142856</v>
      </c>
      <c r="O55" s="32">
        <f t="shared" si="2"/>
        <v>-14.429910714285713</v>
      </c>
      <c r="P55" s="32">
        <v>1442.99</v>
      </c>
      <c r="Q55" s="32"/>
      <c r="R55" s="32"/>
      <c r="S55" s="32"/>
      <c r="T55" s="41"/>
      <c r="U55" s="41"/>
      <c r="V55" s="41"/>
      <c r="W55" s="41"/>
      <c r="X55" s="41"/>
      <c r="Y55" s="32"/>
      <c r="Z55" s="32"/>
      <c r="AA55" s="32"/>
      <c r="AB55" s="32"/>
      <c r="AC55" s="32"/>
      <c r="AD55" s="32"/>
      <c r="AE55" s="32"/>
      <c r="AF55" s="32"/>
      <c r="AG55" s="32">
        <f t="shared" si="3"/>
        <v>-1601.7190178571429</v>
      </c>
      <c r="AH55" s="33">
        <f t="shared" si="4"/>
        <v>1.0714285714339411E-3</v>
      </c>
    </row>
    <row r="56" spans="1:34" s="34" customFormat="1" ht="21.75" customHeight="1">
      <c r="A56" s="22">
        <v>43246</v>
      </c>
      <c r="B56" s="37"/>
      <c r="C56" s="23" t="s">
        <v>136</v>
      </c>
      <c r="D56" s="23"/>
      <c r="E56" s="23"/>
      <c r="F56" s="29"/>
      <c r="G56" s="35" t="s">
        <v>137</v>
      </c>
      <c r="H56" s="30">
        <v>208.5</v>
      </c>
      <c r="I56" s="30"/>
      <c r="J56" s="30"/>
      <c r="K56" s="30"/>
      <c r="L56" s="31"/>
      <c r="M56" s="32">
        <f t="shared" si="0"/>
        <v>208.5</v>
      </c>
      <c r="N56" s="32">
        <f t="shared" si="1"/>
        <v>0</v>
      </c>
      <c r="O56" s="32">
        <f t="shared" si="2"/>
        <v>0</v>
      </c>
      <c r="P56" s="32"/>
      <c r="Q56" s="32"/>
      <c r="R56" s="32"/>
      <c r="S56" s="32"/>
      <c r="T56" s="41"/>
      <c r="U56" s="41"/>
      <c r="V56" s="41"/>
      <c r="W56" s="41"/>
      <c r="X56" s="41"/>
      <c r="Y56" s="32"/>
      <c r="Z56" s="32"/>
      <c r="AA56" s="32"/>
      <c r="AB56" s="32"/>
      <c r="AC56" s="32"/>
      <c r="AD56" s="32"/>
      <c r="AE56" s="32">
        <v>208.5</v>
      </c>
      <c r="AF56" s="32"/>
      <c r="AG56" s="32">
        <f t="shared" si="3"/>
        <v>-208.5</v>
      </c>
      <c r="AH56" s="33">
        <f t="shared" si="4"/>
        <v>0</v>
      </c>
    </row>
    <row r="57" spans="1:34" s="62" customFormat="1" ht="21.75" customHeight="1">
      <c r="A57" s="53">
        <v>43246</v>
      </c>
      <c r="B57" s="54"/>
      <c r="C57" s="63" t="s">
        <v>38</v>
      </c>
      <c r="D57" s="63" t="s">
        <v>39</v>
      </c>
      <c r="E57" s="63" t="s">
        <v>37</v>
      </c>
      <c r="F57" s="55">
        <v>30968</v>
      </c>
      <c r="G57" s="56" t="s">
        <v>138</v>
      </c>
      <c r="H57" s="57"/>
      <c r="I57" s="57"/>
      <c r="J57" s="57"/>
      <c r="K57" s="57">
        <v>204.5</v>
      </c>
      <c r="L57" s="58"/>
      <c r="M57" s="59">
        <f t="shared" si="0"/>
        <v>182.58928571428569</v>
      </c>
      <c r="N57" s="59">
        <f t="shared" si="1"/>
        <v>21.910714285714281</v>
      </c>
      <c r="O57" s="59">
        <f t="shared" si="2"/>
        <v>0</v>
      </c>
      <c r="P57" s="59"/>
      <c r="Q57" s="59"/>
      <c r="R57" s="59">
        <v>182.59</v>
      </c>
      <c r="S57" s="59"/>
      <c r="T57" s="60"/>
      <c r="U57" s="60"/>
      <c r="V57" s="60"/>
      <c r="W57" s="60"/>
      <c r="X57" s="60"/>
      <c r="Y57" s="59"/>
      <c r="Z57" s="59"/>
      <c r="AA57" s="59"/>
      <c r="AB57" s="59"/>
      <c r="AC57" s="59"/>
      <c r="AD57" s="59"/>
      <c r="AE57" s="59"/>
      <c r="AF57" s="59"/>
      <c r="AG57" s="59">
        <f t="shared" si="3"/>
        <v>-204.50071428571428</v>
      </c>
      <c r="AH57" s="61">
        <f t="shared" si="4"/>
        <v>-7.142857142810044E-4</v>
      </c>
    </row>
    <row r="58" spans="1:34" s="34" customFormat="1" ht="19.5" customHeight="1">
      <c r="A58" s="22">
        <v>43248</v>
      </c>
      <c r="B58" s="37"/>
      <c r="C58" s="23" t="s">
        <v>44</v>
      </c>
      <c r="D58" s="23" t="s">
        <v>45</v>
      </c>
      <c r="E58" s="23" t="s">
        <v>46</v>
      </c>
      <c r="F58" s="29">
        <v>93340</v>
      </c>
      <c r="G58" s="29" t="s">
        <v>144</v>
      </c>
      <c r="H58" s="30"/>
      <c r="I58" s="30"/>
      <c r="J58" s="30"/>
      <c r="K58" s="30">
        <v>1308.55</v>
      </c>
      <c r="L58" s="31"/>
      <c r="M58" s="32">
        <f t="shared" si="0"/>
        <v>1168.3482142857142</v>
      </c>
      <c r="N58" s="32">
        <f t="shared" si="1"/>
        <v>140.20178571428571</v>
      </c>
      <c r="O58" s="32">
        <f t="shared" si="2"/>
        <v>0</v>
      </c>
      <c r="P58" s="32">
        <v>1168.3499999999999</v>
      </c>
      <c r="Q58" s="32"/>
      <c r="R58" s="32"/>
      <c r="S58" s="32"/>
      <c r="T58" s="41"/>
      <c r="U58" s="41"/>
      <c r="V58" s="41"/>
      <c r="W58" s="41"/>
      <c r="X58" s="41"/>
      <c r="Y58" s="32"/>
      <c r="Z58" s="32"/>
      <c r="AA58" s="32"/>
      <c r="AB58" s="32"/>
      <c r="AC58" s="41"/>
      <c r="AD58" s="41"/>
      <c r="AE58" s="48"/>
      <c r="AF58" s="48"/>
      <c r="AG58" s="32">
        <f t="shared" si="3"/>
        <v>-1308.5517857142856</v>
      </c>
      <c r="AH58" s="33">
        <f t="shared" si="4"/>
        <v>-1.7857142856883002E-3</v>
      </c>
    </row>
    <row r="59" spans="1:34" s="34" customFormat="1" ht="19.5" customHeight="1">
      <c r="A59" s="22">
        <v>43248</v>
      </c>
      <c r="B59" s="37"/>
      <c r="C59" s="23" t="s">
        <v>44</v>
      </c>
      <c r="D59" s="23" t="s">
        <v>45</v>
      </c>
      <c r="E59" s="23" t="s">
        <v>46</v>
      </c>
      <c r="F59" s="29">
        <v>93340</v>
      </c>
      <c r="G59" s="35" t="s">
        <v>151</v>
      </c>
      <c r="H59" s="30"/>
      <c r="I59" s="30"/>
      <c r="J59" s="30">
        <v>240</v>
      </c>
      <c r="K59" s="30"/>
      <c r="L59" s="31"/>
      <c r="M59" s="32">
        <f t="shared" si="0"/>
        <v>240</v>
      </c>
      <c r="N59" s="32">
        <f t="shared" si="1"/>
        <v>0</v>
      </c>
      <c r="O59" s="32">
        <f t="shared" si="2"/>
        <v>0</v>
      </c>
      <c r="P59" s="32">
        <v>240</v>
      </c>
      <c r="Q59" s="32"/>
      <c r="R59" s="32"/>
      <c r="S59" s="32"/>
      <c r="T59" s="41"/>
      <c r="U59" s="41"/>
      <c r="V59" s="41"/>
      <c r="W59" s="41"/>
      <c r="X59" s="41"/>
      <c r="Y59" s="32"/>
      <c r="Z59" s="32"/>
      <c r="AA59" s="32"/>
      <c r="AB59" s="32"/>
      <c r="AC59" s="41"/>
      <c r="AD59" s="41"/>
      <c r="AE59" s="48"/>
      <c r="AF59" s="48"/>
      <c r="AG59" s="32">
        <f t="shared" si="3"/>
        <v>-240</v>
      </c>
      <c r="AH59" s="33">
        <f t="shared" si="4"/>
        <v>0</v>
      </c>
    </row>
    <row r="60" spans="1:34" s="34" customFormat="1" ht="19.5" customHeight="1">
      <c r="A60" s="22">
        <v>43248</v>
      </c>
      <c r="B60" s="37"/>
      <c r="C60" s="23" t="s">
        <v>44</v>
      </c>
      <c r="D60" s="23" t="s">
        <v>45</v>
      </c>
      <c r="E60" s="23" t="s">
        <v>46</v>
      </c>
      <c r="F60" s="29">
        <v>93340</v>
      </c>
      <c r="G60" s="35" t="s">
        <v>145</v>
      </c>
      <c r="H60" s="30"/>
      <c r="I60" s="30"/>
      <c r="J60" s="30"/>
      <c r="K60" s="30">
        <v>201.25</v>
      </c>
      <c r="L60" s="31"/>
      <c r="M60" s="32">
        <f t="shared" si="0"/>
        <v>179.68749999999997</v>
      </c>
      <c r="N60" s="32">
        <f t="shared" si="1"/>
        <v>21.562499999999996</v>
      </c>
      <c r="O60" s="32">
        <f t="shared" si="2"/>
        <v>0</v>
      </c>
      <c r="P60" s="32"/>
      <c r="Q60" s="32"/>
      <c r="R60" s="32"/>
      <c r="S60" s="32">
        <v>179.69</v>
      </c>
      <c r="T60" s="41"/>
      <c r="U60" s="41"/>
      <c r="V60" s="41"/>
      <c r="W60" s="41"/>
      <c r="X60" s="41"/>
      <c r="Y60" s="32"/>
      <c r="Z60" s="32"/>
      <c r="AA60" s="32"/>
      <c r="AB60" s="32"/>
      <c r="AC60" s="41"/>
      <c r="AD60" s="41"/>
      <c r="AE60" s="48"/>
      <c r="AF60" s="48"/>
      <c r="AG60" s="32">
        <f t="shared" si="3"/>
        <v>-201.2525</v>
      </c>
      <c r="AH60" s="33">
        <f t="shared" si="4"/>
        <v>-2.4999999999977263E-3</v>
      </c>
    </row>
    <row r="61" spans="1:34" s="34" customFormat="1" ht="19.5" customHeight="1">
      <c r="A61" s="22">
        <v>43249</v>
      </c>
      <c r="B61" s="37"/>
      <c r="C61" s="23" t="s">
        <v>48</v>
      </c>
      <c r="D61" s="23" t="s">
        <v>49</v>
      </c>
      <c r="E61" s="23" t="s">
        <v>50</v>
      </c>
      <c r="F61" s="29">
        <v>645373</v>
      </c>
      <c r="G61" s="35" t="s">
        <v>146</v>
      </c>
      <c r="H61" s="30"/>
      <c r="I61" s="30"/>
      <c r="J61" s="30"/>
      <c r="K61" s="30">
        <v>130</v>
      </c>
      <c r="L61" s="31"/>
      <c r="M61" s="32">
        <f t="shared" si="0"/>
        <v>116.07142857142856</v>
      </c>
      <c r="N61" s="32">
        <f t="shared" si="1"/>
        <v>13.928571428571425</v>
      </c>
      <c r="O61" s="32">
        <f t="shared" si="2"/>
        <v>0</v>
      </c>
      <c r="P61" s="32"/>
      <c r="Q61" s="32"/>
      <c r="R61" s="32"/>
      <c r="S61" s="32"/>
      <c r="T61" s="41"/>
      <c r="U61" s="41">
        <v>116.07</v>
      </c>
      <c r="V61" s="41"/>
      <c r="W61" s="41"/>
      <c r="X61" s="41"/>
      <c r="Y61" s="32"/>
      <c r="Z61" s="32"/>
      <c r="AA61" s="32"/>
      <c r="AB61" s="32"/>
      <c r="AC61" s="41"/>
      <c r="AD61" s="41"/>
      <c r="AE61" s="48"/>
      <c r="AF61" s="48"/>
      <c r="AG61" s="32">
        <f t="shared" si="3"/>
        <v>-129.99857142857141</v>
      </c>
      <c r="AH61" s="33">
        <f t="shared" si="4"/>
        <v>1.4285714285904305E-3</v>
      </c>
    </row>
    <row r="62" spans="1:34" s="34" customFormat="1" ht="22.5" customHeight="1">
      <c r="A62" s="49">
        <v>43251</v>
      </c>
      <c r="B62" s="50"/>
      <c r="C62" s="23" t="s">
        <v>38</v>
      </c>
      <c r="D62" s="23" t="s">
        <v>39</v>
      </c>
      <c r="E62" s="23" t="s">
        <v>37</v>
      </c>
      <c r="F62" s="51">
        <v>30404</v>
      </c>
      <c r="G62" s="52" t="s">
        <v>147</v>
      </c>
      <c r="H62" s="30"/>
      <c r="I62" s="30"/>
      <c r="J62" s="30"/>
      <c r="K62" s="30">
        <v>78</v>
      </c>
      <c r="L62" s="31"/>
      <c r="M62" s="32">
        <f t="shared" si="0"/>
        <v>69.642857142857139</v>
      </c>
      <c r="N62" s="32">
        <f t="shared" si="1"/>
        <v>8.3571428571428559</v>
      </c>
      <c r="O62" s="32">
        <f t="shared" si="2"/>
        <v>0</v>
      </c>
      <c r="P62" s="32">
        <v>69.64</v>
      </c>
      <c r="Q62" s="32"/>
      <c r="R62" s="32"/>
      <c r="S62" s="32"/>
      <c r="T62" s="41"/>
      <c r="U62" s="41"/>
      <c r="V62" s="41"/>
      <c r="W62" s="41"/>
      <c r="X62" s="41"/>
      <c r="Y62" s="32"/>
      <c r="Z62" s="32"/>
      <c r="AA62" s="32"/>
      <c r="AB62" s="32"/>
      <c r="AC62" s="32"/>
      <c r="AD62" s="32"/>
      <c r="AE62" s="32"/>
      <c r="AF62" s="32"/>
      <c r="AG62" s="32">
        <f t="shared" si="3"/>
        <v>-77.997142857142862</v>
      </c>
      <c r="AH62" s="33">
        <f t="shared" si="4"/>
        <v>2.8571428571382285E-3</v>
      </c>
    </row>
    <row r="63" spans="1:34" s="34" customFormat="1" ht="21.75" customHeight="1">
      <c r="A63" s="49">
        <v>43251</v>
      </c>
      <c r="B63" s="50"/>
      <c r="C63" s="23" t="s">
        <v>38</v>
      </c>
      <c r="D63" s="23" t="s">
        <v>39</v>
      </c>
      <c r="E63" s="23" t="s">
        <v>37</v>
      </c>
      <c r="F63" s="51">
        <v>30396</v>
      </c>
      <c r="G63" s="29" t="s">
        <v>148</v>
      </c>
      <c r="H63" s="30"/>
      <c r="I63" s="30"/>
      <c r="J63" s="30"/>
      <c r="K63" s="30">
        <v>125</v>
      </c>
      <c r="L63" s="31"/>
      <c r="M63" s="32">
        <f t="shared" si="0"/>
        <v>111.60714285714285</v>
      </c>
      <c r="N63" s="32">
        <f t="shared" si="1"/>
        <v>13.392857142857141</v>
      </c>
      <c r="O63" s="32">
        <f t="shared" si="2"/>
        <v>0</v>
      </c>
      <c r="P63" s="32"/>
      <c r="Q63" s="32"/>
      <c r="R63" s="32">
        <v>111.61</v>
      </c>
      <c r="S63" s="32"/>
      <c r="T63" s="41"/>
      <c r="U63" s="41"/>
      <c r="V63" s="41"/>
      <c r="W63" s="41"/>
      <c r="X63" s="41"/>
      <c r="Y63" s="32"/>
      <c r="Z63" s="32"/>
      <c r="AA63" s="32"/>
      <c r="AB63" s="32"/>
      <c r="AC63" s="32"/>
      <c r="AD63" s="32"/>
      <c r="AE63" s="32"/>
      <c r="AF63" s="32"/>
      <c r="AG63" s="32">
        <f t="shared" si="3"/>
        <v>-125.00285714285714</v>
      </c>
      <c r="AH63" s="33">
        <f t="shared" si="4"/>
        <v>-2.8571428571382285E-3</v>
      </c>
    </row>
    <row r="64" spans="1:34" s="34" customFormat="1" ht="21.75" customHeight="1">
      <c r="A64" s="22">
        <v>43251</v>
      </c>
      <c r="B64" s="37"/>
      <c r="C64" s="23" t="s">
        <v>48</v>
      </c>
      <c r="D64" s="23" t="s">
        <v>49</v>
      </c>
      <c r="E64" s="23" t="s">
        <v>50</v>
      </c>
      <c r="F64" s="29">
        <v>677620</v>
      </c>
      <c r="G64" s="35" t="s">
        <v>149</v>
      </c>
      <c r="H64" s="30"/>
      <c r="I64" s="30"/>
      <c r="J64" s="30"/>
      <c r="K64" s="30">
        <v>44.5</v>
      </c>
      <c r="L64" s="31"/>
      <c r="M64" s="32">
        <f t="shared" si="0"/>
        <v>39.732142857142854</v>
      </c>
      <c r="N64" s="32">
        <f t="shared" si="1"/>
        <v>4.7678571428571423</v>
      </c>
      <c r="O64" s="32">
        <f t="shared" si="2"/>
        <v>0</v>
      </c>
      <c r="P64" s="32"/>
      <c r="Q64" s="32"/>
      <c r="R64" s="32"/>
      <c r="S64" s="32"/>
      <c r="T64" s="41">
        <v>39.729999999999997</v>
      </c>
      <c r="U64" s="41"/>
      <c r="V64" s="41"/>
      <c r="W64" s="41"/>
      <c r="X64" s="41"/>
      <c r="Y64" s="32"/>
      <c r="Z64" s="32"/>
      <c r="AA64" s="32"/>
      <c r="AB64" s="32"/>
      <c r="AC64" s="32"/>
      <c r="AD64" s="32"/>
      <c r="AE64" s="32"/>
      <c r="AF64" s="32"/>
      <c r="AG64" s="32">
        <f t="shared" si="3"/>
        <v>-44.497857142857143</v>
      </c>
      <c r="AH64" s="33">
        <f t="shared" si="4"/>
        <v>2.1428571428572241E-3</v>
      </c>
    </row>
    <row r="65" spans="1:34" s="34" customFormat="1" ht="21.75" customHeight="1">
      <c r="A65" s="22">
        <v>43251</v>
      </c>
      <c r="B65" s="37"/>
      <c r="C65" s="23" t="s">
        <v>48</v>
      </c>
      <c r="D65" s="23" t="s">
        <v>49</v>
      </c>
      <c r="E65" s="23" t="s">
        <v>50</v>
      </c>
      <c r="F65" s="29">
        <v>677620</v>
      </c>
      <c r="G65" s="35" t="s">
        <v>150</v>
      </c>
      <c r="H65" s="30"/>
      <c r="I65" s="30"/>
      <c r="J65" s="30"/>
      <c r="K65" s="30">
        <v>31.5</v>
      </c>
      <c r="L65" s="31"/>
      <c r="M65" s="32">
        <f t="shared" si="0"/>
        <v>28.124999999999996</v>
      </c>
      <c r="N65" s="32">
        <f t="shared" si="1"/>
        <v>3.3749999999999996</v>
      </c>
      <c r="O65" s="32">
        <f t="shared" si="2"/>
        <v>0</v>
      </c>
      <c r="P65" s="32"/>
      <c r="Q65" s="32"/>
      <c r="R65" s="32"/>
      <c r="S65" s="32"/>
      <c r="T65" s="41"/>
      <c r="U65" s="41"/>
      <c r="V65" s="41"/>
      <c r="W65" s="41"/>
      <c r="X65" s="41"/>
      <c r="Y65" s="32"/>
      <c r="Z65" s="32">
        <v>28.13</v>
      </c>
      <c r="AA65" s="32"/>
      <c r="AB65" s="32"/>
      <c r="AC65" s="32"/>
      <c r="AD65" s="32"/>
      <c r="AE65" s="32"/>
      <c r="AF65" s="32"/>
      <c r="AG65" s="32">
        <f t="shared" si="3"/>
        <v>-31.504999999999999</v>
      </c>
      <c r="AH65" s="33">
        <f t="shared" si="4"/>
        <v>-4.9999999999990052E-3</v>
      </c>
    </row>
    <row r="66" spans="1:34" s="34" customFormat="1" ht="19.5" customHeight="1">
      <c r="A66" s="22"/>
      <c r="B66" s="37"/>
      <c r="C66" s="23"/>
      <c r="D66" s="23"/>
      <c r="E66" s="23"/>
      <c r="F66" s="29"/>
      <c r="G66" s="35"/>
      <c r="H66" s="30"/>
      <c r="I66" s="30"/>
      <c r="J66" s="30"/>
      <c r="K66" s="30"/>
      <c r="L66" s="31"/>
      <c r="M66" s="32"/>
      <c r="N66" s="32"/>
      <c r="O66" s="32"/>
      <c r="P66" s="32"/>
      <c r="Q66" s="32"/>
      <c r="R66" s="32"/>
      <c r="S66" s="32"/>
      <c r="T66" s="41"/>
      <c r="U66" s="41"/>
      <c r="V66" s="41"/>
      <c r="W66" s="41"/>
      <c r="X66" s="41"/>
      <c r="Y66" s="32"/>
      <c r="Z66" s="32"/>
      <c r="AA66" s="32"/>
      <c r="AB66" s="32"/>
      <c r="AC66" s="32"/>
      <c r="AD66" s="32"/>
      <c r="AE66" s="32"/>
      <c r="AF66" s="32"/>
      <c r="AG66" s="32"/>
      <c r="AH66" s="33"/>
    </row>
    <row r="67" spans="1:34" s="34" customFormat="1" ht="18.75" customHeight="1">
      <c r="A67" s="22"/>
      <c r="B67" s="37"/>
      <c r="C67" s="23"/>
      <c r="D67" s="23"/>
      <c r="E67" s="23"/>
      <c r="F67" s="29"/>
      <c r="G67" s="35"/>
      <c r="H67" s="30"/>
      <c r="I67" s="30"/>
      <c r="J67" s="30"/>
      <c r="K67" s="30"/>
      <c r="L67" s="31"/>
      <c r="M67" s="32">
        <f t="shared" ref="M67" si="5">SUM(H67:J67,K67/1.12)</f>
        <v>0</v>
      </c>
      <c r="N67" s="32">
        <f t="shared" ref="N67" si="6">K67/1.12*0.12</f>
        <v>0</v>
      </c>
      <c r="O67" s="32">
        <f t="shared" ref="O67" si="7">-SUM(I67:J67,K67/1.12)*L67</f>
        <v>0</v>
      </c>
      <c r="P67" s="32"/>
      <c r="Q67" s="32"/>
      <c r="R67" s="32"/>
      <c r="S67" s="32"/>
      <c r="T67" s="41"/>
      <c r="U67" s="41"/>
      <c r="V67" s="41"/>
      <c r="W67" s="41"/>
      <c r="X67" s="41"/>
      <c r="Y67" s="32"/>
      <c r="Z67" s="32"/>
      <c r="AA67" s="32"/>
      <c r="AB67" s="32"/>
      <c r="AC67" s="32"/>
      <c r="AD67" s="32"/>
      <c r="AE67" s="32"/>
      <c r="AF67" s="32"/>
      <c r="AG67" s="32">
        <f t="shared" ref="AG67" si="8">-SUM(N67:AF67)</f>
        <v>0</v>
      </c>
      <c r="AH67" s="33">
        <f t="shared" ref="AH67" si="9">SUM(H67:K67)+AG67+O67</f>
        <v>0</v>
      </c>
    </row>
    <row r="68" spans="1:34" s="34" customFormat="1" ht="19.5" customHeight="1">
      <c r="A68" s="22"/>
      <c r="B68" s="37"/>
      <c r="C68" s="38"/>
      <c r="D68" s="38"/>
      <c r="E68" s="38"/>
      <c r="F68" s="29"/>
      <c r="G68" s="35"/>
      <c r="H68" s="30"/>
      <c r="I68" s="30"/>
      <c r="J68" s="30"/>
      <c r="K68" s="30"/>
      <c r="L68" s="31"/>
      <c r="M68" s="32">
        <f>SUM(H68:J68,K68/1.12)</f>
        <v>0</v>
      </c>
      <c r="N68" s="32">
        <f>K68/1.12*0.12</f>
        <v>0</v>
      </c>
      <c r="O68" s="32">
        <f>-SUM(I68:J68,K68/1.12)*L68</f>
        <v>0</v>
      </c>
      <c r="P68" s="32"/>
      <c r="Q68" s="32"/>
      <c r="R68" s="32"/>
      <c r="S68" s="32"/>
      <c r="T68" s="41"/>
      <c r="U68" s="41"/>
      <c r="V68" s="41"/>
      <c r="W68" s="41"/>
      <c r="X68" s="41"/>
      <c r="Y68" s="42"/>
      <c r="Z68" s="32"/>
      <c r="AA68" s="32"/>
      <c r="AB68" s="32"/>
      <c r="AC68" s="41"/>
      <c r="AD68" s="41"/>
      <c r="AE68" s="48"/>
      <c r="AF68" s="48"/>
      <c r="AG68" s="45">
        <f>-SUM(N68:AF68)</f>
        <v>0</v>
      </c>
      <c r="AH68" s="33">
        <f t="shared" ref="AH68" si="10">SUM(H68:K68)+AG68+O68</f>
        <v>0</v>
      </c>
    </row>
    <row r="69" spans="1:34" s="10" customFormat="1" ht="12" customHeight="1" thickBot="1">
      <c r="A69" s="16"/>
      <c r="B69" s="15"/>
      <c r="C69" s="12"/>
      <c r="D69" s="14"/>
      <c r="E69" s="14"/>
      <c r="F69" s="13"/>
      <c r="G69" s="12"/>
      <c r="H69" s="11">
        <f t="shared" ref="H69:AH69" si="11">SUM(H5:H68)</f>
        <v>1657.5</v>
      </c>
      <c r="I69" s="11">
        <f t="shared" si="11"/>
        <v>0</v>
      </c>
      <c r="J69" s="11">
        <f t="shared" si="11"/>
        <v>7625.45</v>
      </c>
      <c r="K69" s="11">
        <f t="shared" si="11"/>
        <v>22534.14</v>
      </c>
      <c r="L69" s="11">
        <f t="shared" si="11"/>
        <v>7.0000000000000007E-2</v>
      </c>
      <c r="M69" s="11">
        <f t="shared" si="11"/>
        <v>29402.717857142859</v>
      </c>
      <c r="N69" s="11">
        <f t="shared" si="11"/>
        <v>2414.3721428571425</v>
      </c>
      <c r="O69" s="11">
        <f t="shared" si="11"/>
        <v>-90.583017857142849</v>
      </c>
      <c r="P69" s="11">
        <f t="shared" si="11"/>
        <v>22439.31</v>
      </c>
      <c r="Q69" s="11">
        <f t="shared" si="11"/>
        <v>1514.2899999999997</v>
      </c>
      <c r="R69" s="11">
        <f t="shared" si="11"/>
        <v>294.2</v>
      </c>
      <c r="S69" s="11">
        <f t="shared" si="11"/>
        <v>1103.8900000000001</v>
      </c>
      <c r="T69" s="11">
        <f t="shared" si="11"/>
        <v>1057.1399999999999</v>
      </c>
      <c r="U69" s="11">
        <f t="shared" si="11"/>
        <v>133.93</v>
      </c>
      <c r="V69" s="11">
        <f t="shared" si="11"/>
        <v>0</v>
      </c>
      <c r="W69" s="11">
        <f t="shared" si="11"/>
        <v>229.02</v>
      </c>
      <c r="X69" s="11">
        <f t="shared" si="11"/>
        <v>267.63</v>
      </c>
      <c r="Y69" s="11">
        <f t="shared" si="11"/>
        <v>615.66999999999996</v>
      </c>
      <c r="Z69" s="11">
        <f t="shared" si="11"/>
        <v>90.12</v>
      </c>
      <c r="AA69" s="11">
        <f t="shared" si="11"/>
        <v>532</v>
      </c>
      <c r="AB69" s="11">
        <f t="shared" si="11"/>
        <v>0</v>
      </c>
      <c r="AC69" s="11">
        <f t="shared" si="11"/>
        <v>0</v>
      </c>
      <c r="AD69" s="11">
        <f t="shared" si="11"/>
        <v>917</v>
      </c>
      <c r="AE69" s="11">
        <f t="shared" si="11"/>
        <v>208.5</v>
      </c>
      <c r="AF69" s="47">
        <f t="shared" si="11"/>
        <v>0</v>
      </c>
      <c r="AG69" s="11">
        <f t="shared" si="11"/>
        <v>-31726.489124999996</v>
      </c>
      <c r="AH69" s="11">
        <f t="shared" si="11"/>
        <v>1.7857142857499397E-2</v>
      </c>
    </row>
    <row r="70" spans="1:34" ht="12" customHeight="1" thickTop="1"/>
    <row r="71" spans="1:34" ht="12" customHeight="1">
      <c r="K71" s="40">
        <f>+K69+J69+H69</f>
        <v>31817.09</v>
      </c>
      <c r="L71" s="9"/>
      <c r="M71" s="8"/>
      <c r="P71" s="2">
        <f>P69+Q69</f>
        <v>23953.600000000002</v>
      </c>
      <c r="AG71" s="39">
        <f>+AG69</f>
        <v>-31726.489124999996</v>
      </c>
    </row>
    <row r="72" spans="1:34" ht="12" customHeight="1">
      <c r="K72" s="8"/>
      <c r="L72" s="9"/>
      <c r="M72" s="8"/>
    </row>
    <row r="73" spans="1:34" ht="12" customHeight="1">
      <c r="C73" s="36" t="s">
        <v>33</v>
      </c>
      <c r="G73" s="10"/>
      <c r="K73" s="67"/>
      <c r="L73" s="67"/>
      <c r="M73" s="67"/>
    </row>
    <row r="74" spans="1:34" ht="12" customHeight="1">
      <c r="K74" s="8"/>
      <c r="L74" s="9"/>
      <c r="M74" s="8"/>
    </row>
    <row r="75" spans="1:34" ht="12" customHeight="1">
      <c r="K75" s="8"/>
      <c r="L75" s="9"/>
      <c r="M75" s="8"/>
    </row>
    <row r="76" spans="1:34" ht="12" customHeight="1">
      <c r="A76" s="1"/>
      <c r="B76" s="1"/>
      <c r="D76" s="1"/>
      <c r="E76" s="1"/>
      <c r="F76" s="1"/>
      <c r="H76" s="1"/>
      <c r="I76" s="1"/>
      <c r="J76" s="1"/>
      <c r="K76" s="8"/>
      <c r="L76" s="9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D76" s="1"/>
      <c r="AE76" s="1"/>
      <c r="AF76" s="1"/>
      <c r="AG76" s="1"/>
    </row>
    <row r="77" spans="1:34" ht="12" customHeight="1"/>
    <row r="78" spans="1:34" ht="12" customHeight="1"/>
    <row r="79" spans="1:34" ht="12" customHeight="1"/>
    <row r="80" spans="1:34" ht="12" customHeight="1"/>
    <row r="81" spans="1:33" ht="12" customHeight="1"/>
    <row r="82" spans="1:33" ht="12" customHeight="1"/>
    <row r="83" spans="1:33" ht="12" customHeight="1">
      <c r="Q83" s="2">
        <v>0</v>
      </c>
    </row>
    <row r="84" spans="1:33" ht="12" customHeight="1">
      <c r="A84" s="1"/>
      <c r="B84" s="1"/>
      <c r="D84" s="1"/>
      <c r="E84" s="1"/>
      <c r="F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Z84" s="1"/>
      <c r="AA84" s="1"/>
      <c r="AB84" s="1"/>
      <c r="AC84" s="1"/>
      <c r="AD84" s="1"/>
      <c r="AE84" s="1"/>
      <c r="AF84" s="1"/>
      <c r="AG84" s="1"/>
    </row>
  </sheetData>
  <mergeCells count="1">
    <mergeCell ref="K73:M73"/>
  </mergeCells>
  <pageMargins left="0.7" right="0.7" top="0.75" bottom="0.75" header="0.3" footer="0.3"/>
  <pageSetup paperSize="5" scale="8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5"/>
  <sheetViews>
    <sheetView workbookViewId="0">
      <selection activeCell="AL20" sqref="AK18:AL20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hidden="1" customWidth="1"/>
    <col min="5" max="5" width="22.7109375" style="5" hidden="1" customWidth="1"/>
    <col min="6" max="6" width="7.85546875" style="4" hidden="1" customWidth="1"/>
    <col min="7" max="7" width="22" style="1" customWidth="1"/>
    <col min="8" max="8" width="8" style="2" hidden="1" customWidth="1"/>
    <col min="9" max="9" width="8.42578125" style="2" hidden="1" customWidth="1"/>
    <col min="10" max="10" width="9.7109375" style="2" customWidth="1"/>
    <col min="11" max="11" width="10.42578125" style="2" customWidth="1"/>
    <col min="12" max="12" width="7.85546875" style="3" hidden="1" customWidth="1"/>
    <col min="13" max="13" width="9.7109375" style="2" customWidth="1"/>
    <col min="14" max="14" width="8.5703125" style="2" hidden="1" customWidth="1"/>
    <col min="15" max="15" width="9" style="2" hidden="1" customWidth="1"/>
    <col min="16" max="16" width="9.85546875" style="2" customWidth="1"/>
    <col min="17" max="17" width="7.85546875" style="2" hidden="1" customWidth="1"/>
    <col min="18" max="18" width="7.7109375" style="2" hidden="1" customWidth="1"/>
    <col min="19" max="19" width="8.140625" style="2" hidden="1" customWidth="1"/>
    <col min="20" max="21" width="9.140625" style="2" hidden="1" customWidth="1"/>
    <col min="22" max="24" width="6.85546875" style="2" hidden="1" customWidth="1"/>
    <col min="25" max="25" width="9.28515625" style="2" hidden="1" customWidth="1"/>
    <col min="26" max="26" width="8.28515625" style="2" hidden="1" customWidth="1"/>
    <col min="27" max="27" width="6.7109375" style="2" hidden="1" customWidth="1"/>
    <col min="28" max="28" width="9.5703125" style="2" hidden="1" customWidth="1"/>
    <col min="29" max="30" width="8" style="2" hidden="1" customWidth="1"/>
    <col min="31" max="31" width="10.140625" style="2" hidden="1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139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34" customFormat="1" ht="19.5" customHeight="1">
      <c r="A5" s="22">
        <v>43231</v>
      </c>
      <c r="B5" s="37"/>
      <c r="C5" s="23" t="s">
        <v>140</v>
      </c>
      <c r="D5" s="23"/>
      <c r="E5" s="23"/>
      <c r="F5" s="29"/>
      <c r="G5" s="29" t="s">
        <v>141</v>
      </c>
      <c r="H5" s="30"/>
      <c r="I5" s="30"/>
      <c r="J5" s="30">
        <v>220</v>
      </c>
      <c r="K5" s="30"/>
      <c r="L5" s="31"/>
      <c r="M5" s="32">
        <f t="shared" ref="M5:M8" si="0">SUM(H5:J5,K5/1.12)</f>
        <v>220</v>
      </c>
      <c r="N5" s="32">
        <f t="shared" ref="N5:N8" si="1">K5/1.12*0.12</f>
        <v>0</v>
      </c>
      <c r="O5" s="32">
        <f t="shared" ref="O5:O8" si="2">-SUM(I5:J5,K5/1.12)*L5</f>
        <v>0</v>
      </c>
      <c r="P5" s="32">
        <v>220</v>
      </c>
      <c r="Q5" s="32"/>
      <c r="R5" s="32"/>
      <c r="S5" s="32"/>
      <c r="T5" s="41"/>
      <c r="U5" s="41"/>
      <c r="V5" s="41"/>
      <c r="W5" s="41"/>
      <c r="X5" s="41"/>
      <c r="Y5" s="32"/>
      <c r="Z5" s="32"/>
      <c r="AA5" s="32"/>
      <c r="AB5" s="32"/>
      <c r="AC5" s="41"/>
      <c r="AD5" s="41"/>
      <c r="AE5" s="48"/>
      <c r="AF5" s="48"/>
      <c r="AG5" s="32">
        <f t="shared" ref="AG5:AG8" si="3">-SUM(N5:AF5)</f>
        <v>-220</v>
      </c>
      <c r="AH5" s="33">
        <f t="shared" ref="AH5:AH9" si="4">SUM(H5:K5)+AG5+O5</f>
        <v>0</v>
      </c>
    </row>
    <row r="6" spans="1:34" s="34" customFormat="1" ht="19.5" customHeight="1">
      <c r="A6" s="22">
        <v>43231</v>
      </c>
      <c r="B6" s="37"/>
      <c r="C6" s="23" t="s">
        <v>140</v>
      </c>
      <c r="D6" s="23"/>
      <c r="E6" s="23"/>
      <c r="F6" s="29"/>
      <c r="G6" s="35" t="s">
        <v>142</v>
      </c>
      <c r="H6" s="30"/>
      <c r="I6" s="30"/>
      <c r="J6" s="30">
        <v>107</v>
      </c>
      <c r="K6" s="30"/>
      <c r="L6" s="31"/>
      <c r="M6" s="32">
        <f t="shared" si="0"/>
        <v>107</v>
      </c>
      <c r="N6" s="32">
        <f t="shared" si="1"/>
        <v>0</v>
      </c>
      <c r="O6" s="32">
        <f t="shared" si="2"/>
        <v>0</v>
      </c>
      <c r="P6" s="32">
        <v>107</v>
      </c>
      <c r="Q6" s="32"/>
      <c r="R6" s="32"/>
      <c r="S6" s="32"/>
      <c r="T6" s="41"/>
      <c r="U6" s="41"/>
      <c r="V6" s="41"/>
      <c r="W6" s="41"/>
      <c r="X6" s="41"/>
      <c r="Y6" s="32"/>
      <c r="Z6" s="32"/>
      <c r="AA6" s="32"/>
      <c r="AB6" s="32"/>
      <c r="AC6" s="41"/>
      <c r="AD6" s="41"/>
      <c r="AE6" s="48"/>
      <c r="AF6" s="48"/>
      <c r="AG6" s="32">
        <f t="shared" si="3"/>
        <v>-107</v>
      </c>
      <c r="AH6" s="33">
        <f t="shared" si="4"/>
        <v>0</v>
      </c>
    </row>
    <row r="7" spans="1:34" s="34" customFormat="1" ht="19.5" customHeight="1">
      <c r="A7" s="22">
        <v>43243</v>
      </c>
      <c r="B7" s="37"/>
      <c r="C7" s="23" t="s">
        <v>140</v>
      </c>
      <c r="D7" s="23"/>
      <c r="E7" s="23"/>
      <c r="F7" s="29"/>
      <c r="G7" s="35" t="s">
        <v>143</v>
      </c>
      <c r="H7" s="30"/>
      <c r="I7" s="30"/>
      <c r="J7" s="30">
        <v>200</v>
      </c>
      <c r="K7" s="30"/>
      <c r="L7" s="31"/>
      <c r="M7" s="32">
        <f t="shared" si="0"/>
        <v>200</v>
      </c>
      <c r="N7" s="32">
        <f t="shared" si="1"/>
        <v>0</v>
      </c>
      <c r="O7" s="32">
        <f t="shared" si="2"/>
        <v>0</v>
      </c>
      <c r="P7" s="32">
        <v>200</v>
      </c>
      <c r="Q7" s="32"/>
      <c r="R7" s="32"/>
      <c r="S7" s="32"/>
      <c r="T7" s="41"/>
      <c r="U7" s="41"/>
      <c r="V7" s="41"/>
      <c r="W7" s="41"/>
      <c r="X7" s="41"/>
      <c r="Y7" s="32"/>
      <c r="Z7" s="32"/>
      <c r="AA7" s="32"/>
      <c r="AB7" s="32"/>
      <c r="AC7" s="41"/>
      <c r="AD7" s="41"/>
      <c r="AE7" s="48"/>
      <c r="AF7" s="48"/>
      <c r="AG7" s="32">
        <f t="shared" si="3"/>
        <v>-200</v>
      </c>
      <c r="AH7" s="33">
        <f t="shared" si="4"/>
        <v>0</v>
      </c>
    </row>
    <row r="8" spans="1:34" s="34" customFormat="1" ht="19.5" customHeight="1">
      <c r="A8" s="22">
        <v>43246</v>
      </c>
      <c r="B8" s="37"/>
      <c r="C8" s="23" t="s">
        <v>140</v>
      </c>
      <c r="D8" s="23"/>
      <c r="E8" s="23"/>
      <c r="F8" s="29"/>
      <c r="G8" s="35" t="s">
        <v>143</v>
      </c>
      <c r="H8" s="30"/>
      <c r="I8" s="30"/>
      <c r="J8" s="30">
        <v>100</v>
      </c>
      <c r="K8" s="30"/>
      <c r="L8" s="31"/>
      <c r="M8" s="32">
        <f t="shared" si="0"/>
        <v>100</v>
      </c>
      <c r="N8" s="32">
        <f t="shared" si="1"/>
        <v>0</v>
      </c>
      <c r="O8" s="32">
        <f t="shared" si="2"/>
        <v>0</v>
      </c>
      <c r="P8" s="32">
        <v>100</v>
      </c>
      <c r="Q8" s="32"/>
      <c r="R8" s="32"/>
      <c r="S8" s="32"/>
      <c r="T8" s="41"/>
      <c r="U8" s="41"/>
      <c r="V8" s="41"/>
      <c r="W8" s="41"/>
      <c r="X8" s="41"/>
      <c r="Y8" s="32"/>
      <c r="Z8" s="32"/>
      <c r="AA8" s="32"/>
      <c r="AB8" s="32"/>
      <c r="AC8" s="41"/>
      <c r="AD8" s="41"/>
      <c r="AE8" s="48"/>
      <c r="AF8" s="48"/>
      <c r="AG8" s="32">
        <f t="shared" si="3"/>
        <v>-100</v>
      </c>
      <c r="AH8" s="33">
        <f t="shared" si="4"/>
        <v>0</v>
      </c>
    </row>
    <row r="9" spans="1:34" s="34" customFormat="1" ht="19.5" customHeight="1">
      <c r="A9" s="22"/>
      <c r="B9" s="37"/>
      <c r="C9" s="38"/>
      <c r="D9" s="38"/>
      <c r="E9" s="38"/>
      <c r="F9" s="29"/>
      <c r="G9" s="35"/>
      <c r="H9" s="30"/>
      <c r="I9" s="30"/>
      <c r="J9" s="30"/>
      <c r="K9" s="30"/>
      <c r="L9" s="31"/>
      <c r="M9" s="32">
        <f>SUM(H9:J9,K9/1.12)</f>
        <v>0</v>
      </c>
      <c r="N9" s="32">
        <f>K9/1.12*0.12</f>
        <v>0</v>
      </c>
      <c r="O9" s="32">
        <f>-SUM(I9:J9,K9/1.12)*L9</f>
        <v>0</v>
      </c>
      <c r="P9" s="32"/>
      <c r="Q9" s="32"/>
      <c r="R9" s="32"/>
      <c r="S9" s="32"/>
      <c r="T9" s="41"/>
      <c r="U9" s="41"/>
      <c r="V9" s="41"/>
      <c r="W9" s="41"/>
      <c r="X9" s="41"/>
      <c r="Y9" s="42"/>
      <c r="Z9" s="32"/>
      <c r="AA9" s="32"/>
      <c r="AB9" s="32"/>
      <c r="AC9" s="41"/>
      <c r="AD9" s="41"/>
      <c r="AE9" s="48"/>
      <c r="AF9" s="48"/>
      <c r="AG9" s="45">
        <f>-SUM(N9:AF9)</f>
        <v>0</v>
      </c>
      <c r="AH9" s="33">
        <f t="shared" si="4"/>
        <v>0</v>
      </c>
    </row>
    <row r="10" spans="1:34" s="10" customFormat="1" ht="12" customHeight="1" thickBot="1">
      <c r="A10" s="16"/>
      <c r="B10" s="15"/>
      <c r="C10" s="12"/>
      <c r="D10" s="14"/>
      <c r="E10" s="14"/>
      <c r="F10" s="13"/>
      <c r="G10" s="12"/>
      <c r="H10" s="11">
        <f t="shared" ref="H10:AH10" si="5">SUM(H5:H9)</f>
        <v>0</v>
      </c>
      <c r="I10" s="11">
        <f t="shared" si="5"/>
        <v>0</v>
      </c>
      <c r="J10" s="11">
        <f t="shared" si="5"/>
        <v>627</v>
      </c>
      <c r="K10" s="11">
        <f t="shared" si="5"/>
        <v>0</v>
      </c>
      <c r="L10" s="11">
        <f t="shared" si="5"/>
        <v>0</v>
      </c>
      <c r="M10" s="11">
        <f t="shared" si="5"/>
        <v>627</v>
      </c>
      <c r="N10" s="11">
        <f t="shared" si="5"/>
        <v>0</v>
      </c>
      <c r="O10" s="11">
        <f t="shared" si="5"/>
        <v>0</v>
      </c>
      <c r="P10" s="11">
        <f t="shared" si="5"/>
        <v>627</v>
      </c>
      <c r="Q10" s="11">
        <f t="shared" si="5"/>
        <v>0</v>
      </c>
      <c r="R10" s="11">
        <f t="shared" si="5"/>
        <v>0</v>
      </c>
      <c r="S10" s="11">
        <f t="shared" si="5"/>
        <v>0</v>
      </c>
      <c r="T10" s="11">
        <f t="shared" si="5"/>
        <v>0</v>
      </c>
      <c r="U10" s="11">
        <f t="shared" si="5"/>
        <v>0</v>
      </c>
      <c r="V10" s="11">
        <f t="shared" si="5"/>
        <v>0</v>
      </c>
      <c r="W10" s="11">
        <f t="shared" si="5"/>
        <v>0</v>
      </c>
      <c r="X10" s="11">
        <f t="shared" si="5"/>
        <v>0</v>
      </c>
      <c r="Y10" s="11">
        <f t="shared" si="5"/>
        <v>0</v>
      </c>
      <c r="Z10" s="11">
        <f t="shared" si="5"/>
        <v>0</v>
      </c>
      <c r="AA10" s="11">
        <f t="shared" si="5"/>
        <v>0</v>
      </c>
      <c r="AB10" s="11">
        <f t="shared" si="5"/>
        <v>0</v>
      </c>
      <c r="AC10" s="11">
        <f t="shared" si="5"/>
        <v>0</v>
      </c>
      <c r="AD10" s="11">
        <f t="shared" si="5"/>
        <v>0</v>
      </c>
      <c r="AE10" s="11">
        <f t="shared" si="5"/>
        <v>0</v>
      </c>
      <c r="AF10" s="47">
        <f t="shared" si="5"/>
        <v>0</v>
      </c>
      <c r="AG10" s="11">
        <f t="shared" si="5"/>
        <v>-627</v>
      </c>
      <c r="AH10" s="11">
        <f t="shared" si="5"/>
        <v>0</v>
      </c>
    </row>
    <row r="11" spans="1:34" ht="12" customHeight="1" thickTop="1"/>
    <row r="12" spans="1:34" ht="12">
      <c r="K12" s="40">
        <f>+K10+J10+H10</f>
        <v>627</v>
      </c>
      <c r="L12" s="9"/>
      <c r="M12" s="8"/>
      <c r="AG12" s="39">
        <f>+AG10</f>
        <v>-627</v>
      </c>
    </row>
    <row r="13" spans="1:34">
      <c r="K13" s="8"/>
      <c r="L13" s="9"/>
      <c r="M13" s="8"/>
    </row>
    <row r="14" spans="1:34" ht="12">
      <c r="C14" s="36" t="s">
        <v>33</v>
      </c>
      <c r="G14" s="10"/>
      <c r="K14" s="67"/>
      <c r="L14" s="67"/>
      <c r="M14" s="67"/>
    </row>
    <row r="15" spans="1:34">
      <c r="K15" s="8"/>
      <c r="L15" s="9"/>
      <c r="M15" s="8"/>
    </row>
    <row r="16" spans="1:34">
      <c r="K16" s="8"/>
      <c r="L16" s="9"/>
      <c r="M16" s="8"/>
    </row>
    <row r="17" spans="1:33">
      <c r="A17" s="1"/>
      <c r="B17" s="1"/>
      <c r="D17" s="1"/>
      <c r="E17" s="1"/>
      <c r="F17" s="1"/>
      <c r="H17" s="1"/>
      <c r="I17" s="1"/>
      <c r="J17" s="1"/>
      <c r="K17" s="8"/>
      <c r="L17" s="9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Z17" s="1"/>
      <c r="AA17" s="1"/>
      <c r="AB17" s="1"/>
      <c r="AC17" s="1"/>
      <c r="AD17" s="1"/>
      <c r="AE17" s="1"/>
      <c r="AF17" s="1"/>
      <c r="AG17" s="1"/>
    </row>
    <row r="24" spans="1:33">
      <c r="Q24" s="2">
        <v>0</v>
      </c>
    </row>
    <row r="25" spans="1:33">
      <c r="A25" s="1"/>
      <c r="B25" s="1"/>
      <c r="D25" s="1"/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Z25" s="1"/>
      <c r="AA25" s="1"/>
      <c r="AB25" s="1"/>
      <c r="AC25" s="1"/>
      <c r="AD25" s="1"/>
      <c r="AE25" s="1"/>
      <c r="AF25" s="1"/>
      <c r="AG25" s="1"/>
    </row>
  </sheetData>
  <mergeCells count="1">
    <mergeCell ref="K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Palengke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2018-01-06T05:15:02Z</cp:lastPrinted>
  <dcterms:created xsi:type="dcterms:W3CDTF">2014-11-05T03:52:28Z</dcterms:created>
  <dcterms:modified xsi:type="dcterms:W3CDTF">2018-06-06T12:08:15Z</dcterms:modified>
</cp:coreProperties>
</file>