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Sept 2020\"/>
    </mc:Choice>
  </mc:AlternateContent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Sheet1!$B$100:$H$131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17" i="79" l="1"/>
  <c r="P10" i="79"/>
  <c r="G8" i="20" l="1"/>
  <c r="R35" i="20" l="1"/>
  <c r="F17" i="79" s="1"/>
  <c r="G7" i="20"/>
  <c r="N9" i="20" l="1"/>
  <c r="N12" i="20"/>
  <c r="F50" i="79" l="1"/>
  <c r="N59" i="20" l="1"/>
  <c r="N65" i="20"/>
  <c r="M59" i="20"/>
  <c r="M58" i="20"/>
  <c r="J56" i="20"/>
  <c r="K56" i="20"/>
  <c r="L56" i="20"/>
  <c r="M56" i="20" s="1"/>
  <c r="J57" i="20"/>
  <c r="K57" i="20"/>
  <c r="L57" i="20"/>
  <c r="M57" i="20" s="1"/>
  <c r="J58" i="20"/>
  <c r="K58" i="20"/>
  <c r="L58" i="20"/>
  <c r="J59" i="20"/>
  <c r="K59" i="20"/>
  <c r="L59" i="20"/>
  <c r="J60" i="20"/>
  <c r="K60" i="20"/>
  <c r="L60" i="20"/>
  <c r="S44" i="20"/>
  <c r="S38" i="20"/>
  <c r="R44" i="20"/>
  <c r="R43" i="20"/>
  <c r="R42" i="20"/>
  <c r="R41" i="20"/>
  <c r="R40" i="20"/>
  <c r="R39" i="20"/>
  <c r="R38" i="20"/>
  <c r="R37" i="20"/>
  <c r="R36" i="20"/>
  <c r="O38" i="20"/>
  <c r="O37" i="20"/>
  <c r="O36" i="20"/>
  <c r="O35" i="20"/>
  <c r="P38" i="20"/>
  <c r="P35" i="20"/>
  <c r="G9" i="20"/>
  <c r="H43" i="79" s="1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H17" i="79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P94" i="64" s="1"/>
  <c r="I26" i="5"/>
  <c r="I27" i="5"/>
  <c r="F33" i="63"/>
  <c r="B37" i="5"/>
  <c r="B41" i="5" s="1"/>
  <c r="B44" i="5" s="1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N46" i="21"/>
  <c r="N46" i="79"/>
  <c r="F112" i="21"/>
  <c r="H116" i="21" s="1"/>
  <c r="H127" i="21" s="1"/>
  <c r="X13" i="20"/>
  <c r="D28" i="20" s="1"/>
  <c r="P28" i="20" s="1"/>
  <c r="S41" i="20" s="1"/>
  <c r="D29" i="20"/>
  <c r="P29" i="20" s="1"/>
  <c r="S42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S36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N57" i="20" l="1"/>
  <c r="P127" i="21"/>
  <c r="V127" i="21" s="1"/>
  <c r="P30" i="20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N63" i="20" s="1"/>
  <c r="I62" i="20"/>
  <c r="N62" i="20" s="1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T127" i="21"/>
  <c r="I56" i="20"/>
  <c r="P22" i="20"/>
  <c r="H10" i="79" s="1"/>
  <c r="H28" i="79" s="1"/>
  <c r="T28" i="79" s="1"/>
  <c r="P26" i="20"/>
  <c r="S39" i="20" s="1"/>
  <c r="I60" i="20"/>
  <c r="N60" i="20" s="1"/>
  <c r="V94" i="21"/>
  <c r="V61" i="21"/>
  <c r="L50" i="5"/>
  <c r="L49" i="5" s="1"/>
  <c r="N56" i="20" l="1"/>
  <c r="S35" i="20"/>
  <c r="T28" i="21" s="1"/>
  <c r="S43" i="20"/>
  <c r="T160" i="21" s="1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<sst xmlns="http://schemas.openxmlformats.org/spreadsheetml/2006/main" count="2098" uniqueCount="310">
  <si>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</si>
  <si>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</si>
  <si>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</si>
  <si>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</si>
  <si>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</si>
  <si>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</si>
  <si>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</si>
  <si>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</si>
  <si>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</si>
  <si>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</si>
  <si>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</si>
  <si>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</si>
  <si>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</si>
  <si>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</si>
  <si>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</si>
  <si>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</si>
  <si>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</si>
  <si>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</si>
  <si>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</si>
  <si>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</si>
  <si>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</si>
  <si>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</si>
  <si>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</si>
  <si>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</si>
  <si>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</si>
  <si>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</si>
  <si>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</si>
  <si>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</si>
  <si>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</si>
  <si>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</si>
  <si>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</si>
  <si>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</si>
  <si>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</si>
  <si>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</si>
  <si>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</si>
  <si>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</si>
  <si>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</si>
  <si>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</si>
  <si>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</si>
  <si>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</si>
  <si>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</si>
  <si>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</si>
  <si>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</si>
  <si>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</si>
  <si>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</si>
  <si>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</si>
  <si>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</si>
  <si>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</si>
  <si>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</si>
  <si>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</si>
  <si>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</si>
  <si>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</si>
  <si>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</si>
  <si>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</si>
  <si>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</si>
  <si>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</si>
  <si>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</si>
  <si>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</si>
  <si>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</si>
  <si>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</si>
  <si>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</si>
  <si>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</si>
  <si>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</si>
  <si>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</si>
  <si>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</si>
  <si>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</si>
  <si>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</si>
  <si>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</si>
  <si>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</si>
  <si>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</si>
  <si>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</si>
  <si>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</si>
  <si>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</si>
  <si>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</si>
  <si>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</si>
  <si>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</si>
  <si>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</si>
  <si>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</si>
  <si>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</si>
  <si>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</si>
  <si>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</si>
  <si>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</si>
  <si>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</si>
  <si>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</si>
  <si>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</si>
  <si>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</si>
  <si>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</si>
  <si>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</si>
  <si>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</si>
  <si>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</si>
  <si>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</si>
  <si>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</si>
  <si>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</si>
  <si>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</si>
  <si>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</si>
  <si>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</si>
  <si>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</si>
  <si>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</si>
  <si>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</si>
  <si>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</si>
  <si>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</si>
  <si>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</si>
  <si>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</si>
  <si>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</si>
  <si>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</si>
  <si>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</si>
  <si>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</si>
  <si>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</si>
  <si>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</si>
  <si>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</si>
  <si>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</si>
  <si>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</si>
  <si>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</si>
  <si>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</si>
  <si>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</si>
  <si>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</si>
  <si>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</si>
  <si>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</si>
  <si>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</si>
  <si>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</si>
  <si>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</si>
  <si>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</si>
  <si>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</si>
  <si>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</si>
  <si>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</si>
  <si>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</si>
  <si>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</si>
  <si>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</si>
  <si>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</si>
  <si>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</si>
  <si>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</si>
  <si>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</si>
  <si>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</si>
  <si>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</si>
  <si>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</si>
  <si>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</si>
  <si>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</si>
  <si>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</si>
  <si>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</si>
  <si>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</si>
  <si>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</si>
  <si>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</si>
  <si>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</si>
  <si>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</si>
  <si>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</si>
  <si>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</si>
  <si>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</si>
  <si>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</si>
  <si>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</si>
  <si>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</si>
  <si>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</si>
  <si>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</si>
  <si>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</si>
  <si>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</si>
  <si>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</si>
  <si>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</si>
  <si>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</si>
  <si>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</si>
  <si>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</si>
  <si>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</si>
  <si>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</si>
  <si>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</si>
  <si>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</si>
  <si>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</si>
  <si>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</si>
  <si>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</si>
  <si>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</si>
  <si>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</si>
  <si>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</si>
  <si>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</si>
  <si>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</si>
  <si>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</si>
  <si>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</si>
  <si>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</si>
  <si>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</si>
  <si>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</si>
  <si>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</si>
  <si>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</si>
  <si>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</si>
  <si>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</si>
  <si>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</si>
  <si>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</si>
  <si>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</si>
  <si>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</si>
  <si>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</si>
  <si>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</si>
  <si>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</si>
  <si>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</si>
  <si>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</si>
  <si>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</si>
  <si>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</si>
  <si>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</si>
  <si>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</si>
  <si>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</si>
  <si>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</si>
  <si>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</si>
  <si>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</si>
  <si>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</si>
  <si>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</si>
  <si>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</si>
  <si>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</si>
  <si>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</si>
  <si>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</si>
  <si>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</si>
  <si>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</si>
  <si>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</si>
  <si>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</si>
  <si>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</si>
  <si>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</si>
  <si>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</si>
  <si>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</si>
  <si>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</si>
  <si>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</si>
  <si>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</si>
  <si>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</si>
  <si>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</si>
  <si>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</si>
  <si>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</si>
  <si>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</si>
  <si>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</si>
  <si>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</si>
  <si>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</si>
  <si>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</si>
  <si>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</si>
  <si>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</si>
  <si>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</si>
  <si>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</si>
  <si>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</si>
  <si>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</si>
  <si>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</si>
  <si>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</si>
  <si>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</si>
  <si>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</si>
  <si>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</si>
  <si>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</si>
  <si>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</si>
  <si>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</si>
  <si>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</si>
  <si>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</si>
  <si>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</si>
  <si>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</si>
  <si>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</si>
  <si>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</si>
  <si>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</si>
  <si>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</si>
  <si>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</si>
  <si>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</si>
  <si>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</si>
  <si>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</si>
  <si>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</si>
  <si>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</si>
  <si>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</si>
  <si>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</si>
  <si>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</si>
  <si>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</si>
  <si>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</si>
  <si>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</si>
  <si>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</si>
  <si>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</si>
  <si>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</si>
  <si>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</si>
  <si>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</si>
  <si>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</si>
  <si>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</si>
  <si>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</si>
  <si>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</si>
  <si>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</si>
  <si>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</si>
  <si>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</si>
  <si>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</si>
  <si>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</si>
  <si>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</si>
  <si>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</si>
  <si>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</si>
  <si>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</si>
  <si>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</si>
  <si>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</si>
  <si>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</si>
  <si>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</si>
  <si>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</si>
  <si>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</si>
  <si>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</si>
  <si>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</si>
  <si>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</si>
  <si>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</si>
  <si>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</si>
  <si>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</si>
  <si>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</si>
  <si>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</si>
  <si>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</si>
  <si>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</si>
  <si>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</si>
  <si>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</si>
  <si>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</si>
  <si>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</si>
  <si>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</si>
  <si>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</si>
  <si>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</si>
  <si>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</si>
  <si>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</si>
  <si>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</si>
  <si>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</si>
  <si>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</si>
  <si>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</si>
  <si>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</si>
  <si>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</si>
  <si>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</si>
  <si>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</si>
  <si>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</si>
  <si>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September 21-26,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</si>
</sst>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opLeftCell="A22" workbookViewId="0">
      <pane xSplit="2" topLeftCell="C1" activePane="topRight" state="frozen"/>
      <selection pane="topRight" activeCell="E48" sqref="E48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8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</f>
        <v>4741.3846153846152</v>
      </c>
      <c r="H9" s="20">
        <f t="shared" ref="H9:H14" si="2">(F9+J9+K9+L9+Q9)*10</f>
        <v>60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41"/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6</v>
      </c>
      <c r="G12" s="141">
        <f t="shared" ref="G12:G15" si="6">E12*F12</f>
        <v>3162</v>
      </c>
      <c r="H12" s="20">
        <f t="shared" ref="H12" si="7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6</v>
      </c>
      <c r="G13" s="141">
        <f>E13*F13</f>
        <v>3162</v>
      </c>
      <c r="H13" s="20">
        <f>(F13+Q13)*10</f>
        <v>60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3222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0</v>
      </c>
      <c r="G14" s="141">
        <f t="shared" si="6"/>
        <v>0</v>
      </c>
      <c r="H14" s="20">
        <f t="shared" si="2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9">+D15/13</f>
        <v>527</v>
      </c>
      <c r="F15" s="352">
        <v>0</v>
      </c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14227.384615384615</v>
      </c>
      <c r="H18" s="3">
        <f>SUM(H7:H16)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14467.384615384615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September 21-26,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3222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4801.3846153846152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4801.3846153846152</v>
      </c>
      <c r="R24" s="71">
        <f t="shared" si="15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3222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3222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3222</v>
      </c>
      <c r="R28" s="71">
        <f t="shared" si="15"/>
        <v>3222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0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5"/>
        <v>0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0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0</v>
      </c>
      <c r="R30" s="71">
        <f t="shared" si="15"/>
        <v>0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14467.384615384615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14467.384615384615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:O38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si="25"/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5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3222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3222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0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>
        <v>0</v>
      </c>
      <c r="R43" s="126">
        <f t="shared" si="26"/>
        <v>0</v>
      </c>
      <c r="S43" s="166">
        <f t="shared" si="24"/>
        <v>0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15528.923076923076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308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303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/>
      <c r="H56" s="157">
        <v>0</v>
      </c>
      <c r="I56" s="158">
        <f t="shared" ref="I56:I58" si="28">+D22-F22-H22-D56-J22-K22-L22-M22-N22-O22-E56-H56-F56-G56-I22</f>
        <v>0</v>
      </c>
      <c r="J56" s="273">
        <f>+O35</f>
        <v>79.538461538461533</v>
      </c>
      <c r="K56" s="273">
        <f t="shared" ref="K56:L60" si="29">+P35</f>
        <v>1034</v>
      </c>
      <c r="L56" s="273">
        <f t="shared" si="29"/>
        <v>0</v>
      </c>
      <c r="M56" s="126">
        <f t="shared" ref="M56:M59" si="30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3222</v>
      </c>
      <c r="J57" s="273">
        <f>+O36</f>
        <v>76.92307692307692</v>
      </c>
      <c r="K57" s="273">
        <f t="shared" si="29"/>
        <v>1000</v>
      </c>
      <c r="L57" s="273">
        <f t="shared" si="29"/>
        <v>6</v>
      </c>
      <c r="M57" s="126">
        <f t="shared" si="30"/>
        <v>461.53846153846155</v>
      </c>
      <c r="N57" s="165">
        <f>P23+M57</f>
        <v>3683.5384615384614</v>
      </c>
    </row>
    <row r="58" spans="1:16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236"/>
      <c r="H58" s="157">
        <v>0</v>
      </c>
      <c r="I58" s="158">
        <f t="shared" si="28"/>
        <v>4801.3846153846152</v>
      </c>
      <c r="J58" s="273">
        <f>+O37</f>
        <v>100</v>
      </c>
      <c r="K58" s="273">
        <f t="shared" si="29"/>
        <v>1300</v>
      </c>
      <c r="L58" s="273">
        <f t="shared" si="29"/>
        <v>6</v>
      </c>
      <c r="M58" s="126">
        <f t="shared" si="30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3">
        <f>+O38</f>
        <v>79.538461538461533</v>
      </c>
      <c r="K59" s="273">
        <f t="shared" si="29"/>
        <v>1034</v>
      </c>
      <c r="L59" s="273">
        <f t="shared" si="29"/>
        <v>0</v>
      </c>
      <c r="M59" s="126">
        <f t="shared" si="30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29"/>
        <v>0</v>
      </c>
      <c r="L60" s="273">
        <f t="shared" si="29"/>
        <v>0</v>
      </c>
      <c r="N60" s="165">
        <f t="shared" ref="N60:N65" si="31">+I60+J60+K60</f>
        <v>0</v>
      </c>
    </row>
    <row r="61" spans="1:16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1"/>
        <v>3222</v>
      </c>
    </row>
    <row r="62" spans="1:16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3222</v>
      </c>
      <c r="N62" s="165">
        <f t="shared" si="31"/>
        <v>3222</v>
      </c>
    </row>
    <row r="63" spans="1:16" x14ac:dyDescent="0.2">
      <c r="A63" s="139">
        <v>8</v>
      </c>
      <c r="B63" s="22" t="str">
        <f t="shared" si="27"/>
        <v>Hayagan, Ruel</v>
      </c>
      <c r="C63" s="248" t="str">
        <f t="shared" si="27"/>
        <v>Cook</v>
      </c>
      <c r="D63" s="73"/>
      <c r="E63" s="122"/>
      <c r="F63" s="122"/>
      <c r="G63" s="122"/>
      <c r="H63" s="15">
        <v>0</v>
      </c>
      <c r="I63" s="158">
        <f t="shared" ref="I63:I65" si="32">+D29-F29-H29-D63-J29-K29-L29-M29-N29-O29-E63-H63-F63-G63-I29</f>
        <v>0</v>
      </c>
      <c r="N63" s="165">
        <f t="shared" si="31"/>
        <v>0</v>
      </c>
    </row>
    <row r="64" spans="1:16" x14ac:dyDescent="0.2">
      <c r="A64" s="139">
        <v>9</v>
      </c>
      <c r="B64" s="22" t="str">
        <f t="shared" si="27"/>
        <v>Labadan, Eric</v>
      </c>
      <c r="C64" s="248" t="str">
        <f t="shared" si="27"/>
        <v>Waiter</v>
      </c>
      <c r="D64" s="73"/>
      <c r="E64" s="122"/>
      <c r="F64" s="122"/>
      <c r="G64" s="122"/>
      <c r="H64" s="15">
        <v>0</v>
      </c>
      <c r="I64" s="158">
        <f t="shared" si="32"/>
        <v>0</v>
      </c>
      <c r="N64" s="165">
        <f t="shared" si="31"/>
        <v>0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2"/>
        <v>0</v>
      </c>
      <c r="N65" s="165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14467.384615384615</v>
      </c>
      <c r="N67" s="361">
        <f>SUM(N56:N66)</f>
        <v>15528.923076923076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21-26,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21-26,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1142.9230769230769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1113.5384615384614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4304.9230769230771</v>
      </c>
      <c r="R28" s="215"/>
      <c r="T28" s="216">
        <f>+H28-'26-10 payroll'!S35</f>
        <v>1113.5384615384614</v>
      </c>
      <c r="U28" s="217"/>
      <c r="V28" s="218">
        <f>+P28-'26-10 payroll'!S36</f>
        <v>621.3846153846157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 t="str">
        <f>'26-10 payroll'!D3</f>
        <v>September 21-26,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'26-10 payroll'!D3</f>
        <v>September 21-26, 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 t="str">
        <f>'26-10 payroll'!D3</f>
        <v>September 21-26,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21-26,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21-26,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21-26,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 t="str">
        <f>'26-10 payroll'!D3</f>
        <v>September 21-26, 2020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September 21-26,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3222</v>
      </c>
      <c r="H24" s="80">
        <f>'11-25 payroll'!R28</f>
        <v>0</v>
      </c>
      <c r="I24" s="81">
        <f t="shared" si="0"/>
        <v>3222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14467.384615384615</v>
      </c>
      <c r="H29" s="103">
        <f t="shared" ref="H29:O29" si="3">SUM(H18:H27)</f>
        <v>36377</v>
      </c>
      <c r="I29" s="103">
        <f t="shared" si="3"/>
        <v>50844.384615384617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2147.5384615384614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22740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60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5878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37754.384615384617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8534</v>
      </c>
      <c r="Q44" s="263">
        <f>SUM(B44:P44)</f>
        <v>46408.384615384617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47080.68461538462</v>
      </c>
      <c r="M48" s="263">
        <f>+I29+P36+P41-(O36+O41)+G36</f>
        <v>59428.384615384617</v>
      </c>
      <c r="N48" s="109">
        <f>+L48-M48</f>
        <v>-12347.699999999997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20854.900000000001</v>
      </c>
      <c r="M49" s="263">
        <f>+L49</f>
        <v>20854.900000000001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11942.7</v>
      </c>
      <c r="M51" s="263">
        <f>+L51</f>
        <v>11942.7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26630.784615384615</v>
      </c>
      <c r="N52" s="109">
        <f>+L52-M52</f>
        <v>-12347.699999999999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abSelected="1" topLeftCell="A87" workbookViewId="0">
      <selection activeCell="B100" sqref="B100:H131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'[2]11-25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'[2]11-25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v>527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21-26,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21-26,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0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payroll'!R36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+H28-'[2]11-25 payroll'!S35</f>
        <v>-5767.605140624999</v>
      </c>
      <c r="U28" s="217"/>
      <c r="V28" s="218">
        <f>+P28-'[2]11-25 payroll'!S36</f>
        <v>-2829.9594915865387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'[2]11-25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'[2]11-25 payroll'!E9</f>
        <v>790.23076923076928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 t="str">
        <f>'26-10 payroll'!D3</f>
        <v>September 21-26,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">
        <v>302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-3406.0060783653844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'[2]11-25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 t="str">
        <f>'26-10 payroll'!D3</f>
        <v>September 21-26,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21-26,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-4509.8982442708329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21-26,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21-26,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6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-1850.4799999999996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2020-09-24T11:46:25Z</cp:lastPrinted>
  <dcterms:created xsi:type="dcterms:W3CDTF">2010-01-04T12:18:59Z</dcterms:created>
  <dcterms:modified xsi:type="dcterms:W3CDTF">2020-09-24T11:50:11Z</dcterms:modified>
</cp:coreProperties>
</file>