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Augus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Sheet1!$B$34:$P$98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9" i="20" l="1"/>
  <c r="N12" i="20"/>
  <c r="H43" i="79" l="1"/>
  <c r="F50" i="79"/>
  <c r="N59" i="20" l="1"/>
  <c r="N57" i="20"/>
  <c r="N56" i="20"/>
  <c r="N65" i="20"/>
  <c r="N60" i="20"/>
  <c r="N62" i="20"/>
  <c r="N63" i="20"/>
  <c r="M59" i="20"/>
  <c r="M57" i="20"/>
  <c r="M56" i="20"/>
  <c r="M58" i="20"/>
  <c r="J56" i="20"/>
  <c r="K56" i="20"/>
  <c r="L56" i="20"/>
  <c r="J57" i="20"/>
  <c r="K57" i="20"/>
  <c r="L57" i="20"/>
  <c r="J58" i="20"/>
  <c r="K58" i="20"/>
  <c r="L58" i="20"/>
  <c r="J59" i="20"/>
  <c r="K59" i="20"/>
  <c r="L59" i="20"/>
  <c r="J60" i="20"/>
  <c r="K60" i="20"/>
  <c r="L60" i="20"/>
  <c r="S44" i="20"/>
  <c r="S42" i="20"/>
  <c r="S41" i="20"/>
  <c r="S39" i="20"/>
  <c r="S38" i="20"/>
  <c r="S36" i="20"/>
  <c r="R44" i="20"/>
  <c r="R43" i="20"/>
  <c r="R42" i="20"/>
  <c r="R41" i="20"/>
  <c r="R40" i="20"/>
  <c r="R39" i="20"/>
  <c r="S35" i="20"/>
  <c r="R38" i="20"/>
  <c r="R37" i="20"/>
  <c r="R36" i="20"/>
  <c r="R35" i="20"/>
  <c r="O38" i="20"/>
  <c r="O37" i="20"/>
  <c r="O36" i="20"/>
  <c r="O35" i="20"/>
  <c r="P38" i="20"/>
  <c r="P35" i="20"/>
  <c r="G9" i="20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N17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F14" i="79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F17" i="79"/>
  <c r="H17" i="79" s="1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P127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D29" i="20"/>
  <c r="P29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94" i="64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H28" i="79"/>
  <c r="T28" i="79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P30" i="20" l="1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I62" i="20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V127" i="21"/>
  <c r="T127" i="21"/>
  <c r="I56" i="20"/>
  <c r="P22" i="20"/>
  <c r="T28" i="21" s="1"/>
  <c r="P26" i="20"/>
  <c r="I60" i="20"/>
  <c r="V94" i="21"/>
  <c r="V61" i="21"/>
  <c r="L50" i="5"/>
  <c r="L49" i="5" s="1"/>
  <c r="T160" i="21" l="1"/>
  <c r="S43" i="20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<sst xmlns="http://schemas.openxmlformats.org/spreadsheetml/2006/main" count="2098" uniqueCount="310">
  <si>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</si>
  <si>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</si>
  <si>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</si>
  <si>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</si>
  <si>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</si>
  <si>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</si>
  <si>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</si>
  <si>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</si>
  <si>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</si>
  <si>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</si>
  <si>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</si>
  <si>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</si>
  <si>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</si>
  <si>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</si>
  <si>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</si>
  <si>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</si>
  <si>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</si>
  <si>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</si>
  <si>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</si>
  <si>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</si>
  <si>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</si>
  <si>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</si>
  <si>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</si>
  <si>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</si>
  <si>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</si>
  <si>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</si>
  <si>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</si>
  <si>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</si>
  <si>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</si>
  <si>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</si>
  <si>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</si>
  <si>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</si>
  <si>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</si>
  <si>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</si>
  <si>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</si>
  <si>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</si>
  <si>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</si>
  <si>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</si>
  <si>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</si>
  <si>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</si>
  <si>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</si>
  <si>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</si>
  <si>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</si>
  <si>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</si>
  <si>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</si>
  <si>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</si>
  <si>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</si>
  <si>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</si>
  <si>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</si>
  <si>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</si>
  <si>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</si>
  <si>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</si>
  <si>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</si>
  <si>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</si>
  <si>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</si>
  <si>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</si>
  <si>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</si>
  <si>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</si>
  <si>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</si>
  <si>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</si>
  <si>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</si>
  <si>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</si>
  <si>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</si>
  <si>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</si>
  <si>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</si>
  <si>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</si>
  <si>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</si>
  <si>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</si>
  <si>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</si>
  <si>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</si>
  <si>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</si>
  <si>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</si>
  <si>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</si>
  <si>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</si>
  <si>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</si>
  <si>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</si>
  <si>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</si>
  <si>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</si>
  <si>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</si>
  <si>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</si>
  <si>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</si>
  <si>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</si>
  <si>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</si>
  <si>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</si>
  <si>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</si>
  <si>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</si>
  <si>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</si>
  <si>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</si>
  <si>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</si>
  <si>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</si>
  <si>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</si>
  <si>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</si>
  <si>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</si>
  <si>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</si>
  <si>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</si>
  <si>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</si>
  <si>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</si>
  <si>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</si>
  <si>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</si>
  <si>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</si>
  <si>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</si>
  <si>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</si>
  <si>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</si>
  <si>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</si>
  <si>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</si>
  <si>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</si>
  <si>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</si>
  <si>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</si>
  <si>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</si>
  <si>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</si>
  <si>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</si>
  <si>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</si>
  <si>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</si>
  <si>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</si>
  <si>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</si>
  <si>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</si>
  <si>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</si>
  <si>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</si>
  <si>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</si>
  <si>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</si>
  <si>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</si>
  <si>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</si>
  <si>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</si>
  <si>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</si>
  <si>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</si>
  <si>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</si>
  <si>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</si>
  <si>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</si>
  <si>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</si>
  <si>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</si>
  <si>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</si>
  <si>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</si>
  <si>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</si>
  <si>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</si>
  <si>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</si>
  <si>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</si>
  <si>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</si>
  <si>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</si>
  <si>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</si>
  <si>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</si>
  <si>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</si>
  <si>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</si>
  <si>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</si>
  <si>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</si>
  <si>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</si>
  <si>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</si>
  <si>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</si>
  <si>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</si>
  <si>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</si>
  <si>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</si>
  <si>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</si>
  <si>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</si>
  <si>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</si>
  <si>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</si>
  <si>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</si>
  <si>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</si>
  <si>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</si>
  <si>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</si>
  <si>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</si>
  <si>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</si>
  <si>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</si>
  <si>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</si>
  <si>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</si>
  <si>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</si>
  <si>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</si>
  <si>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</si>
  <si>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</si>
  <si>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</si>
  <si>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</si>
  <si>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</si>
  <si>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</si>
  <si>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</si>
  <si>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</si>
  <si>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</si>
  <si>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</si>
  <si>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</si>
  <si>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</si>
  <si>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</si>
  <si>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</si>
  <si>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</si>
  <si>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</si>
  <si>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</si>
  <si>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</si>
  <si>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</si>
  <si>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</si>
  <si>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</si>
  <si>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</si>
  <si>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</si>
  <si>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</si>
  <si>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</si>
  <si>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</si>
  <si>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</si>
  <si>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</si>
  <si>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</si>
  <si>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</si>
  <si>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</si>
  <si>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</si>
  <si>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</si>
  <si>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</si>
  <si>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</si>
  <si>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</si>
  <si>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</si>
  <si>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</si>
  <si>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</si>
  <si>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</si>
  <si>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</si>
  <si>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</si>
  <si>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</si>
  <si>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</si>
  <si>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</si>
  <si>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</si>
  <si>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</si>
  <si>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</si>
  <si>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</si>
  <si>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</si>
  <si>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</si>
  <si>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</si>
  <si>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</si>
  <si>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</si>
  <si>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</si>
  <si>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</si>
  <si>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</si>
  <si>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</si>
  <si>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</si>
  <si>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</si>
  <si>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</si>
  <si>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</si>
  <si>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</si>
  <si>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</si>
  <si>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</si>
  <si>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</si>
  <si>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</si>
  <si>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</si>
  <si>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</si>
  <si>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</si>
  <si>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</si>
  <si>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</si>
  <si>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</si>
  <si>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</si>
  <si>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</si>
  <si>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</si>
  <si>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</si>
  <si>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</si>
  <si>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</si>
  <si>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</si>
  <si>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</si>
  <si>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</si>
  <si>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</si>
  <si>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</si>
  <si>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</si>
  <si>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</si>
  <si>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</si>
  <si>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</si>
  <si>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</si>
  <si>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</si>
  <si>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</si>
  <si>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</si>
  <si>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</si>
  <si>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</si>
  <si>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</si>
  <si>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</si>
  <si>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</si>
  <si>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</si>
  <si>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</si>
  <si>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</si>
  <si>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</si>
  <si>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</si>
  <si>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</si>
  <si>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</si>
  <si>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</si>
  <si>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</si>
  <si>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</si>
  <si>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</si>
  <si>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</si>
  <si>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</si>
  <si>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</si>
  <si>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</si>
  <si>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</si>
  <si>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</si>
  <si>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</si>
  <si>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</si>
  <si>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</si>
  <si>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</si>
  <si>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</si>
  <si>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</si>
  <si>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</si>
  <si>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</si>
  <si>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</si>
  <si>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</si>
  <si>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</si>
  <si>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</si>
  <si>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</si>
  <si>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</si>
  <si>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</si>
  <si>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</si>
  <si>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</si>
  <si>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</si>
  <si>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</si>
  <si>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</si>
  <si>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</si>
  <si>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</si>
  <si>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</si>
  <si>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</si>
  <si>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</si>
  <si>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</si>
  <si>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</si>
  <si>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</si>
  <si>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</si>
  <si>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</si>
  <si>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August 10-15,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</si>
</sst>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7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7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75"/>
      <c r="N6" s="375"/>
      <c r="O6" s="285" t="s">
        <v>167</v>
      </c>
      <c r="P6" s="285" t="s">
        <v>168</v>
      </c>
      <c r="Q6" s="316" t="s">
        <v>125</v>
      </c>
      <c r="R6" s="375"/>
      <c r="S6" s="285" t="s">
        <v>167</v>
      </c>
      <c r="T6" s="285" t="s">
        <v>168</v>
      </c>
      <c r="U6" s="316" t="s">
        <v>125</v>
      </c>
      <c r="V6" s="375"/>
      <c r="W6" s="375"/>
      <c r="X6" s="364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5" t="s">
        <v>174</v>
      </c>
      <c r="G11" s="365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6" t="s">
        <v>221</v>
      </c>
      <c r="G12" s="366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6" t="s">
        <v>224</v>
      </c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5" t="s">
        <v>224</v>
      </c>
      <c r="G15" s="365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5" t="s">
        <v>173</v>
      </c>
      <c r="G19" s="365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6" t="s">
        <v>235</v>
      </c>
      <c r="G22" s="366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5" t="s">
        <v>235</v>
      </c>
      <c r="G23" s="365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6" t="s">
        <v>235</v>
      </c>
      <c r="G24" s="366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3"/>
      <c r="M28" s="375"/>
      <c r="N28" s="375"/>
      <c r="O28" s="285" t="s">
        <v>167</v>
      </c>
      <c r="P28" s="285" t="s">
        <v>168</v>
      </c>
      <c r="Q28" s="316" t="s">
        <v>125</v>
      </c>
      <c r="R28" s="375"/>
      <c r="S28" s="285" t="s">
        <v>167</v>
      </c>
      <c r="T28" s="285" t="s">
        <v>168</v>
      </c>
      <c r="U28" s="316" t="s">
        <v>125</v>
      </c>
      <c r="V28" s="375"/>
      <c r="W28" s="375"/>
      <c r="X28" s="364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5" t="s">
        <v>173</v>
      </c>
      <c r="G33" s="365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6" t="s">
        <v>173</v>
      </c>
      <c r="G34" s="366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5" t="s">
        <v>224</v>
      </c>
      <c r="G37" s="365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6" t="s">
        <v>224</v>
      </c>
      <c r="G38" s="366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5" t="s">
        <v>173</v>
      </c>
      <c r="G43" s="365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6" t="s">
        <v>173</v>
      </c>
      <c r="G44" s="366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9" t="s">
        <v>238</v>
      </c>
      <c r="G47" s="379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6" t="s">
        <v>239</v>
      </c>
      <c r="G48" s="366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5" t="s">
        <v>239</v>
      </c>
      <c r="G49" s="365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6" t="s">
        <v>239</v>
      </c>
      <c r="G50" s="366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3"/>
      <c r="M54" s="375"/>
      <c r="N54" s="375"/>
      <c r="O54" s="285" t="s">
        <v>167</v>
      </c>
      <c r="P54" s="285" t="s">
        <v>168</v>
      </c>
      <c r="Q54" s="316" t="s">
        <v>125</v>
      </c>
      <c r="R54" s="375"/>
      <c r="S54" s="285" t="s">
        <v>167</v>
      </c>
      <c r="T54" s="285" t="s">
        <v>168</v>
      </c>
      <c r="U54" s="316" t="s">
        <v>125</v>
      </c>
      <c r="V54" s="375"/>
      <c r="W54" s="375"/>
      <c r="X54" s="364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0" t="s">
        <v>177</v>
      </c>
      <c r="G56" s="366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5" t="s">
        <v>173</v>
      </c>
      <c r="G57" s="365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6" t="s">
        <v>224</v>
      </c>
      <c r="G60" s="366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5" t="s">
        <v>224</v>
      </c>
      <c r="G61" s="365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6" t="s">
        <v>174</v>
      </c>
      <c r="G64" s="366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5" t="s">
        <v>173</v>
      </c>
      <c r="G65" s="365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5" t="s">
        <v>165</v>
      </c>
      <c r="G67" s="365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6" t="s">
        <v>244</v>
      </c>
      <c r="G68" s="366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5" t="s">
        <v>244</v>
      </c>
      <c r="G69" s="365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6" t="s">
        <v>244</v>
      </c>
      <c r="G70" s="366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3"/>
      <c r="M74" s="375"/>
      <c r="N74" s="375"/>
      <c r="O74" s="285" t="s">
        <v>167</v>
      </c>
      <c r="P74" s="285" t="s">
        <v>168</v>
      </c>
      <c r="Q74" s="316" t="s">
        <v>125</v>
      </c>
      <c r="R74" s="375"/>
      <c r="S74" s="285" t="s">
        <v>167</v>
      </c>
      <c r="T74" s="285" t="s">
        <v>168</v>
      </c>
      <c r="U74" s="316" t="s">
        <v>125</v>
      </c>
      <c r="V74" s="375"/>
      <c r="W74" s="375"/>
      <c r="X74" s="364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5" t="s">
        <v>173</v>
      </c>
      <c r="G79" s="365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6" t="s">
        <v>173</v>
      </c>
      <c r="G80" s="366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5" t="s">
        <v>224</v>
      </c>
      <c r="G83" s="365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6" t="s">
        <v>224</v>
      </c>
      <c r="G84" s="366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5"/>
      <c r="G91" s="365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5" t="s">
        <v>239</v>
      </c>
      <c r="G95" s="365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5" t="s">
        <v>239</v>
      </c>
      <c r="G96" s="365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5" t="s">
        <v>239</v>
      </c>
      <c r="G97" s="365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3"/>
      <c r="M101" s="375"/>
      <c r="N101" s="375"/>
      <c r="O101" s="285" t="s">
        <v>167</v>
      </c>
      <c r="P101" s="285" t="s">
        <v>168</v>
      </c>
      <c r="Q101" s="316" t="s">
        <v>125</v>
      </c>
      <c r="R101" s="375"/>
      <c r="S101" s="285" t="s">
        <v>167</v>
      </c>
      <c r="T101" s="285" t="s">
        <v>168</v>
      </c>
      <c r="U101" s="316" t="s">
        <v>125</v>
      </c>
      <c r="V101" s="375"/>
      <c r="W101" s="375"/>
      <c r="X101" s="364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6" t="s">
        <v>173</v>
      </c>
      <c r="G105" s="366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5" t="s">
        <v>173</v>
      </c>
      <c r="G106" s="365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5" t="s">
        <v>224</v>
      </c>
      <c r="G108" s="365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6" t="s">
        <v>224</v>
      </c>
      <c r="G109" s="366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5" t="s">
        <v>173</v>
      </c>
      <c r="G112" s="365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6" t="s">
        <v>173</v>
      </c>
      <c r="G113" s="366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1" t="s">
        <v>235</v>
      </c>
      <c r="G115" s="381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5" t="s">
        <v>248</v>
      </c>
      <c r="G116" s="365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1" t="s">
        <v>235</v>
      </c>
      <c r="G117" s="381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5" t="s">
        <v>248</v>
      </c>
      <c r="G118" s="365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3"/>
      <c r="M122" s="375"/>
      <c r="N122" s="375"/>
      <c r="O122" s="285" t="s">
        <v>167</v>
      </c>
      <c r="P122" s="285" t="s">
        <v>168</v>
      </c>
      <c r="Q122" s="316" t="s">
        <v>125</v>
      </c>
      <c r="R122" s="375"/>
      <c r="S122" s="285" t="s">
        <v>167</v>
      </c>
      <c r="T122" s="285" t="s">
        <v>168</v>
      </c>
      <c r="U122" s="316" t="s">
        <v>125</v>
      </c>
      <c r="V122" s="375"/>
      <c r="W122" s="375"/>
      <c r="X122" s="364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5" t="s">
        <v>173</v>
      </c>
      <c r="G129" s="365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5" t="s">
        <v>224</v>
      </c>
      <c r="G132" s="365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6" t="s">
        <v>224</v>
      </c>
      <c r="G133" s="366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6" t="s">
        <v>173</v>
      </c>
      <c r="G138" s="366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5" t="s">
        <v>173</v>
      </c>
      <c r="G139" s="365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6" t="s">
        <v>239</v>
      </c>
      <c r="G142" s="366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5" t="s">
        <v>249</v>
      </c>
      <c r="G143" s="365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6" t="s">
        <v>239</v>
      </c>
      <c r="G144" s="366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5" t="s">
        <v>249</v>
      </c>
      <c r="G145" s="365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3"/>
      <c r="M149" s="375"/>
      <c r="N149" s="375"/>
      <c r="O149" s="285" t="s">
        <v>167</v>
      </c>
      <c r="P149" s="285" t="s">
        <v>168</v>
      </c>
      <c r="Q149" s="316" t="s">
        <v>125</v>
      </c>
      <c r="R149" s="375"/>
      <c r="S149" s="285" t="s">
        <v>167</v>
      </c>
      <c r="T149" s="285" t="s">
        <v>168</v>
      </c>
      <c r="U149" s="316" t="s">
        <v>125</v>
      </c>
      <c r="V149" s="375"/>
      <c r="W149" s="375"/>
      <c r="X149" s="364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6" t="s">
        <v>173</v>
      </c>
      <c r="G157" s="366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5" t="s">
        <v>224</v>
      </c>
      <c r="G160" s="365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6" t="s">
        <v>224</v>
      </c>
      <c r="G161" s="366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5" t="s">
        <v>22</v>
      </c>
      <c r="G164" s="365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6" t="s">
        <v>173</v>
      </c>
      <c r="G165" s="366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5" t="s">
        <v>173</v>
      </c>
      <c r="G166" s="365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1" t="s">
        <v>239</v>
      </c>
      <c r="G169" s="381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5" t="s">
        <v>239</v>
      </c>
      <c r="G170" s="365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1" t="s">
        <v>239</v>
      </c>
      <c r="G171" s="381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5" t="s">
        <v>239</v>
      </c>
      <c r="G172" s="365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3"/>
      <c r="M176" s="375"/>
      <c r="N176" s="375"/>
      <c r="O176" s="285" t="s">
        <v>167</v>
      </c>
      <c r="P176" s="285" t="s">
        <v>168</v>
      </c>
      <c r="Q176" s="316" t="s">
        <v>125</v>
      </c>
      <c r="R176" s="375"/>
      <c r="S176" s="285" t="s">
        <v>167</v>
      </c>
      <c r="T176" s="285" t="s">
        <v>168</v>
      </c>
      <c r="U176" s="316" t="s">
        <v>125</v>
      </c>
      <c r="V176" s="375"/>
      <c r="W176" s="375"/>
      <c r="X176" s="364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6" t="s">
        <v>173</v>
      </c>
      <c r="G182" s="366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5" t="s">
        <v>224</v>
      </c>
      <c r="G185" s="365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6" t="s">
        <v>224</v>
      </c>
      <c r="G186" s="366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5" t="s">
        <v>173</v>
      </c>
      <c r="G193" s="365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9"/>
      <c r="G196" s="379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2" t="s">
        <v>251</v>
      </c>
      <c r="G197" s="381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0" t="s">
        <v>251</v>
      </c>
      <c r="G198" s="366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3" t="s">
        <v>251</v>
      </c>
      <c r="G199" s="365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0" t="s">
        <v>251</v>
      </c>
      <c r="G200" s="366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3"/>
      <c r="M204" s="375"/>
      <c r="N204" s="375"/>
      <c r="O204" s="285" t="s">
        <v>167</v>
      </c>
      <c r="P204" s="285" t="s">
        <v>168</v>
      </c>
      <c r="Q204" s="316" t="s">
        <v>125</v>
      </c>
      <c r="R204" s="375"/>
      <c r="S204" s="285" t="s">
        <v>167</v>
      </c>
      <c r="T204" s="285" t="s">
        <v>168</v>
      </c>
      <c r="U204" s="316" t="s">
        <v>125</v>
      </c>
      <c r="V204" s="375"/>
      <c r="W204" s="375"/>
      <c r="X204" s="364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6" t="s">
        <v>173</v>
      </c>
      <c r="G210" s="366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5" t="s">
        <v>224</v>
      </c>
      <c r="G213" s="365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6" t="s">
        <v>224</v>
      </c>
      <c r="G214" s="366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5" t="s">
        <v>173</v>
      </c>
      <c r="G221" s="365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9"/>
      <c r="G224" s="379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2" t="s">
        <v>177</v>
      </c>
      <c r="G225" s="381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0" t="s">
        <v>177</v>
      </c>
      <c r="G226" s="366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3" t="s">
        <v>177</v>
      </c>
      <c r="G227" s="365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0" t="s">
        <v>177</v>
      </c>
      <c r="G228" s="366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3"/>
      <c r="M232" s="375"/>
      <c r="N232" s="375"/>
      <c r="O232" s="285" t="s">
        <v>167</v>
      </c>
      <c r="P232" s="285" t="s">
        <v>168</v>
      </c>
      <c r="Q232" s="316" t="s">
        <v>125</v>
      </c>
      <c r="R232" s="375"/>
      <c r="S232" s="285" t="s">
        <v>167</v>
      </c>
      <c r="T232" s="285" t="s">
        <v>168</v>
      </c>
      <c r="U232" s="316" t="s">
        <v>125</v>
      </c>
      <c r="V232" s="375"/>
      <c r="W232" s="375"/>
      <c r="X232" s="364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5" t="s">
        <v>173</v>
      </c>
      <c r="G237" s="365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5" t="s">
        <v>224</v>
      </c>
      <c r="G239" s="365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6" t="s">
        <v>224</v>
      </c>
      <c r="G240" s="366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5" t="s">
        <v>165</v>
      </c>
      <c r="G241" s="365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5" t="s">
        <v>174</v>
      </c>
      <c r="G243" s="365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6" t="s">
        <v>173</v>
      </c>
      <c r="G244" s="366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9" t="s">
        <v>255</v>
      </c>
      <c r="G245" s="379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1" t="s">
        <v>255</v>
      </c>
      <c r="G246" s="381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9" t="s">
        <v>255</v>
      </c>
      <c r="G247" s="379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1" t="s">
        <v>255</v>
      </c>
      <c r="G248" s="381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9" t="s">
        <v>255</v>
      </c>
      <c r="G249" s="379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3"/>
      <c r="M253" s="375"/>
      <c r="N253" s="375"/>
      <c r="O253" s="285" t="s">
        <v>167</v>
      </c>
      <c r="P253" s="285" t="s">
        <v>168</v>
      </c>
      <c r="Q253" s="316" t="s">
        <v>125</v>
      </c>
      <c r="R253" s="375"/>
      <c r="S253" s="285" t="s">
        <v>167</v>
      </c>
      <c r="T253" s="285" t="s">
        <v>168</v>
      </c>
      <c r="U253" s="316" t="s">
        <v>125</v>
      </c>
      <c r="V253" s="375"/>
      <c r="W253" s="375"/>
      <c r="X253" s="364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5" t="s">
        <v>173</v>
      </c>
      <c r="G258" s="365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6" t="s">
        <v>173</v>
      </c>
      <c r="G259" s="366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5" t="s">
        <v>224</v>
      </c>
      <c r="G262" s="365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6" t="s">
        <v>224</v>
      </c>
      <c r="G263" s="366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5" t="s">
        <v>173</v>
      </c>
      <c r="G268" s="365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6" t="s">
        <v>173</v>
      </c>
      <c r="G269" s="366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1"/>
      <c r="G272" s="381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4" t="s">
        <v>177</v>
      </c>
      <c r="G273" s="379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3" t="s">
        <v>177</v>
      </c>
      <c r="G274" s="365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0" t="s">
        <v>177</v>
      </c>
      <c r="G275" s="366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3" t="s">
        <v>177</v>
      </c>
      <c r="G276" s="365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3"/>
      <c r="M280" s="375"/>
      <c r="N280" s="375"/>
      <c r="O280" s="285" t="s">
        <v>167</v>
      </c>
      <c r="P280" s="285" t="s">
        <v>168</v>
      </c>
      <c r="Q280" s="316" t="s">
        <v>125</v>
      </c>
      <c r="R280" s="375"/>
      <c r="S280" s="285" t="s">
        <v>167</v>
      </c>
      <c r="T280" s="285" t="s">
        <v>168</v>
      </c>
      <c r="U280" s="316" t="s">
        <v>125</v>
      </c>
      <c r="V280" s="375"/>
      <c r="W280" s="375"/>
      <c r="X280" s="364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6" t="s">
        <v>173</v>
      </c>
      <c r="G284" s="366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5" t="s">
        <v>173</v>
      </c>
      <c r="G285" s="365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9"/>
      <c r="G288" s="379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5" t="s">
        <v>224</v>
      </c>
      <c r="G289" s="365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6" t="s">
        <v>224</v>
      </c>
      <c r="G290" s="366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5" t="s">
        <v>173</v>
      </c>
      <c r="G297" s="365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9"/>
      <c r="G298" s="379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2" t="s">
        <v>257</v>
      </c>
      <c r="G299" s="381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2" t="s">
        <v>257</v>
      </c>
      <c r="G300" s="381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3" t="s">
        <v>257</v>
      </c>
      <c r="G301" s="365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2" t="s">
        <v>257</v>
      </c>
      <c r="G302" s="381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3" t="s">
        <v>257</v>
      </c>
      <c r="G303" s="365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7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7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75"/>
      <c r="N6" s="375"/>
      <c r="O6" s="285" t="s">
        <v>167</v>
      </c>
      <c r="P6" s="285" t="s">
        <v>168</v>
      </c>
      <c r="Q6" s="316" t="s">
        <v>125</v>
      </c>
      <c r="R6" s="375"/>
      <c r="S6" s="285" t="s">
        <v>167</v>
      </c>
      <c r="T6" s="285" t="s">
        <v>168</v>
      </c>
      <c r="U6" s="316" t="s">
        <v>125</v>
      </c>
      <c r="V6" s="375"/>
      <c r="W6" s="375"/>
      <c r="X6" s="364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6"/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6" t="s">
        <v>224</v>
      </c>
      <c r="G16" s="366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5" t="s">
        <v>224</v>
      </c>
      <c r="G17" s="365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6" t="s">
        <v>173</v>
      </c>
      <c r="G22" s="366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5" t="s">
        <v>235</v>
      </c>
      <c r="G25" s="365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6" t="s">
        <v>235</v>
      </c>
      <c r="G26" s="366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5" t="s">
        <v>235</v>
      </c>
      <c r="G27" s="365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3"/>
      <c r="M31" s="375"/>
      <c r="N31" s="375"/>
      <c r="O31" s="285" t="s">
        <v>167</v>
      </c>
      <c r="P31" s="285" t="s">
        <v>168</v>
      </c>
      <c r="Q31" s="316" t="s">
        <v>125</v>
      </c>
      <c r="R31" s="375"/>
      <c r="S31" s="285" t="s">
        <v>167</v>
      </c>
      <c r="T31" s="285" t="s">
        <v>168</v>
      </c>
      <c r="U31" s="316" t="s">
        <v>125</v>
      </c>
      <c r="V31" s="375"/>
      <c r="W31" s="375"/>
      <c r="X31" s="364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5" t="s">
        <v>263</v>
      </c>
      <c r="G32" s="365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0" t="s">
        <v>207</v>
      </c>
      <c r="G33" s="380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5" t="s">
        <v>173</v>
      </c>
      <c r="G34" s="365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6" t="s">
        <v>173</v>
      </c>
      <c r="G35" s="366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3" t="s">
        <v>201</v>
      </c>
      <c r="G36" s="365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6" t="s">
        <v>224</v>
      </c>
      <c r="G37" s="366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6" t="s">
        <v>224</v>
      </c>
      <c r="G38" s="366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0" t="s">
        <v>201</v>
      </c>
      <c r="G39" s="366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3" t="s">
        <v>201</v>
      </c>
      <c r="G40" s="365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6" t="s">
        <v>173</v>
      </c>
      <c r="G41" s="366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5" t="s">
        <v>173</v>
      </c>
      <c r="G42" s="365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0" t="s">
        <v>201</v>
      </c>
      <c r="G43" s="366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3" t="s">
        <v>201</v>
      </c>
      <c r="G44" s="365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0" t="s">
        <v>201</v>
      </c>
      <c r="G45" s="366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3" t="s">
        <v>201</v>
      </c>
      <c r="G46" s="365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0" t="s">
        <v>201</v>
      </c>
      <c r="G47" s="366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3"/>
      <c r="M51" s="375"/>
      <c r="N51" s="375"/>
      <c r="O51" s="285" t="s">
        <v>167</v>
      </c>
      <c r="P51" s="285" t="s">
        <v>168</v>
      </c>
      <c r="Q51" s="316" t="s">
        <v>125</v>
      </c>
      <c r="R51" s="375"/>
      <c r="S51" s="285" t="s">
        <v>167</v>
      </c>
      <c r="T51" s="285" t="s">
        <v>168</v>
      </c>
      <c r="U51" s="316" t="s">
        <v>125</v>
      </c>
      <c r="V51" s="375"/>
      <c r="W51" s="375"/>
      <c r="X51" s="364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3" t="s">
        <v>201</v>
      </c>
      <c r="G52" s="365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0" t="s">
        <v>201</v>
      </c>
      <c r="G53" s="380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5" t="s">
        <v>173</v>
      </c>
      <c r="G54" s="365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6" t="s">
        <v>173</v>
      </c>
      <c r="G55" s="366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3" t="s">
        <v>201</v>
      </c>
      <c r="G56" s="365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6" t="s">
        <v>224</v>
      </c>
      <c r="G57" s="366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5" t="s">
        <v>224</v>
      </c>
      <c r="G58" s="365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0" t="s">
        <v>201</v>
      </c>
      <c r="G59" s="366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3" t="s">
        <v>201</v>
      </c>
      <c r="G60" s="365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6" t="s">
        <v>173</v>
      </c>
      <c r="G61" s="366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5" t="s">
        <v>173</v>
      </c>
      <c r="G62" s="365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0" t="s">
        <v>201</v>
      </c>
      <c r="G63" s="366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3" t="s">
        <v>201</v>
      </c>
      <c r="G64" s="365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0" t="s">
        <v>201</v>
      </c>
      <c r="G65" s="366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3" t="s">
        <v>201</v>
      </c>
      <c r="G66" s="365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0" t="s">
        <v>201</v>
      </c>
      <c r="G67" s="366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D92" sqref="D9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0</v>
      </c>
      <c r="G7" s="132"/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 t="shared" ref="X7:X13" si="0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0</v>
      </c>
      <c r="G8" s="141"/>
      <c r="H8" s="20">
        <f>(F8+J8+K8+L8+Q8)*10</f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+G8+H8+P8+R8+T8+V8+W8+I8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6</v>
      </c>
      <c r="G9" s="141">
        <f>E9*F9</f>
        <v>4741.3846153846152</v>
      </c>
      <c r="H9" s="20">
        <f t="shared" ref="H9:H14" si="1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si="0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0</v>
      </c>
      <c r="G10" s="141"/>
      <c r="H10" s="20">
        <f t="shared" si="1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0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>E11*F11</f>
        <v>3162</v>
      </c>
      <c r="H11" s="20">
        <f>(F11+Q11)*10</f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/>
      <c r="W11" s="353"/>
      <c r="X11" s="137">
        <f>+G11+H11+P11+R11+T11+V11+W11+I11</f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6</v>
      </c>
      <c r="G12" s="141">
        <f t="shared" ref="G12:G15" si="5">E12*F12</f>
        <v>3162</v>
      </c>
      <c r="H12" s="20">
        <f t="shared" ref="H12" si="6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0"/>
        <v>0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3">
        <v>0</v>
      </c>
      <c r="G14" s="141">
        <f t="shared" si="5"/>
        <v>0</v>
      </c>
      <c r="H14" s="20">
        <f t="shared" si="1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/>
      <c r="W14" s="15"/>
      <c r="X14" s="137">
        <f t="shared" ref="X14:X16" si="7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8">+D15/13</f>
        <v>527</v>
      </c>
      <c r="F15" s="353">
        <v>0</v>
      </c>
      <c r="G15" s="141">
        <f t="shared" si="5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ref="V15:V16" si="10">(E15/8/10)*U15</f>
        <v>0</v>
      </c>
      <c r="W15" s="15"/>
      <c r="X15" s="137">
        <f t="shared" si="7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8"/>
        <v>0</v>
      </c>
      <c r="F16" s="140"/>
      <c r="G16" s="141">
        <f t="shared" ref="G16" si="11">+D16</f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10"/>
        <v>0</v>
      </c>
      <c r="W16" s="15"/>
      <c r="X16" s="137">
        <f t="shared" si="7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11065.384615384615</v>
      </c>
      <c r="H18" s="3">
        <f>SUM(H7:H16)</f>
        <v>180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11245.384615384615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10-15,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0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13">+D22-F22-H22-J22-K22-L22-M22-N22-O22-I22</f>
        <v>0</v>
      </c>
      <c r="R22" s="71">
        <f t="shared" ref="R22:R31" si="14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0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13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4801.3846153846152</v>
      </c>
      <c r="E24" s="353">
        <v>0</v>
      </c>
      <c r="F24" s="356">
        <f t="shared" si="15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13"/>
        <v>4801.3846153846152</v>
      </c>
      <c r="R24" s="71">
        <f t="shared" si="14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0</v>
      </c>
      <c r="E25" s="353">
        <v>0</v>
      </c>
      <c r="F25" s="356">
        <f t="shared" si="15"/>
        <v>0</v>
      </c>
      <c r="G25" s="353"/>
      <c r="H25" s="356">
        <f t="shared" ref="H25:H27" si="17"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13"/>
        <v>0</v>
      </c>
      <c r="R25" s="71">
        <f t="shared" si="14"/>
        <v>0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3222</v>
      </c>
      <c r="E26" s="353">
        <v>0</v>
      </c>
      <c r="F26" s="356">
        <f t="shared" si="15"/>
        <v>0</v>
      </c>
      <c r="G26" s="353"/>
      <c r="H26" s="356">
        <f t="shared" si="17"/>
        <v>0</v>
      </c>
      <c r="I26" s="353"/>
      <c r="J26" s="15"/>
      <c r="K26" s="15"/>
      <c r="L26" s="15"/>
      <c r="M26" s="18"/>
      <c r="N26" s="15"/>
      <c r="O26" s="18"/>
      <c r="P26" s="158">
        <f t="shared" si="13"/>
        <v>3222</v>
      </c>
      <c r="R26" s="71">
        <f t="shared" si="14"/>
        <v>3222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3222</v>
      </c>
      <c r="E27" s="353">
        <v>0</v>
      </c>
      <c r="F27" s="356">
        <f t="shared" si="15"/>
        <v>0</v>
      </c>
      <c r="G27" s="353"/>
      <c r="H27" s="356">
        <f t="shared" si="17"/>
        <v>0</v>
      </c>
      <c r="I27" s="353"/>
      <c r="J27" s="15"/>
      <c r="K27" s="15"/>
      <c r="L27" s="15"/>
      <c r="M27" s="18"/>
      <c r="N27" s="15"/>
      <c r="O27" s="18"/>
      <c r="P27" s="158">
        <f t="shared" si="13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0</v>
      </c>
      <c r="E28" s="353">
        <v>0</v>
      </c>
      <c r="F28" s="356">
        <f t="shared" si="15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4"/>
        <v>0</v>
      </c>
    </row>
    <row r="29" spans="1:24" s="138" customFormat="1" ht="12" customHeight="1" x14ac:dyDescent="0.2">
      <c r="A29" s="139">
        <v>8</v>
      </c>
      <c r="B29" s="22" t="str">
        <f t="shared" si="18"/>
        <v>Hayagan, Ruel</v>
      </c>
      <c r="C29" s="248" t="str">
        <f t="shared" si="19"/>
        <v>Cook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 t="str">
        <f t="shared" si="18"/>
        <v>Labadan, Eric</v>
      </c>
      <c r="C30" s="248" t="str">
        <f t="shared" si="19"/>
        <v>Waiter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11245.384615384615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1">+SUM(J22:J32)</f>
        <v>0</v>
      </c>
      <c r="K33" s="3">
        <f t="shared" si="21"/>
        <v>0</v>
      </c>
      <c r="L33" s="3">
        <f t="shared" si="21"/>
        <v>0</v>
      </c>
      <c r="M33" s="3">
        <f t="shared" si="21"/>
        <v>0</v>
      </c>
      <c r="N33" s="3">
        <f t="shared" si="21"/>
        <v>0</v>
      </c>
      <c r="O33" s="3">
        <f t="shared" si="21"/>
        <v>0</v>
      </c>
      <c r="P33" s="5">
        <f>+SUM(P22:P32)</f>
        <v>11245.384615384615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126">
        <f>O35*Q35</f>
        <v>0</v>
      </c>
      <c r="S35" s="166">
        <f t="shared" ref="S35:S44" si="23">+P22+R35</f>
        <v>0</v>
      </c>
    </row>
    <row r="36" spans="1:25" x14ac:dyDescent="0.2">
      <c r="M36" s="16" t="str">
        <f t="shared" si="22"/>
        <v>Sanchez, Angelo</v>
      </c>
      <c r="N36" s="165"/>
      <c r="O36" s="16">
        <f t="shared" ref="O36:O38" si="24">P36/13</f>
        <v>76.92307692307692</v>
      </c>
      <c r="P36" s="16">
        <v>1000</v>
      </c>
      <c r="Q36" s="273">
        <v>0</v>
      </c>
      <c r="R36" s="126">
        <f t="shared" ref="R36:R44" si="25">O36*Q36</f>
        <v>0</v>
      </c>
      <c r="S36" s="166">
        <f t="shared" si="23"/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2"/>
        <v>Dino, Joyce</v>
      </c>
      <c r="N37" s="165"/>
      <c r="O37" s="16">
        <f t="shared" si="24"/>
        <v>100</v>
      </c>
      <c r="P37" s="16">
        <v>1300</v>
      </c>
      <c r="Q37" s="16">
        <v>6</v>
      </c>
      <c r="R37" s="126">
        <f t="shared" si="25"/>
        <v>600</v>
      </c>
      <c r="S37" s="166">
        <f t="shared" si="23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2"/>
        <v xml:space="preserve">Sosa, Anna Marie </v>
      </c>
      <c r="N38" s="165"/>
      <c r="O38" s="16">
        <f t="shared" si="24"/>
        <v>79.538461538461533</v>
      </c>
      <c r="P38" s="16">
        <f>1034</f>
        <v>1034</v>
      </c>
      <c r="Q38" s="16">
        <v>0</v>
      </c>
      <c r="R38" s="126">
        <f t="shared" si="25"/>
        <v>0</v>
      </c>
      <c r="S38" s="166">
        <f t="shared" si="23"/>
        <v>0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R39" s="126">
        <f t="shared" si="25"/>
        <v>0</v>
      </c>
      <c r="S39" s="166">
        <f t="shared" si="23"/>
        <v>3222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R40" s="126">
        <f t="shared" si="25"/>
        <v>0</v>
      </c>
      <c r="S40" s="166">
        <f t="shared" si="23"/>
        <v>3222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R41" s="126">
        <f t="shared" si="25"/>
        <v>0</v>
      </c>
      <c r="S41" s="166">
        <f t="shared" si="23"/>
        <v>0</v>
      </c>
    </row>
    <row r="42" spans="1:25" x14ac:dyDescent="0.2">
      <c r="M42" s="16" t="str">
        <f t="shared" si="22"/>
        <v>Hayagan, Ruel</v>
      </c>
      <c r="O42" s="16">
        <v>0</v>
      </c>
      <c r="P42" s="16">
        <v>0</v>
      </c>
      <c r="Q42" s="16">
        <v>0</v>
      </c>
      <c r="R42" s="126">
        <f t="shared" si="25"/>
        <v>0</v>
      </c>
      <c r="S42" s="166">
        <f t="shared" si="23"/>
        <v>0</v>
      </c>
    </row>
    <row r="43" spans="1:25" x14ac:dyDescent="0.2">
      <c r="M43" s="16" t="str">
        <f t="shared" si="22"/>
        <v>Labadan, Eric</v>
      </c>
      <c r="O43" s="16">
        <v>0</v>
      </c>
      <c r="P43" s="16">
        <v>0</v>
      </c>
      <c r="Q43" s="16">
        <v>0</v>
      </c>
      <c r="R43" s="126">
        <f t="shared" si="25"/>
        <v>0</v>
      </c>
      <c r="S43" s="166">
        <f t="shared" si="23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R44" s="126">
        <f t="shared" si="25"/>
        <v>0</v>
      </c>
      <c r="S44" s="166">
        <f t="shared" si="23"/>
        <v>0</v>
      </c>
    </row>
    <row r="46" spans="1:25" x14ac:dyDescent="0.2">
      <c r="P46" s="169"/>
      <c r="R46" s="126" t="s">
        <v>3</v>
      </c>
      <c r="S46" s="164">
        <f>SUM(S35:S45)</f>
        <v>11845.384615384615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6">+B22</f>
        <v>Biarcal, Ronald Glenn</v>
      </c>
      <c r="C56" s="49" t="str">
        <f t="shared" si="26"/>
        <v>M.T.Purchaser</v>
      </c>
      <c r="D56" s="133"/>
      <c r="E56" s="157"/>
      <c r="F56" s="236"/>
      <c r="G56" s="236"/>
      <c r="H56" s="157">
        <v>0</v>
      </c>
      <c r="I56" s="158">
        <f t="shared" ref="I56:I58" si="27">+D22-F22-H22-D56-J22-K22-L22-M22-N22-O22-E56-H56-F56-G56-I22</f>
        <v>0</v>
      </c>
      <c r="J56" s="274">
        <f>+O35</f>
        <v>79.538461538461533</v>
      </c>
      <c r="K56" s="274">
        <f t="shared" ref="K56:L60" si="28">+P35</f>
        <v>1034</v>
      </c>
      <c r="L56" s="274">
        <f t="shared" si="28"/>
        <v>0</v>
      </c>
      <c r="M56" s="126">
        <f t="shared" ref="M56:M59" si="29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6"/>
        <v>Sanchez, Angelo</v>
      </c>
      <c r="C57" s="248" t="str">
        <f t="shared" si="26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0</v>
      </c>
      <c r="J57" s="274">
        <f>+O36</f>
        <v>76.92307692307692</v>
      </c>
      <c r="K57" s="274">
        <f t="shared" si="28"/>
        <v>1000</v>
      </c>
      <c r="L57" s="274">
        <f t="shared" si="28"/>
        <v>0</v>
      </c>
      <c r="M57" s="126">
        <f t="shared" si="29"/>
        <v>0</v>
      </c>
      <c r="N57" s="165">
        <f>P23+M57</f>
        <v>0</v>
      </c>
    </row>
    <row r="58" spans="1:16" ht="13.5" thickBot="1" x14ac:dyDescent="0.25">
      <c r="A58" s="139">
        <v>3</v>
      </c>
      <c r="B58" s="22" t="str">
        <f t="shared" si="26"/>
        <v>Dino, Joyce</v>
      </c>
      <c r="C58" s="248" t="str">
        <f t="shared" si="26"/>
        <v>Store Manager</v>
      </c>
      <c r="D58" s="73"/>
      <c r="E58" s="122"/>
      <c r="F58" s="18"/>
      <c r="G58" s="236"/>
      <c r="H58" s="157">
        <v>0</v>
      </c>
      <c r="I58" s="158">
        <f t="shared" si="27"/>
        <v>4801.3846153846152</v>
      </c>
      <c r="J58" s="274">
        <f>+O37</f>
        <v>100</v>
      </c>
      <c r="K58" s="274">
        <f t="shared" si="28"/>
        <v>1300</v>
      </c>
      <c r="L58" s="274">
        <f t="shared" si="28"/>
        <v>6</v>
      </c>
      <c r="M58" s="126">
        <f t="shared" si="29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6"/>
        <v xml:space="preserve">Sosa, Anna Marie </v>
      </c>
      <c r="C59" s="248" t="str">
        <f t="shared" si="26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4">
        <f>+O38</f>
        <v>79.538461538461533</v>
      </c>
      <c r="K59" s="274">
        <f t="shared" si="28"/>
        <v>1034</v>
      </c>
      <c r="L59" s="274">
        <f t="shared" si="28"/>
        <v>0</v>
      </c>
      <c r="M59" s="126">
        <f t="shared" si="29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6"/>
        <v>Briones, Christian Joy</v>
      </c>
      <c r="C60" s="248" t="str">
        <f t="shared" si="26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3222</v>
      </c>
      <c r="J60" s="274">
        <f>+O39</f>
        <v>0</v>
      </c>
      <c r="K60" s="274">
        <f t="shared" si="28"/>
        <v>0</v>
      </c>
      <c r="L60" s="274">
        <f t="shared" si="28"/>
        <v>0</v>
      </c>
      <c r="N60" s="165">
        <f t="shared" ref="N60:N65" si="30">+I60+J60+K60</f>
        <v>3222</v>
      </c>
    </row>
    <row r="61" spans="1:16" ht="13.5" thickBot="1" x14ac:dyDescent="0.25">
      <c r="A61" s="139">
        <v>6</v>
      </c>
      <c r="B61" s="22" t="str">
        <f t="shared" si="26"/>
        <v>Cahilig,Benzen</v>
      </c>
      <c r="C61" s="248" t="str">
        <f t="shared" si="26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0"/>
        <v>3222</v>
      </c>
    </row>
    <row r="62" spans="1:16" x14ac:dyDescent="0.2">
      <c r="A62" s="139">
        <v>7</v>
      </c>
      <c r="B62" s="22" t="str">
        <f t="shared" si="26"/>
        <v>Pantoja,Nancy</v>
      </c>
      <c r="C62" s="248" t="str">
        <f t="shared" si="26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0"/>
        <v>0</v>
      </c>
    </row>
    <row r="63" spans="1:16" x14ac:dyDescent="0.2">
      <c r="A63" s="139">
        <v>8</v>
      </c>
      <c r="B63" s="22" t="str">
        <f t="shared" si="26"/>
        <v>Hayagan, Ruel</v>
      </c>
      <c r="C63" s="248" t="str">
        <f t="shared" si="26"/>
        <v>Cook</v>
      </c>
      <c r="D63" s="73"/>
      <c r="E63" s="122"/>
      <c r="F63" s="122"/>
      <c r="G63" s="122"/>
      <c r="H63" s="15">
        <v>0</v>
      </c>
      <c r="I63" s="158">
        <f t="shared" ref="I63:I65" si="31">+D29-F29-H29-D63-J29-K29-L29-M29-N29-O29-E63-H63-F63-G63-I29</f>
        <v>0</v>
      </c>
      <c r="N63" s="165">
        <f t="shared" si="30"/>
        <v>0</v>
      </c>
    </row>
    <row r="64" spans="1:16" x14ac:dyDescent="0.2">
      <c r="A64" s="139">
        <v>9</v>
      </c>
      <c r="B64" s="22" t="str">
        <f t="shared" si="26"/>
        <v>Labadan, Eric</v>
      </c>
      <c r="C64" s="248" t="str">
        <f t="shared" si="26"/>
        <v>Waiter</v>
      </c>
      <c r="D64" s="73"/>
      <c r="E64" s="122"/>
      <c r="F64" s="122"/>
      <c r="G64" s="122"/>
      <c r="H64" s="15">
        <v>0</v>
      </c>
      <c r="I64" s="158">
        <f t="shared" si="31"/>
        <v>0</v>
      </c>
      <c r="N64" s="165">
        <f t="shared" si="30"/>
        <v>0</v>
      </c>
    </row>
    <row r="65" spans="1:14" x14ac:dyDescent="0.2">
      <c r="A65" s="139">
        <v>10</v>
      </c>
      <c r="B65" s="22">
        <f t="shared" si="26"/>
        <v>0</v>
      </c>
      <c r="C65" s="248">
        <f t="shared" si="26"/>
        <v>0</v>
      </c>
      <c r="D65" s="22"/>
      <c r="E65" s="122"/>
      <c r="F65" s="122"/>
      <c r="G65" s="122"/>
      <c r="H65" s="15">
        <v>0</v>
      </c>
      <c r="I65" s="158">
        <f t="shared" si="31"/>
        <v>0</v>
      </c>
      <c r="N65" s="165">
        <f t="shared" si="30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11245.384615384615</v>
      </c>
      <c r="N67" s="362">
        <f>SUM(N56:N66)</f>
        <v>11845.384615384615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August 10-15,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August 10-15,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1076.9230769230769</v>
      </c>
      <c r="O17" s="9"/>
      <c r="P17" s="10">
        <f>SUM(N13:N17)</f>
        <v>1076.9230769230769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1076.9230769230769</v>
      </c>
      <c r="R28" s="215"/>
      <c r="T28" s="216">
        <f>+H28-'26-10 payroll'!S35</f>
        <v>1113.5384615384614</v>
      </c>
      <c r="U28" s="217"/>
      <c r="V28" s="218">
        <f>+P28-'26-10 payroll'!S36</f>
        <v>1076.9230769230769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 t="str">
        <f>'26-10 payroll'!D3</f>
        <v>August 10-15,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'26-10 payroll'!D3</f>
        <v>August 10-15, 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 t="str">
        <f>'26-10 payroll'!D3</f>
        <v>August 10-15,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August 10-15,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 t="str">
        <f>'26-10 payroll'!D3</f>
        <v>August 10-15,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August 10-15,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 t="str">
        <f>'26-10 payroll'!D3</f>
        <v>August 10-15, 2020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August 10-15,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11245.384615384615</v>
      </c>
      <c r="H29" s="103">
        <f t="shared" ref="H29:O29" si="3">SUM(H18:H27)</f>
        <v>36377</v>
      </c>
      <c r="I29" s="103">
        <f t="shared" si="3"/>
        <v>47622.384615384617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1576.9230769230769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19578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5872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34592.384615384617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60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8528</v>
      </c>
      <c r="Q44" s="263">
        <f>SUM(B44:P44)</f>
        <v>43180.384615384617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43852.68461538462</v>
      </c>
      <c r="M48" s="263">
        <f>+I29+P36+P41-(O36+O41)+G36</f>
        <v>56200.384615384617</v>
      </c>
      <c r="N48" s="109">
        <f>+L48-M48</f>
        <v>-12347.699999999997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17692.900000000001</v>
      </c>
      <c r="M49" s="263">
        <f>+L49</f>
        <v>17692.900000000001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11876.7</v>
      </c>
      <c r="M51" s="263">
        <f>+L51</f>
        <v>11876.7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26630.784615384615</v>
      </c>
      <c r="N52" s="109">
        <f>+L52-M52</f>
        <v>-12347.699999999999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7" t="s">
        <v>283</v>
      </c>
      <c r="E18" s="458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7"/>
      <c r="E19" s="458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22" workbookViewId="0">
      <selection activeCell="S39" sqref="S39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7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August 10-15,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August 10-15,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payroll'!V8+500+500</f>
        <v>1000</v>
      </c>
      <c r="O17" s="9"/>
      <c r="P17" s="10">
        <f>SUM(N13:N17)</f>
        <v>1000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7964.538461538461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7851</v>
      </c>
      <c r="R28" s="215"/>
      <c r="T28" s="216">
        <f>+H28-'[2]11-25 payroll'!S35</f>
        <v>2196.933320913462</v>
      </c>
      <c r="U28" s="217"/>
      <c r="V28" s="218">
        <f>+P28-'[2]11-25 payroll'!S36</f>
        <v>1337.5020468749999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7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7"/>
    </row>
    <row r="42" spans="2:17" x14ac:dyDescent="0.2">
      <c r="B42" s="192" t="s">
        <v>29</v>
      </c>
      <c r="C42" s="193" t="s">
        <v>27</v>
      </c>
      <c r="D42" s="439" t="str">
        <f>'26-10 payroll'!D3</f>
        <v>August 10-15,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7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7"/>
    </row>
    <row r="75" spans="2:17" x14ac:dyDescent="0.2">
      <c r="B75" s="192" t="s">
        <v>29</v>
      </c>
      <c r="C75" s="193" t="s">
        <v>27</v>
      </c>
      <c r="D75" s="439" t="str">
        <f>'26-10 payroll'!D3</f>
        <v>August 10-15,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August 10-15,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-1287.8982442708329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7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7"/>
    </row>
    <row r="108" spans="2:17" x14ac:dyDescent="0.2">
      <c r="B108" s="192" t="s">
        <v>29</v>
      </c>
      <c r="C108" s="193" t="s">
        <v>27</v>
      </c>
      <c r="D108" s="439" t="str">
        <f>'26-10 payroll'!D3</f>
        <v>August 10-15,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August 10-15,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-5072.4799999999996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7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7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2010-01-01T18:34:04Z</cp:lastPrinted>
  <dcterms:created xsi:type="dcterms:W3CDTF">2010-01-04T12:18:59Z</dcterms:created>
  <dcterms:modified xsi:type="dcterms:W3CDTF">2009-12-31T19:11:24Z</dcterms:modified>
</cp:coreProperties>
</file>