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orm Customer Project\"/>
    </mc:Choice>
  </mc:AlternateContent>
  <bookViews>
    <workbookView xWindow="0" yWindow="0" windowWidth="15345" windowHeight="3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4" i="1" l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</calcChain>
</file>

<file path=xl/sharedStrings.xml><?xml version="1.0" encoding="utf-8"?>
<sst xmlns="http://schemas.openxmlformats.org/spreadsheetml/2006/main" count="1" uniqueCount="1">
  <si>
    <t>="NERIDA HANSEN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</si>
</sst>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tabSelected="1" workbookViewId="0">
      <selection sqref="A1:B484"/>
    </sheetView>
  </sheetViews>
  <sheetFormatPr defaultRowHeight="15" x14ac:dyDescent="0.25"/>
  <sheetData>
    <row r="1" spans="1:2" x14ac:dyDescent="0.25">
      <c r="A1" t="str">
        <f>"        "</f>
        <v xml:space="preserve">        </v>
      </c>
      <c r="B1" t="str">
        <f>"STANDARD SALES GROUP          "</f>
        <v xml:space="preserve">STANDARD SALES GROUP          </v>
      </c>
    </row>
    <row r="2" spans="1:2" x14ac:dyDescent="0.25">
      <c r="A2" t="str">
        <f>"3MO     "</f>
        <v xml:space="preserve">3MO     </v>
      </c>
      <c r="B2" t="str">
        <f>"3MONGKIS                      "</f>
        <v xml:space="preserve">3MONGKIS                      </v>
      </c>
    </row>
    <row r="3" spans="1:2" x14ac:dyDescent="0.25">
      <c r="A3" t="str">
        <f>"ABA     "</f>
        <v xml:space="preserve">ABA     </v>
      </c>
      <c r="B3" t="str">
        <f>"ABADI SELALU JAYA             "</f>
        <v xml:space="preserve">ABADI SELALU JAYA             </v>
      </c>
    </row>
    <row r="4" spans="1:2" x14ac:dyDescent="0.25">
      <c r="A4" t="str">
        <f>"ACC     "</f>
        <v xml:space="preserve">ACC     </v>
      </c>
      <c r="B4" t="str">
        <f>"ASIAN COLLECTIONS GARMENTS    "</f>
        <v xml:space="preserve">ASIAN COLLECTIONS GARMENTS    </v>
      </c>
    </row>
    <row r="5" spans="1:2" x14ac:dyDescent="0.25">
      <c r="A5" t="str">
        <f>"ACP     "</f>
        <v xml:space="preserve">ACP     </v>
      </c>
      <c r="B5" t="str">
        <f>"ASIA CITRA PRATAMA            "</f>
        <v xml:space="preserve">ASIA CITRA PRATAMA            </v>
      </c>
    </row>
    <row r="6" spans="1:2" x14ac:dyDescent="0.25">
      <c r="A6" t="str">
        <f>"ADD     "</f>
        <v xml:space="preserve">ADD     </v>
      </c>
      <c r="B6" t="str">
        <f>"ADIDAS                        "</f>
        <v xml:space="preserve">ADIDAS                        </v>
      </c>
    </row>
    <row r="7" spans="1:2" x14ac:dyDescent="0.25">
      <c r="A7" t="str">
        <f>"ADS     "</f>
        <v xml:space="preserve">ADS     </v>
      </c>
      <c r="B7" t="str">
        <f>"ANDREW SMITH                  "</f>
        <v xml:space="preserve">ANDREW SMITH                  </v>
      </c>
    </row>
    <row r="8" spans="1:2" x14ac:dyDescent="0.25">
      <c r="A8" t="str">
        <f>"ADY     "</f>
        <v xml:space="preserve">ADY     </v>
      </c>
      <c r="B8" t="str">
        <f>"ADITYA                        "</f>
        <v xml:space="preserve">ADITYA                        </v>
      </c>
    </row>
    <row r="9" spans="1:2" x14ac:dyDescent="0.25">
      <c r="A9" t="str">
        <f>"AGK     "</f>
        <v xml:space="preserve">AGK     </v>
      </c>
      <c r="B9" t="str">
        <f>"AGUS KURNIAWAN                "</f>
        <v xml:space="preserve">AGUS KURNIAWAN                </v>
      </c>
    </row>
    <row r="10" spans="1:2" x14ac:dyDescent="0.25">
      <c r="A10" t="str">
        <f>"AGL     "</f>
        <v xml:space="preserve">AGL     </v>
      </c>
      <c r="B10" t="str">
        <f>"ANGEL                         "</f>
        <v xml:space="preserve">ANGEL                         </v>
      </c>
    </row>
    <row r="11" spans="1:2" x14ac:dyDescent="0.25">
      <c r="A11" t="str">
        <f>"AGS     "</f>
        <v xml:space="preserve">AGS     </v>
      </c>
      <c r="B11" t="str">
        <f>"ANUGRAH MEGA SUKSES           "</f>
        <v xml:space="preserve">ANUGRAH MEGA SUKSES           </v>
      </c>
    </row>
    <row r="12" spans="1:2" x14ac:dyDescent="0.25">
      <c r="A12" t="str">
        <f>"AGW     "</f>
        <v xml:space="preserve">AGW     </v>
      </c>
      <c r="B12" t="str">
        <f>"ANUGRAHA WENING.C             "</f>
        <v xml:space="preserve">ANUGRAHA WENING.C             </v>
      </c>
    </row>
    <row r="13" spans="1:2" x14ac:dyDescent="0.25">
      <c r="A13" t="str">
        <f>"ALF     "</f>
        <v xml:space="preserve">ALF     </v>
      </c>
      <c r="B13" t="str">
        <f>"ALIFUDIN                      "</f>
        <v xml:space="preserve">ALIFUDIN                      </v>
      </c>
    </row>
    <row r="14" spans="1:2" x14ac:dyDescent="0.25">
      <c r="A14" t="str">
        <f>"ALY     "</f>
        <v xml:space="preserve">ALY     </v>
      </c>
      <c r="B14" t="str">
        <f>"ALYA SEKAWAN TEXTILE          "</f>
        <v xml:space="preserve">ALYA SEKAWAN TEXTILE          </v>
      </c>
    </row>
    <row r="15" spans="1:2" x14ac:dyDescent="0.25">
      <c r="A15" t="str">
        <f>"ALZ     "</f>
        <v xml:space="preserve">ALZ     </v>
      </c>
      <c r="B15" t="str">
        <f>"AL ZARA                       "</f>
        <v xml:space="preserve">AL ZARA                       </v>
      </c>
    </row>
    <row r="16" spans="1:2" x14ac:dyDescent="0.25">
      <c r="A16" t="str">
        <f>"AME     "</f>
        <v xml:space="preserve">AME     </v>
      </c>
      <c r="B16" t="str">
        <f>"AMES                          "</f>
        <v xml:space="preserve">AMES                          </v>
      </c>
    </row>
    <row r="17" spans="1:2" x14ac:dyDescent="0.25">
      <c r="A17" t="str">
        <f>"AMM     "</f>
        <v xml:space="preserve">AMM     </v>
      </c>
      <c r="B17" t="str">
        <f>"ANUGERAH MITRA MULIA          "</f>
        <v xml:space="preserve">ANUGERAH MITRA MULIA          </v>
      </c>
    </row>
    <row r="18" spans="1:2" x14ac:dyDescent="0.25">
      <c r="A18" t="str">
        <f>"AMS     "</f>
        <v xml:space="preserve">AMS     </v>
      </c>
      <c r="B18" t="str">
        <f>"AMERICAN EXPRESS              "</f>
        <v xml:space="preserve">AMERICAN EXPRESS              </v>
      </c>
    </row>
    <row r="19" spans="1:2" x14ac:dyDescent="0.25">
      <c r="A19" t="str">
        <f>"ANN     "</f>
        <v xml:space="preserve">ANN     </v>
      </c>
      <c r="B19" t="str">
        <f>"ANN TAILOR                    "</f>
        <v xml:space="preserve">ANN TAILOR                    </v>
      </c>
    </row>
    <row r="20" spans="1:2" x14ac:dyDescent="0.25">
      <c r="A20" t="str">
        <f>"APR     "</f>
        <v xml:space="preserve">APR     </v>
      </c>
      <c r="B20" t="str">
        <f>"APR                           "</f>
        <v xml:space="preserve">APR                           </v>
      </c>
    </row>
    <row r="21" spans="1:2" x14ac:dyDescent="0.25">
      <c r="A21" t="str">
        <f>"ARC     "</f>
        <v xml:space="preserve">ARC     </v>
      </c>
      <c r="B21" t="str">
        <f>"ARCHROMA                      "</f>
        <v xml:space="preserve">ARCHROMA                      </v>
      </c>
    </row>
    <row r="22" spans="1:2" x14ac:dyDescent="0.25">
      <c r="A22" t="str">
        <f>"ARN     "</f>
        <v xml:space="preserve">ARN     </v>
      </c>
      <c r="B22" t="str">
        <f>"ARINDO GARMENTAMA             "</f>
        <v xml:space="preserve">ARINDO GARMENTAMA             </v>
      </c>
    </row>
    <row r="23" spans="1:2" x14ac:dyDescent="0.25">
      <c r="A23" t="str">
        <f>"ARP     "</f>
        <v xml:space="preserve">ARP     </v>
      </c>
      <c r="B23" t="str">
        <f>"ARNOLD PALMER                 "</f>
        <v xml:space="preserve">ARNOLD PALMER                 </v>
      </c>
    </row>
    <row r="24" spans="1:2" x14ac:dyDescent="0.25">
      <c r="A24" t="str">
        <f>"ART     "</f>
        <v xml:space="preserve">ART     </v>
      </c>
      <c r="B24" t="str">
        <f>"ARNETT                        "</f>
        <v xml:space="preserve">ARNETT                        </v>
      </c>
    </row>
    <row r="25" spans="1:2" x14ac:dyDescent="0.25">
      <c r="A25" t="str">
        <f>"ASI     "</f>
        <v xml:space="preserve">ASI     </v>
      </c>
      <c r="B25" t="str">
        <f>"ANUGERAH SAKTI                "</f>
        <v xml:space="preserve">ANUGERAH SAKTI                </v>
      </c>
    </row>
    <row r="26" spans="1:2" x14ac:dyDescent="0.25">
      <c r="A26" t="str">
        <f>"ASK     "</f>
        <v xml:space="preserve">ASK     </v>
      </c>
      <c r="B26" t="str">
        <f>"ASKEER                        "</f>
        <v xml:space="preserve">ASKEER                        </v>
      </c>
    </row>
    <row r="27" spans="1:2" x14ac:dyDescent="0.25">
      <c r="A27" t="str">
        <f>"ASM     "</f>
        <v xml:space="preserve">ASM     </v>
      </c>
      <c r="B27" t="str">
        <f>"ASMARA NUSANTARA              "</f>
        <v xml:space="preserve">ASMARA NUSANTARA              </v>
      </c>
    </row>
    <row r="28" spans="1:2" x14ac:dyDescent="0.25">
      <c r="A28" t="str">
        <f>"AYU     "</f>
        <v xml:space="preserve">AYU     </v>
      </c>
      <c r="B28" t="str">
        <f>"AYU BY AYULESTARI             "</f>
        <v xml:space="preserve">AYU BY AYULESTARI             </v>
      </c>
    </row>
    <row r="29" spans="1:2" x14ac:dyDescent="0.25">
      <c r="A29" t="str">
        <f>"BAD     "</f>
        <v xml:space="preserve">BAD     </v>
      </c>
      <c r="B29" t="str">
        <f>"BARBIE/AMERICAN DOLL          "</f>
        <v xml:space="preserve">BARBIE/AMERICAN DOLL          </v>
      </c>
    </row>
    <row r="30" spans="1:2" x14ac:dyDescent="0.25">
      <c r="A30" t="str">
        <f>"BAG     "</f>
        <v xml:space="preserve">BAG     </v>
      </c>
      <c r="B30" t="str">
        <f>"BARBIE/AMERICAN DOLL          "</f>
        <v xml:space="preserve">BARBIE/AMERICAN DOLL          </v>
      </c>
    </row>
    <row r="31" spans="1:2" x14ac:dyDescent="0.25">
      <c r="A31" t="str">
        <f>"BAJ     "</f>
        <v xml:space="preserve">BAJ     </v>
      </c>
      <c r="B31" t="str">
        <f>"BAJUFUKU                      "</f>
        <v xml:space="preserve">BAJUFUKU                      </v>
      </c>
    </row>
    <row r="32" spans="1:2" x14ac:dyDescent="0.25">
      <c r="A32" t="str">
        <f>"BAK     "</f>
        <v xml:space="preserve">BAK     </v>
      </c>
      <c r="B32" t="str">
        <f>"BAJU KERTAS                   "</f>
        <v xml:space="preserve">BAJU KERTAS                   </v>
      </c>
    </row>
    <row r="33" spans="1:2" x14ac:dyDescent="0.25">
      <c r="A33" t="str">
        <f>"BAM     "</f>
        <v xml:space="preserve">BAM     </v>
      </c>
      <c r="B33" t="str">
        <f>"BARBIE/AMERICAN DOLL          "</f>
        <v xml:space="preserve">BARBIE/AMERICAN DOLL          </v>
      </c>
    </row>
    <row r="34" spans="1:2" x14ac:dyDescent="0.25">
      <c r="A34" t="str">
        <f>"BAR     "</f>
        <v xml:space="preserve">BAR     </v>
      </c>
      <c r="B34" t="str">
        <f>"BARBIE/AMERICAN DOLL          "</f>
        <v xml:space="preserve">BARBIE/AMERICAN DOLL          </v>
      </c>
    </row>
    <row r="35" spans="1:2" x14ac:dyDescent="0.25">
      <c r="A35" t="str">
        <f>"BAT     "</f>
        <v xml:space="preserve">BAT     </v>
      </c>
      <c r="B35" t="str">
        <f>"BATIK PLUS                    "</f>
        <v xml:space="preserve">BATIK PLUS                    </v>
      </c>
    </row>
    <row r="36" spans="1:2" x14ac:dyDescent="0.25">
      <c r="A36" t="str">
        <f>"BAY     "</f>
        <v xml:space="preserve">BAY     </v>
      </c>
      <c r="B36" t="str">
        <f>"BARBIE/AMERICAN DOLL          "</f>
        <v xml:space="preserve">BARBIE/AMERICAN DOLL          </v>
      </c>
    </row>
    <row r="37" spans="1:2" x14ac:dyDescent="0.25">
      <c r="A37" t="str">
        <f>"BBN     "</f>
        <v xml:space="preserve">BBN     </v>
      </c>
      <c r="B37" t="str">
        <f>"BINA BUSANA INTERNUSA         "</f>
        <v xml:space="preserve">BINA BUSANA INTERNUSA         </v>
      </c>
    </row>
    <row r="38" spans="1:2" x14ac:dyDescent="0.25">
      <c r="A38" t="str">
        <f>"BCI     "</f>
        <v xml:space="preserve">BCI     </v>
      </c>
      <c r="B38" t="str">
        <f>"BENANG CITRA INDONESIA        "</f>
        <v xml:space="preserve">BENANG CITRA INDONESIA        </v>
      </c>
    </row>
    <row r="39" spans="1:2" x14ac:dyDescent="0.25">
      <c r="A39" t="str">
        <f>"BEA     "</f>
        <v xml:space="preserve">BEA     </v>
      </c>
      <c r="B39" t="str">
        <f>"LL BEAN                       "</f>
        <v xml:space="preserve">LL BEAN                       </v>
      </c>
    </row>
    <row r="40" spans="1:2" x14ac:dyDescent="0.25">
      <c r="A40" t="str">
        <f>"BEB     "</f>
        <v xml:space="preserve">BEB     </v>
      </c>
      <c r="B40" t="str">
        <f>"BEBEBOO STORY                 "</f>
        <v xml:space="preserve">BEBEBOO STORY                 </v>
      </c>
    </row>
    <row r="41" spans="1:2" x14ac:dyDescent="0.25">
      <c r="A41" t="str">
        <f>"BEJ     "</f>
        <v xml:space="preserve">BEJ     </v>
      </c>
      <c r="B41" t="str">
        <f>"BENANG JARUM                  "</f>
        <v xml:space="preserve">BENANG JARUM                  </v>
      </c>
    </row>
    <row r="42" spans="1:2" x14ac:dyDescent="0.25">
      <c r="A42" t="str">
        <f>"BEL     "</f>
        <v xml:space="preserve">BEL     </v>
      </c>
      <c r="B42" t="str">
        <f>"BELK                          "</f>
        <v xml:space="preserve">BELK                          </v>
      </c>
    </row>
    <row r="43" spans="1:2" x14ac:dyDescent="0.25">
      <c r="A43" t="str">
        <f>"BEN     "</f>
        <v xml:space="preserve">BEN     </v>
      </c>
      <c r="B43" t="str">
        <f>"BENHILL                       "</f>
        <v xml:space="preserve">BENHILL                       </v>
      </c>
    </row>
    <row r="44" spans="1:2" x14ac:dyDescent="0.25">
      <c r="A44" t="str">
        <f>"BGT     "</f>
        <v xml:space="preserve">BGT     </v>
      </c>
      <c r="B44" t="str">
        <f>"BIGTHA TRYPHENA GARMENT       "</f>
        <v xml:space="preserve">BIGTHA TRYPHENA GARMENT       </v>
      </c>
    </row>
    <row r="45" spans="1:2" x14ac:dyDescent="0.25">
      <c r="A45" t="str">
        <f>"BHJ     "</f>
        <v xml:space="preserve">BHJ     </v>
      </c>
      <c r="B45" t="str">
        <f>"BATIK HAJADI                  "</f>
        <v xml:space="preserve">BATIK HAJADI                  </v>
      </c>
    </row>
    <row r="46" spans="1:2" x14ac:dyDescent="0.25">
      <c r="A46" t="str">
        <f>"BIE     "</f>
        <v xml:space="preserve">BIE     </v>
      </c>
      <c r="B46" t="str">
        <f>"BIENSI                        "</f>
        <v xml:space="preserve">BIENSI                        </v>
      </c>
    </row>
    <row r="47" spans="1:2" x14ac:dyDescent="0.25">
      <c r="A47" t="str">
        <f>"BIJ     "</f>
        <v xml:space="preserve">BIJ     </v>
      </c>
      <c r="B47" t="str">
        <f>"BINTANG JAYA                  "</f>
        <v xml:space="preserve">BINTANG JAYA                  </v>
      </c>
    </row>
    <row r="48" spans="1:2" x14ac:dyDescent="0.25">
      <c r="A48" t="str">
        <f>"BIL     "</f>
        <v xml:space="preserve">BIL     </v>
      </c>
      <c r="B48" t="str">
        <f>"BILIK ETNIC                   "</f>
        <v xml:space="preserve">BILIK ETNIC                   </v>
      </c>
    </row>
    <row r="49" spans="1:2" x14ac:dyDescent="0.25">
      <c r="A49" t="str">
        <f>"BIN     "</f>
        <v xml:space="preserve">BIN     </v>
      </c>
      <c r="B49" t="str">
        <f>"BINTANG JAYA                  "</f>
        <v xml:space="preserve">BINTANG JAYA                  </v>
      </c>
    </row>
    <row r="50" spans="1:2" x14ac:dyDescent="0.25">
      <c r="A50" t="str">
        <f>"BLK     "</f>
        <v xml:space="preserve">BLK     </v>
      </c>
      <c r="B50" t="str">
        <f>"BELK                          "</f>
        <v xml:space="preserve">BELK                          </v>
      </c>
    </row>
    <row r="51" spans="1:2" x14ac:dyDescent="0.25">
      <c r="A51" t="str">
        <f>"BMF     "</f>
        <v xml:space="preserve">BMF     </v>
      </c>
      <c r="B51" t="str">
        <f>"BINTANG MAS FASHION INT       "</f>
        <v xml:space="preserve">BINTANG MAS FASHION INT       </v>
      </c>
    </row>
    <row r="52" spans="1:2" x14ac:dyDescent="0.25">
      <c r="A52" t="str">
        <f>"BO      "</f>
        <v xml:space="preserve">BO      </v>
      </c>
      <c r="B52" t="str">
        <f>"BUYING OFFICE                 "</f>
        <v xml:space="preserve">BUYING OFFICE                 </v>
      </c>
    </row>
    <row r="53" spans="1:2" x14ac:dyDescent="0.25">
      <c r="A53" t="str">
        <f>"BOK     "</f>
        <v xml:space="preserve">BOK     </v>
      </c>
      <c r="B53" t="str">
        <f>"BOKITA                        "</f>
        <v xml:space="preserve">BOKITA                        </v>
      </c>
    </row>
    <row r="54" spans="1:2" x14ac:dyDescent="0.25">
      <c r="A54" t="str">
        <f>"BOX     "</f>
        <v xml:space="preserve">BOX     </v>
      </c>
      <c r="B54" t="str">
        <f>"COLOR BOX                     "</f>
        <v xml:space="preserve">COLOR BOX                     </v>
      </c>
    </row>
    <row r="55" spans="1:2" x14ac:dyDescent="0.25">
      <c r="A55" t="str">
        <f>"BPK     "</f>
        <v xml:space="preserve">BPK     </v>
      </c>
      <c r="B55" t="str">
        <f>"BATIKA PARANG KENCANA         "</f>
        <v xml:space="preserve">BATIKA PARANG KENCANA         </v>
      </c>
    </row>
    <row r="56" spans="1:2" x14ac:dyDescent="0.25">
      <c r="A56" t="str">
        <f>"BRD     "</f>
        <v xml:space="preserve">BRD     </v>
      </c>
      <c r="B56" t="str">
        <f>"BERLIAN INDO PASIFIK.PT       "</f>
        <v xml:space="preserve">BERLIAN INDO PASIFIK.PT       </v>
      </c>
    </row>
    <row r="57" spans="1:2" x14ac:dyDescent="0.25">
      <c r="A57" t="str">
        <f>"BRN     "</f>
        <v xml:space="preserve">BRN     </v>
      </c>
      <c r="B57" t="str">
        <f>"BERLIAN INDO PASIFIK.PT       "</f>
        <v xml:space="preserve">BERLIAN INDO PASIFIK.PT       </v>
      </c>
    </row>
    <row r="58" spans="1:2" x14ac:dyDescent="0.25">
      <c r="A58" t="str">
        <f>"BTS     "</f>
        <v xml:space="preserve">BTS     </v>
      </c>
      <c r="B58" t="str">
        <f>"BATIK SEMAR                   "</f>
        <v xml:space="preserve">BATIK SEMAR                   </v>
      </c>
    </row>
    <row r="59" spans="1:2" x14ac:dyDescent="0.25">
      <c r="A59" t="str">
        <f>"BTT     "</f>
        <v xml:space="preserve">BTT     </v>
      </c>
      <c r="B59" t="str">
        <f>"BT BATIK TRUSMI               "</f>
        <v xml:space="preserve">BT BATIK TRUSMI               </v>
      </c>
    </row>
    <row r="60" spans="1:2" x14ac:dyDescent="0.25">
      <c r="A60" t="str">
        <f>"BUF     "</f>
        <v xml:space="preserve">BUF     </v>
      </c>
      <c r="B60" t="str">
        <f>"BUFFALO                       "</f>
        <v xml:space="preserve">BUFFALO                       </v>
      </c>
    </row>
    <row r="61" spans="1:2" x14ac:dyDescent="0.25">
      <c r="A61" t="str">
        <f>"BUS     "</f>
        <v xml:space="preserve">BUS     </v>
      </c>
      <c r="B61" t="str">
        <f>"BUDI SANGKARA                 "</f>
        <v xml:space="preserve">BUDI SANGKARA                 </v>
      </c>
    </row>
    <row r="62" spans="1:2" x14ac:dyDescent="0.25">
      <c r="A62" t="str">
        <f>"BUT     "</f>
        <v xml:space="preserve">BUT     </v>
      </c>
      <c r="B62" t="str">
        <f>"BUTTONSCARVES                 "</f>
        <v xml:space="preserve">BUTTONSCARVES                 </v>
      </c>
    </row>
    <row r="63" spans="1:2" x14ac:dyDescent="0.25">
      <c r="A63" t="str">
        <f>"BWI     "</f>
        <v xml:space="preserve">BWI     </v>
      </c>
      <c r="B63" t="str">
        <f>"BROKEN WHITE ( BAJU MUSLIM)   "</f>
        <v xml:space="preserve">BROKEN WHITE ( BAJU MUSLIM)   </v>
      </c>
    </row>
    <row r="64" spans="1:2" x14ac:dyDescent="0.25">
      <c r="A64" t="str">
        <f>"BYC     "</f>
        <v xml:space="preserve">BYC     </v>
      </c>
      <c r="B64" t="str">
        <f>"BEYOND YOURSELF COTHING       "</f>
        <v xml:space="preserve">BEYOND YOURSELF COTHING       </v>
      </c>
    </row>
    <row r="65" spans="1:2" x14ac:dyDescent="0.25">
      <c r="A65" t="str">
        <f>"C&amp;A     "</f>
        <v xml:space="preserve">C&amp;A     </v>
      </c>
      <c r="B65" t="str">
        <f>"C&amp;A                           "</f>
        <v xml:space="preserve">C&amp;A                           </v>
      </c>
    </row>
    <row r="66" spans="1:2" x14ac:dyDescent="0.25">
      <c r="A66" t="str">
        <f>"C&amp;B     "</f>
        <v xml:space="preserve">C&amp;B     </v>
      </c>
      <c r="B66" t="str">
        <f>"CHRISTHOPER &amp; BANKS           "</f>
        <v xml:space="preserve">CHRISTHOPER &amp; BANKS           </v>
      </c>
    </row>
    <row r="67" spans="1:2" x14ac:dyDescent="0.25">
      <c r="A67" t="str">
        <f>"C2A     "</f>
        <v xml:space="preserve">C2A     </v>
      </c>
      <c r="B67" t="str">
        <f>"C2                            "</f>
        <v xml:space="preserve">C2                            </v>
      </c>
    </row>
    <row r="68" spans="1:2" x14ac:dyDescent="0.25">
      <c r="A68" t="str">
        <f>"CAL     "</f>
        <v xml:space="preserve">CAL     </v>
      </c>
      <c r="B68" t="str">
        <f>"CALVIN KLEIN                  "</f>
        <v xml:space="preserve">CALVIN KLEIN                  </v>
      </c>
    </row>
    <row r="69" spans="1:2" x14ac:dyDescent="0.25">
      <c r="A69" t="str">
        <f>"CAN     "</f>
        <v xml:space="preserve">CAN     </v>
      </c>
      <c r="B69" t="str">
        <f>"CANIFA                        "</f>
        <v xml:space="preserve">CANIFA                        </v>
      </c>
    </row>
    <row r="70" spans="1:2" x14ac:dyDescent="0.25">
      <c r="A70" t="str">
        <f>"CAR     "</f>
        <v xml:space="preserve">CAR     </v>
      </c>
      <c r="B70" t="str">
        <f>"CARDINAL                      "</f>
        <v xml:space="preserve">CARDINAL                      </v>
      </c>
    </row>
    <row r="71" spans="1:2" x14ac:dyDescent="0.25">
      <c r="A71" t="str">
        <f>"CEL     "</f>
        <v xml:space="preserve">CEL     </v>
      </c>
      <c r="B71" t="str">
        <f>"CELCIUS                       "</f>
        <v xml:space="preserve">CELCIUS                       </v>
      </c>
    </row>
    <row r="72" spans="1:2" x14ac:dyDescent="0.25">
      <c r="A72" t="str">
        <f>"CEN     "</f>
        <v xml:space="preserve">CEN     </v>
      </c>
      <c r="B72" t="str">
        <f>"CENTRO HOUSE BRAND            "</f>
        <v xml:space="preserve">CENTRO HOUSE BRAND            </v>
      </c>
    </row>
    <row r="73" spans="1:2" x14ac:dyDescent="0.25">
      <c r="A73" t="str">
        <f>"CHA     "</f>
        <v xml:space="preserve">CHA     </v>
      </c>
      <c r="B73" t="str">
        <f>"CHALLA THE LABEL              "</f>
        <v xml:space="preserve">CHALLA THE LABEL              </v>
      </c>
    </row>
    <row r="74" spans="1:2" x14ac:dyDescent="0.25">
      <c r="A74" t="str">
        <f>"CHI     "</f>
        <v xml:space="preserve">CHI     </v>
      </c>
      <c r="B74" t="str">
        <f>"CHICCO                        "</f>
        <v xml:space="preserve">CHICCO                        </v>
      </c>
    </row>
    <row r="75" spans="1:2" x14ac:dyDescent="0.25">
      <c r="A75" t="str">
        <f>"CHS     "</f>
        <v xml:space="preserve">CHS     </v>
      </c>
      <c r="B75" t="str">
        <f>"CAHAYA SANDANG                "</f>
        <v xml:space="preserve">CAHAYA SANDANG                </v>
      </c>
    </row>
    <row r="76" spans="1:2" x14ac:dyDescent="0.25">
      <c r="A76" t="str">
        <f>"CIA     "</f>
        <v xml:space="preserve">CIA     </v>
      </c>
      <c r="B76" t="str">
        <f>"C&amp;A                           "</f>
        <v xml:space="preserve">C&amp;A                           </v>
      </c>
    </row>
    <row r="77" spans="1:2" x14ac:dyDescent="0.25">
      <c r="A77" t="str">
        <f>"CLC     "</f>
        <v xml:space="preserve">CLC     </v>
      </c>
      <c r="B77" t="str">
        <f>"CELCIUS                       "</f>
        <v xml:space="preserve">CELCIUS                       </v>
      </c>
    </row>
    <row r="78" spans="1:2" x14ac:dyDescent="0.25">
      <c r="A78" t="str">
        <f>"CLO     "</f>
        <v xml:space="preserve">CLO     </v>
      </c>
      <c r="B78" t="str">
        <f>"CLOTH IN                      "</f>
        <v xml:space="preserve">CLOTH IN                      </v>
      </c>
    </row>
    <row r="79" spans="1:2" x14ac:dyDescent="0.25">
      <c r="A79" t="str">
        <f>"CLS     "</f>
        <v xml:space="preserve">CLS     </v>
      </c>
      <c r="B79" t="str">
        <f>"CELCIUS                       "</f>
        <v xml:space="preserve">CELCIUS                       </v>
      </c>
    </row>
    <row r="80" spans="1:2" x14ac:dyDescent="0.25">
      <c r="A80" t="str">
        <f>"CNA     "</f>
        <v xml:space="preserve">CNA     </v>
      </c>
      <c r="B80" t="str">
        <f>"C&amp;A                           "</f>
        <v xml:space="preserve">C&amp;A                           </v>
      </c>
    </row>
    <row r="81" spans="1:2" x14ac:dyDescent="0.25">
      <c r="A81" t="str">
        <f>"CON     "</f>
        <v xml:space="preserve">CON     </v>
      </c>
      <c r="B81" t="str">
        <f>"CONOR                         "</f>
        <v xml:space="preserve">CONOR                         </v>
      </c>
    </row>
    <row r="82" spans="1:2" x14ac:dyDescent="0.25">
      <c r="A82" t="str">
        <f>"COS     "</f>
        <v xml:space="preserve">COS     </v>
      </c>
      <c r="B82" t="str">
        <f>"COLOR SYMPHONY                "</f>
        <v xml:space="preserve">COLOR SYMPHONY                </v>
      </c>
    </row>
    <row r="83" spans="1:2" x14ac:dyDescent="0.25">
      <c r="A83" t="str">
        <f>"COT     "</f>
        <v xml:space="preserve">COT     </v>
      </c>
      <c r="B83" t="str">
        <f>"COTTONINK                     "</f>
        <v xml:space="preserve">COTTONINK                     </v>
      </c>
    </row>
    <row r="84" spans="1:2" x14ac:dyDescent="0.25">
      <c r="A84" t="str">
        <f>"CRA     "</f>
        <v xml:space="preserve">CRA     </v>
      </c>
      <c r="B84" t="str">
        <f>"CRA OUTFIT                    "</f>
        <v xml:space="preserve">CRA OUTFIT                    </v>
      </c>
    </row>
    <row r="85" spans="1:2" x14ac:dyDescent="0.25">
      <c r="A85" t="str">
        <f>"CRD     "</f>
        <v xml:space="preserve">CRD     </v>
      </c>
      <c r="B85" t="str">
        <f>"CRESSIDA                      "</f>
        <v xml:space="preserve">CRESSIDA                      </v>
      </c>
    </row>
    <row r="86" spans="1:2" x14ac:dyDescent="0.25">
      <c r="A86" t="str">
        <f>"CRE     "</f>
        <v xml:space="preserve">CRE     </v>
      </c>
      <c r="B86" t="str">
        <f>"CRESSIDA KIDS                 "</f>
        <v xml:space="preserve">CRESSIDA KIDS                 </v>
      </c>
    </row>
    <row r="87" spans="1:2" x14ac:dyDescent="0.25">
      <c r="A87" t="str">
        <f>"CRO     "</f>
        <v xml:space="preserve">CRO     </v>
      </c>
      <c r="B87" t="str">
        <f>"COUNTRY ROAD                  "</f>
        <v xml:space="preserve">COUNTRY ROAD                  </v>
      </c>
    </row>
    <row r="88" spans="1:2" x14ac:dyDescent="0.25">
      <c r="A88" t="str">
        <f>"CTR     "</f>
        <v xml:space="preserve">CTR     </v>
      </c>
      <c r="B88" t="str">
        <f>"CITRA TALENTA TEXINDO         "</f>
        <v xml:space="preserve">CITRA TALENTA TEXINDO         </v>
      </c>
    </row>
    <row r="89" spans="1:2" x14ac:dyDescent="0.25">
      <c r="A89" t="str">
        <f>"CUP     "</f>
        <v xml:space="preserve">CUP     </v>
      </c>
      <c r="B89" t="str">
        <f>"CUPACHINO                     "</f>
        <v xml:space="preserve">CUPACHINO                     </v>
      </c>
    </row>
    <row r="90" spans="1:2" x14ac:dyDescent="0.25">
      <c r="A90" t="str">
        <f>"CYC     "</f>
        <v xml:space="preserve">CYC     </v>
      </c>
      <c r="B90" t="str">
        <f>"PINION CYCLING WEAR           "</f>
        <v xml:space="preserve">PINION CYCLING WEAR           </v>
      </c>
    </row>
    <row r="91" spans="1:2" x14ac:dyDescent="0.25">
      <c r="A91" t="str">
        <f>"DAM     "</f>
        <v xml:space="preserve">DAM     </v>
      </c>
      <c r="B91" t="str">
        <f>"DAMART                        "</f>
        <v xml:space="preserve">DAMART                        </v>
      </c>
    </row>
    <row r="92" spans="1:2" x14ac:dyDescent="0.25">
      <c r="A92" t="str">
        <f>"DEW     "</f>
        <v xml:space="preserve">DEW     </v>
      </c>
      <c r="B92" t="str">
        <f>"DEWI                          "</f>
        <v xml:space="preserve">DEWI                          </v>
      </c>
    </row>
    <row r="93" spans="1:2" x14ac:dyDescent="0.25">
      <c r="A93" t="str">
        <f>"DFL     "</f>
        <v xml:space="preserve">DFL     </v>
      </c>
      <c r="B93" t="str">
        <f>"D FLEUR                       "</f>
        <v xml:space="preserve">D FLEUR                       </v>
      </c>
    </row>
    <row r="94" spans="1:2" x14ac:dyDescent="0.25">
      <c r="A94" t="str">
        <f>"DGL     "</f>
        <v xml:space="preserve">DGL     </v>
      </c>
      <c r="B94" t="str">
        <f>"DOOGLEE                       "</f>
        <v xml:space="preserve">DOOGLEE                       </v>
      </c>
    </row>
    <row r="95" spans="1:2" x14ac:dyDescent="0.25">
      <c r="A95" t="str">
        <f>"DGN     "</f>
        <v xml:space="preserve">DGN     </v>
      </c>
      <c r="B95" t="str">
        <f>"DAYAGUNA TATADUTA             "</f>
        <v xml:space="preserve">DAYAGUNA TATADUTA             </v>
      </c>
    </row>
    <row r="96" spans="1:2" x14ac:dyDescent="0.25">
      <c r="A96" t="str">
        <f>"DIC     "</f>
        <v xml:space="preserve">DIC     </v>
      </c>
      <c r="B96" t="str">
        <f>"DICKIES                       "</f>
        <v xml:space="preserve">DICKIES                       </v>
      </c>
    </row>
    <row r="97" spans="1:2" x14ac:dyDescent="0.25">
      <c r="A97" t="str">
        <f>"DIL     "</f>
        <v xml:space="preserve">DIL     </v>
      </c>
      <c r="B97" t="str">
        <f>"DILLARDS                      "</f>
        <v xml:space="preserve">DILLARDS                      </v>
      </c>
    </row>
    <row r="98" spans="1:2" x14ac:dyDescent="0.25">
      <c r="A98" t="str">
        <f>"DIS     "</f>
        <v xml:space="preserve">DIS     </v>
      </c>
      <c r="B98" t="str">
        <f>"DITSY                         "</f>
        <v xml:space="preserve">DITSY                         </v>
      </c>
    </row>
    <row r="99" spans="1:2" x14ac:dyDescent="0.25">
      <c r="A99" t="str">
        <f>"DIT     "</f>
        <v xml:space="preserve">DIT     </v>
      </c>
      <c r="B99" t="str">
        <f>"DITSY                         "</f>
        <v xml:space="preserve">DITSY                         </v>
      </c>
    </row>
    <row r="100" spans="1:2" x14ac:dyDescent="0.25">
      <c r="A100" t="str">
        <f>"DJB     "</f>
        <v xml:space="preserve">DJB     </v>
      </c>
      <c r="B100" t="str">
        <f>"DOMESTIC BRAND IN JAPAN       "</f>
        <v xml:space="preserve">DOMESTIC BRAND IN JAPAN       </v>
      </c>
    </row>
    <row r="101" spans="1:2" x14ac:dyDescent="0.25">
      <c r="A101" t="str">
        <f>"DJO     "</f>
        <v xml:space="preserve">DJO     </v>
      </c>
      <c r="B101" t="str">
        <f>"DANJYO                        "</f>
        <v xml:space="preserve">DANJYO                        </v>
      </c>
    </row>
    <row r="102" spans="1:2" x14ac:dyDescent="0.25">
      <c r="A102" t="str">
        <f>"DKT     "</f>
        <v xml:space="preserve">DKT     </v>
      </c>
      <c r="B102" t="str">
        <f>"DEKATAMA                      "</f>
        <v xml:space="preserve">DEKATAMA                      </v>
      </c>
    </row>
    <row r="103" spans="1:2" x14ac:dyDescent="0.25">
      <c r="A103" t="str">
        <f>"DLS     "</f>
        <v xml:space="preserve">DLS     </v>
      </c>
      <c r="B103" t="str">
        <f>"DANLIRIS                      "</f>
        <v xml:space="preserve">DANLIRIS                      </v>
      </c>
    </row>
    <row r="104" spans="1:2" x14ac:dyDescent="0.25">
      <c r="A104" t="str">
        <f>"DON     "</f>
        <v xml:space="preserve">DON     </v>
      </c>
      <c r="B104" t="str">
        <f>"DONNA KARAN                   "</f>
        <v xml:space="preserve">DONNA KARAN                   </v>
      </c>
    </row>
    <row r="105" spans="1:2" x14ac:dyDescent="0.25">
      <c r="A105" t="str">
        <f>"DRA     "</f>
        <v xml:space="preserve">DRA     </v>
      </c>
      <c r="B105" t="str">
        <f>"DRAGON                        "</f>
        <v xml:space="preserve">DRAGON                        </v>
      </c>
    </row>
    <row r="106" spans="1:2" x14ac:dyDescent="0.25">
      <c r="A106" t="str">
        <f>"DSG     "</f>
        <v xml:space="preserve">DSG     </v>
      </c>
      <c r="B106" t="str">
        <f>"DESIGNER                      "</f>
        <v xml:space="preserve">DESIGNER                      </v>
      </c>
    </row>
    <row r="107" spans="1:2" x14ac:dyDescent="0.25">
      <c r="A107" t="str">
        <f>"DSJ     "</f>
        <v xml:space="preserve">DSJ     </v>
      </c>
      <c r="B107" t="str">
        <f>"DUST JEANS                    "</f>
        <v xml:space="preserve">DUST JEANS                    </v>
      </c>
    </row>
    <row r="108" spans="1:2" x14ac:dyDescent="0.25">
      <c r="A108" t="str">
        <f>"DST     "</f>
        <v xml:space="preserve">DST     </v>
      </c>
      <c r="B108" t="str">
        <f>"DUST                          "</f>
        <v xml:space="preserve">DUST                          </v>
      </c>
    </row>
    <row r="109" spans="1:2" x14ac:dyDescent="0.25">
      <c r="A109" t="str">
        <f>"DSY     "</f>
        <v xml:space="preserve">DSY     </v>
      </c>
      <c r="B109" t="str">
        <f>"DITSY                         "</f>
        <v xml:space="preserve">DITSY                         </v>
      </c>
    </row>
    <row r="110" spans="1:2" x14ac:dyDescent="0.25">
      <c r="A110" t="str">
        <f>"DTY     "</f>
        <v xml:space="preserve">DTY     </v>
      </c>
      <c r="B110" t="str">
        <f>"DITSY                         "</f>
        <v xml:space="preserve">DITSY                         </v>
      </c>
    </row>
    <row r="111" spans="1:2" x14ac:dyDescent="0.25">
      <c r="A111" t="str">
        <f>"DUM     "</f>
        <v xml:space="preserve">DUM     </v>
      </c>
      <c r="B111" t="str">
        <f>"DUMA OFFICIAL                 "</f>
        <v xml:space="preserve">DUMA OFFICIAL                 </v>
      </c>
    </row>
    <row r="112" spans="1:2" x14ac:dyDescent="0.25">
      <c r="A112" t="str">
        <f>"DUN     "</f>
        <v xml:space="preserve">DUN     </v>
      </c>
      <c r="B112" t="str">
        <f>"DUNNES STORE                  "</f>
        <v xml:space="preserve">DUNNES STORE                  </v>
      </c>
    </row>
    <row r="113" spans="1:2" x14ac:dyDescent="0.25">
      <c r="A113" t="str">
        <f>"DUS     "</f>
        <v xml:space="preserve">DUS     </v>
      </c>
      <c r="B113" t="str">
        <f>"DUST                          "</f>
        <v xml:space="preserve">DUST                          </v>
      </c>
    </row>
    <row r="114" spans="1:2" x14ac:dyDescent="0.25">
      <c r="A114" t="str">
        <f>"DVB     "</f>
        <v xml:space="preserve">DVB     </v>
      </c>
      <c r="B114" t="str">
        <f>"DOMESTIC BRAND IN VIETNAM     "</f>
        <v xml:space="preserve">DOMESTIC BRAND IN VIETNAM     </v>
      </c>
    </row>
    <row r="115" spans="1:2" x14ac:dyDescent="0.25">
      <c r="A115" t="str">
        <f>"DYI     "</f>
        <v xml:space="preserve">DYI     </v>
      </c>
      <c r="B115" t="str">
        <f>"DAEYU INDONESIA               "</f>
        <v xml:space="preserve">DAEYU INDONESIA               </v>
      </c>
    </row>
    <row r="116" spans="1:2" x14ac:dyDescent="0.25">
      <c r="A116" t="str">
        <f>"DZA     "</f>
        <v xml:space="preserve">DZA     </v>
      </c>
      <c r="B116" t="str">
        <f>"DAMOZA                        "</f>
        <v xml:space="preserve">DAMOZA                        </v>
      </c>
    </row>
    <row r="117" spans="1:2" x14ac:dyDescent="0.25">
      <c r="A117" t="str">
        <f>"EB      "</f>
        <v xml:space="preserve">EB      </v>
      </c>
      <c r="B117" t="str">
        <f>"GARMENT OVERSEAS BRAND        "</f>
        <v xml:space="preserve">GARMENT OVERSEAS BRAND        </v>
      </c>
    </row>
    <row r="118" spans="1:2" x14ac:dyDescent="0.25">
      <c r="A118" t="str">
        <f>"EDI     "</f>
        <v xml:space="preserve">EDI     </v>
      </c>
      <c r="B118" t="str">
        <f>"EDITION                       "</f>
        <v xml:space="preserve">EDITION                       </v>
      </c>
    </row>
    <row r="119" spans="1:2" x14ac:dyDescent="0.25">
      <c r="A119" t="str">
        <f>"EF      "</f>
        <v xml:space="preserve">EF      </v>
      </c>
      <c r="B119" t="str">
        <f>"WHOLESALE FINISHED FABRIC EXPO"</f>
        <v>WHOLESALE FINISHED FABRIC EXPO</v>
      </c>
    </row>
    <row r="120" spans="1:2" x14ac:dyDescent="0.25">
      <c r="A120" t="str">
        <f>"EFR     "</f>
        <v xml:space="preserve">EFR     </v>
      </c>
      <c r="B120" t="str">
        <f>"EFRATA RETAILINDO             "</f>
        <v xml:space="preserve">EFRATA RETAILINDO             </v>
      </c>
    </row>
    <row r="121" spans="1:2" x14ac:dyDescent="0.25">
      <c r="A121" t="str">
        <f>"EG      "</f>
        <v xml:space="preserve">EG      </v>
      </c>
      <c r="B121" t="str">
        <f>"EXPORT GREIGE FABRIC          "</f>
        <v xml:space="preserve">EXPORT GREIGE FABRIC          </v>
      </c>
    </row>
    <row r="122" spans="1:2" x14ac:dyDescent="0.25">
      <c r="A122" t="str">
        <f>"EGA     "</f>
        <v xml:space="preserve">EGA     </v>
      </c>
      <c r="B122" t="str">
        <f>"EGA                           "</f>
        <v xml:space="preserve">EGA                           </v>
      </c>
    </row>
    <row r="123" spans="1:2" x14ac:dyDescent="0.25">
      <c r="A123" t="str">
        <f>"EGG     "</f>
        <v xml:space="preserve">EGG     </v>
      </c>
      <c r="B123" t="str">
        <f>"EIGER                         "</f>
        <v xml:space="preserve">EIGER                         </v>
      </c>
    </row>
    <row r="124" spans="1:2" x14ac:dyDescent="0.25">
      <c r="A124" t="str">
        <f>"EGR     "</f>
        <v xml:space="preserve">EGR     </v>
      </c>
      <c r="B124" t="str">
        <f>"EIGER                         "</f>
        <v xml:space="preserve">EIGER                         </v>
      </c>
    </row>
    <row r="125" spans="1:2" x14ac:dyDescent="0.25">
      <c r="A125" t="str">
        <f>"EIG     "</f>
        <v xml:space="preserve">EIG     </v>
      </c>
      <c r="B125" t="str">
        <f>"EIGER                         "</f>
        <v xml:space="preserve">EIGER                         </v>
      </c>
    </row>
    <row r="126" spans="1:2" x14ac:dyDescent="0.25">
      <c r="A126" t="str">
        <f>"ELF     "</f>
        <v xml:space="preserve">ELF     </v>
      </c>
      <c r="B126" t="str">
        <f>"ELEN FISHER                   "</f>
        <v xml:space="preserve">ELEN FISHER                   </v>
      </c>
    </row>
    <row r="127" spans="1:2" x14ac:dyDescent="0.25">
      <c r="A127" t="str">
        <f>"ELH     "</f>
        <v xml:space="preserve">ELH     </v>
      </c>
      <c r="B127" t="str">
        <f>"ELHAUSE STORE                 "</f>
        <v xml:space="preserve">ELHAUSE STORE                 </v>
      </c>
    </row>
    <row r="128" spans="1:2" x14ac:dyDescent="0.25">
      <c r="A128" t="str">
        <f>"ELN     "</f>
        <v xml:space="preserve">ELN     </v>
      </c>
      <c r="B128" t="str">
        <f>"ELEFHANT ORIGINAL FASHION     "</f>
        <v xml:space="preserve">ELEFHANT ORIGINAL FASHION     </v>
      </c>
    </row>
    <row r="129" spans="1:2" x14ac:dyDescent="0.25">
      <c r="A129" t="str">
        <f>"ELZ     "</f>
        <v xml:space="preserve">ELZ     </v>
      </c>
      <c r="B129" t="str">
        <f>"ELZATTA                       "</f>
        <v xml:space="preserve">ELZATTA                       </v>
      </c>
    </row>
    <row r="130" spans="1:2" x14ac:dyDescent="0.25">
      <c r="A130" t="str">
        <f>"EMB     "</f>
        <v xml:space="preserve">EMB     </v>
      </c>
      <c r="B130" t="str">
        <f>"EMBA                          "</f>
        <v xml:space="preserve">EMBA                          </v>
      </c>
    </row>
    <row r="131" spans="1:2" x14ac:dyDescent="0.25">
      <c r="A131" t="str">
        <f>"ERI     "</f>
        <v xml:space="preserve">ERI     </v>
      </c>
      <c r="B131" t="str">
        <f>"ERIKA                         "</f>
        <v xml:space="preserve">ERIKA                         </v>
      </c>
    </row>
    <row r="132" spans="1:2" x14ac:dyDescent="0.25">
      <c r="A132" t="str">
        <f>"ESA     "</f>
        <v xml:space="preserve">ESA     </v>
      </c>
      <c r="B132" t="str">
        <f>"ESA RAKA BUANA                "</f>
        <v xml:space="preserve">ESA RAKA BUANA                </v>
      </c>
    </row>
    <row r="133" spans="1:2" x14ac:dyDescent="0.25">
      <c r="A133" t="str">
        <f>"ESD     "</f>
        <v xml:space="preserve">ESD     </v>
      </c>
      <c r="B133" t="str">
        <f>"ESMOD JAKARTA                 "</f>
        <v xml:space="preserve">ESMOD JAKARTA                 </v>
      </c>
    </row>
    <row r="134" spans="1:2" x14ac:dyDescent="0.25">
      <c r="A134" t="str">
        <f>"ESM     "</f>
        <v xml:space="preserve">ESM     </v>
      </c>
      <c r="B134" t="str">
        <f>"ESMOD                         "</f>
        <v xml:space="preserve">ESMOD                         </v>
      </c>
    </row>
    <row r="135" spans="1:2" x14ac:dyDescent="0.25">
      <c r="A135" t="str">
        <f>"ESP     "</f>
        <v xml:space="preserve">ESP     </v>
      </c>
      <c r="B135" t="str">
        <f>"ESPRIT                        "</f>
        <v xml:space="preserve">ESPRIT                        </v>
      </c>
    </row>
    <row r="136" spans="1:2" x14ac:dyDescent="0.25">
      <c r="A136" t="str">
        <f>"EST     "</f>
        <v xml:space="preserve">EST     </v>
      </c>
      <c r="B136" t="str">
        <f>"ESTONIA                       "</f>
        <v xml:space="preserve">ESTONIA                       </v>
      </c>
    </row>
    <row r="137" spans="1:2" x14ac:dyDescent="0.25">
      <c r="A137" t="str">
        <f>"ETC     "</f>
        <v xml:space="preserve">ETC     </v>
      </c>
      <c r="B137" t="str">
        <f>"ET CETERA                     "</f>
        <v xml:space="preserve">ET CETERA                     </v>
      </c>
    </row>
    <row r="138" spans="1:2" x14ac:dyDescent="0.25">
      <c r="A138" t="str">
        <f>"EUR     "</f>
        <v xml:space="preserve">EUR     </v>
      </c>
      <c r="B138" t="str">
        <f>"EUROTEX                       "</f>
        <v xml:space="preserve">EUROTEX                       </v>
      </c>
    </row>
    <row r="139" spans="1:2" x14ac:dyDescent="0.25">
      <c r="A139" t="str">
        <f>"EXE     "</f>
        <v xml:space="preserve">EXE     </v>
      </c>
      <c r="B139" t="str">
        <f>"EXECUTIVE                     "</f>
        <v xml:space="preserve">EXECUTIVE                     </v>
      </c>
    </row>
    <row r="140" spans="1:2" x14ac:dyDescent="0.25">
      <c r="A140" t="str">
        <f>"EXP     "</f>
        <v xml:space="preserve">EXP     </v>
      </c>
      <c r="B140" t="str">
        <f>"EXPRESS                       "</f>
        <v xml:space="preserve">EXPRESS                       </v>
      </c>
    </row>
    <row r="141" spans="1:2" x14ac:dyDescent="0.25">
      <c r="A141" t="str">
        <f>"EY      "</f>
        <v xml:space="preserve">EY      </v>
      </c>
      <c r="B141" t="str">
        <f>"EXPORT YARN                   "</f>
        <v xml:space="preserve">EXPORT YARN                   </v>
      </c>
    </row>
    <row r="142" spans="1:2" x14ac:dyDescent="0.25">
      <c r="A142" t="str">
        <f>"FAK     "</f>
        <v xml:space="preserve">FAK     </v>
      </c>
      <c r="B142" t="str">
        <f>"FAKE LONDON                   "</f>
        <v xml:space="preserve">FAKE LONDON                   </v>
      </c>
    </row>
    <row r="143" spans="1:2" x14ac:dyDescent="0.25">
      <c r="A143" t="str">
        <f>"FMN     "</f>
        <v xml:space="preserve">FMN     </v>
      </c>
      <c r="B143" t="str">
        <f>"FAST MANUFACTURING            "</f>
        <v xml:space="preserve">FAST MANUFACTURING            </v>
      </c>
    </row>
    <row r="144" spans="1:2" x14ac:dyDescent="0.25">
      <c r="A144" t="str">
        <f>"FRA     "</f>
        <v xml:space="preserve">FRA     </v>
      </c>
      <c r="B144" t="str">
        <f>"FRAGON                        "</f>
        <v xml:space="preserve">FRAGON                        </v>
      </c>
    </row>
    <row r="145" spans="1:2" x14ac:dyDescent="0.25">
      <c r="A145" t="str">
        <f>"FRG     "</f>
        <v xml:space="preserve">FRG     </v>
      </c>
      <c r="B145" t="str">
        <f>"FRANGIPANI                    "</f>
        <v xml:space="preserve">FRANGIPANI                    </v>
      </c>
    </row>
    <row r="146" spans="1:2" x14ac:dyDescent="0.25">
      <c r="A146" t="str">
        <f>"FRP     "</f>
        <v xml:space="preserve">FRP     </v>
      </c>
      <c r="B146" t="str">
        <f>"FREE PEOPLE                   "</f>
        <v xml:space="preserve">FREE PEOPLE                   </v>
      </c>
    </row>
    <row r="147" spans="1:2" x14ac:dyDescent="0.25">
      <c r="A147" t="str">
        <f>"FTF     "</f>
        <v xml:space="preserve">FTF     </v>
      </c>
      <c r="B147" t="str">
        <f>"FASHION BATARI                "</f>
        <v xml:space="preserve">FASHION BATARI                </v>
      </c>
    </row>
    <row r="148" spans="1:2" x14ac:dyDescent="0.25">
      <c r="A148" t="str">
        <f>"GAA     "</f>
        <v xml:space="preserve">GAA     </v>
      </c>
      <c r="B148" t="str">
        <f>"GAJAH ANGKASA PERKASA         "</f>
        <v xml:space="preserve">GAJAH ANGKASA PERKASA         </v>
      </c>
    </row>
    <row r="149" spans="1:2" x14ac:dyDescent="0.25">
      <c r="A149" t="str">
        <f>"GAB     "</f>
        <v xml:space="preserve">GAB     </v>
      </c>
      <c r="B149" t="str">
        <f>"GABRIELLE                     "</f>
        <v xml:space="preserve">GABRIELLE                     </v>
      </c>
    </row>
    <row r="150" spans="1:2" x14ac:dyDescent="0.25">
      <c r="A150" t="str">
        <f>"GAP     "</f>
        <v xml:space="preserve">GAP     </v>
      </c>
      <c r="B150" t="str">
        <f>"GAP                           "</f>
        <v xml:space="preserve">GAP                           </v>
      </c>
    </row>
    <row r="151" spans="1:2" x14ac:dyDescent="0.25">
      <c r="A151" t="str">
        <f>"GAS     "</f>
        <v xml:space="preserve">GAS     </v>
      </c>
      <c r="B151" t="str">
        <f>"GAS                           "</f>
        <v xml:space="preserve">GAS                           </v>
      </c>
    </row>
    <row r="152" spans="1:2" x14ac:dyDescent="0.25">
      <c r="A152" t="str">
        <f>"GEE     "</f>
        <v xml:space="preserve">GEE     </v>
      </c>
      <c r="B152" t="str">
        <f>"GEELA                         "</f>
        <v xml:space="preserve">GEELA                         </v>
      </c>
    </row>
    <row r="153" spans="1:2" x14ac:dyDescent="0.25">
      <c r="A153" t="str">
        <f>"GEL     "</f>
        <v xml:space="preserve">GEL     </v>
      </c>
      <c r="B153" t="str">
        <f>"GEELA                         "</f>
        <v xml:space="preserve">GEELA                         </v>
      </c>
    </row>
    <row r="154" spans="1:2" x14ac:dyDescent="0.25">
      <c r="A154" t="str">
        <f>"GEU     "</f>
        <v xml:space="preserve">GEU     </v>
      </c>
      <c r="B154" t="str">
        <f>"GEULIS                        "</f>
        <v xml:space="preserve">GEULIS                        </v>
      </c>
    </row>
    <row r="155" spans="1:2" x14ac:dyDescent="0.25">
      <c r="A155" t="str">
        <f>"GFC     "</f>
        <v xml:space="preserve">GFC     </v>
      </c>
      <c r="B155" t="str">
        <f>"GFC TERPADU                   "</f>
        <v xml:space="preserve">GFC TERPADU                   </v>
      </c>
    </row>
    <row r="156" spans="1:2" x14ac:dyDescent="0.25">
      <c r="A156" t="str">
        <f>"GHA     "</f>
        <v xml:space="preserve">GHA     </v>
      </c>
      <c r="B156" t="str">
        <f>"CHALLA THE LABEL              "</f>
        <v xml:space="preserve">CHALLA THE LABEL              </v>
      </c>
    </row>
    <row r="157" spans="1:2" x14ac:dyDescent="0.25">
      <c r="A157" t="str">
        <f>"GLA     "</f>
        <v xml:space="preserve">GLA     </v>
      </c>
      <c r="B157" t="str">
        <f>"GLADIOLA BINTANG UTAMA        "</f>
        <v xml:space="preserve">GLADIOLA BINTANG UTAMA        </v>
      </c>
    </row>
    <row r="158" spans="1:2" x14ac:dyDescent="0.25">
      <c r="A158" t="str">
        <f>"GLP     "</f>
        <v xml:space="preserve">GLP     </v>
      </c>
      <c r="B158" t="str">
        <f>"GLOBAL PRATAMA SUKSES         "</f>
        <v xml:space="preserve">GLOBAL PRATAMA SUKSES         </v>
      </c>
    </row>
    <row r="159" spans="1:2" x14ac:dyDescent="0.25">
      <c r="A159" t="str">
        <f>"GLS     "</f>
        <v xml:space="preserve">GLS     </v>
      </c>
      <c r="B159" t="str">
        <f>"GLOBAL PRATAMA SUKSES         "</f>
        <v xml:space="preserve">GLOBAL PRATAMA SUKSES         </v>
      </c>
    </row>
    <row r="160" spans="1:2" x14ac:dyDescent="0.25">
      <c r="A160" t="str">
        <f>"GRE     "</f>
        <v xml:space="preserve">GRE     </v>
      </c>
      <c r="B160" t="str">
        <f>"GREENLIGHT                    "</f>
        <v xml:space="preserve">GREENLIGHT                    </v>
      </c>
    </row>
    <row r="161" spans="1:2" x14ac:dyDescent="0.25">
      <c r="A161" t="str">
        <f>"GRW     "</f>
        <v xml:space="preserve">GRW     </v>
      </c>
      <c r="B161" t="str">
        <f>"GERY WEBER                    "</f>
        <v xml:space="preserve">GERY WEBER                    </v>
      </c>
    </row>
    <row r="162" spans="1:2" x14ac:dyDescent="0.25">
      <c r="A162" t="str">
        <f>"GTE     "</f>
        <v xml:space="preserve">GTE     </v>
      </c>
      <c r="B162" t="str">
        <f>"GOSIP Textile                 "</f>
        <v xml:space="preserve">GOSIP Textile                 </v>
      </c>
    </row>
    <row r="163" spans="1:2" x14ac:dyDescent="0.25">
      <c r="A163" t="str">
        <f>"GUT     "</f>
        <v xml:space="preserve">GUT     </v>
      </c>
      <c r="B163" t="str">
        <f>"GUTEN                         "</f>
        <v xml:space="preserve">GUTEN                         </v>
      </c>
    </row>
    <row r="164" spans="1:2" x14ac:dyDescent="0.25">
      <c r="A164" t="str">
        <f>"GUU     "</f>
        <v xml:space="preserve">GUU     </v>
      </c>
      <c r="B164" t="str">
        <f>"GU                            "</f>
        <v xml:space="preserve">GU                            </v>
      </c>
    </row>
    <row r="165" spans="1:2" x14ac:dyDescent="0.25">
      <c r="A165" t="str">
        <f>"HAM     "</f>
        <v xml:space="preserve">HAM     </v>
      </c>
      <c r="B165" t="str">
        <f>"H&amp;M/MAN                       "</f>
        <v xml:space="preserve">H&amp;M/MAN                       </v>
      </c>
    </row>
    <row r="166" spans="1:2" x14ac:dyDescent="0.25">
      <c r="A166" t="str">
        <f>"HAN     "</f>
        <v xml:space="preserve">HAN     </v>
      </c>
      <c r="B166" t="str">
        <f>"HANES SUPPLY CHAIN INDONESIA  "</f>
        <v xml:space="preserve">HANES SUPPLY CHAIN INDONESIA  </v>
      </c>
    </row>
    <row r="167" spans="1:2" x14ac:dyDescent="0.25">
      <c r="A167" t="str">
        <f>"HAR     "</f>
        <v xml:space="preserve">HAR     </v>
      </c>
      <c r="B167" t="str">
        <f>"HARLOW &amp; SUMMER               "</f>
        <v xml:space="preserve">HARLOW &amp; SUMMER               </v>
      </c>
    </row>
    <row r="168" spans="1:2" x14ac:dyDescent="0.25">
      <c r="A168" t="str">
        <f>"HDD     "</f>
        <v xml:space="preserve">HDD     </v>
      </c>
      <c r="B168" t="str">
        <f>"HAND INDO                     "</f>
        <v xml:space="preserve">HAND INDO                     </v>
      </c>
    </row>
    <row r="169" spans="1:2" x14ac:dyDescent="0.25">
      <c r="A169" t="str">
        <f>"HEA     "</f>
        <v xml:space="preserve">HEA     </v>
      </c>
      <c r="B169" t="str">
        <f>"HEAVEN LIGHT                  "</f>
        <v xml:space="preserve">HEAVEN LIGHT                  </v>
      </c>
    </row>
    <row r="170" spans="1:2" x14ac:dyDescent="0.25">
      <c r="A170" t="str">
        <f>"HIJ     "</f>
        <v xml:space="preserve">HIJ     </v>
      </c>
      <c r="B170" t="str">
        <f>"HIJUP                         "</f>
        <v xml:space="preserve">HIJUP                         </v>
      </c>
    </row>
    <row r="171" spans="1:2" x14ac:dyDescent="0.25">
      <c r="A171" t="str">
        <f>"HIN     "</f>
        <v xml:space="preserve">HIN     </v>
      </c>
      <c r="B171" t="str">
        <f>"HINDARTO                      "</f>
        <v xml:space="preserve">HINDARTO                      </v>
      </c>
    </row>
    <row r="172" spans="1:2" x14ac:dyDescent="0.25">
      <c r="A172" t="str">
        <f>"HMA     "</f>
        <v xml:space="preserve">HMA     </v>
      </c>
      <c r="B172" t="str">
        <f>"H&amp;M/ARKET                     "</f>
        <v xml:space="preserve">H&amp;M/ARKET                     </v>
      </c>
    </row>
    <row r="173" spans="1:2" x14ac:dyDescent="0.25">
      <c r="A173" t="str">
        <f>"HMB     "</f>
        <v xml:space="preserve">HMB     </v>
      </c>
      <c r="B173" t="str">
        <f>"H&amp;M/BEACHWEAR                 "</f>
        <v xml:space="preserve">H&amp;M/BEACHWEAR                 </v>
      </c>
    </row>
    <row r="174" spans="1:2" x14ac:dyDescent="0.25">
      <c r="A174" t="str">
        <f>"HMC     "</f>
        <v xml:space="preserve">HMC     </v>
      </c>
      <c r="B174" t="str">
        <f>"H&amp;M/CHILDREN                  "</f>
        <v xml:space="preserve">H&amp;M/CHILDREN                  </v>
      </c>
    </row>
    <row r="175" spans="1:2" x14ac:dyDescent="0.25">
      <c r="A175" t="str">
        <f>"HMD     "</f>
        <v xml:space="preserve">HMD     </v>
      </c>
      <c r="B175" t="str">
        <f>"H&amp;M/DIVIDED                   "</f>
        <v xml:space="preserve">H&amp;M/DIVIDED                   </v>
      </c>
    </row>
    <row r="176" spans="1:2" x14ac:dyDescent="0.25">
      <c r="A176" t="str">
        <f>"HME     "</f>
        <v xml:space="preserve">HME     </v>
      </c>
      <c r="B176" t="str">
        <f>"H&amp;M/EVERYDAY                  "</f>
        <v xml:space="preserve">H&amp;M/EVERYDAY                  </v>
      </c>
    </row>
    <row r="177" spans="1:2" x14ac:dyDescent="0.25">
      <c r="A177" t="str">
        <f>"HMK     "</f>
        <v xml:space="preserve">HMK     </v>
      </c>
      <c r="B177" t="str">
        <f>"H&amp;M/MONKI                     "</f>
        <v xml:space="preserve">H&amp;M/MONKI                     </v>
      </c>
    </row>
    <row r="178" spans="1:2" x14ac:dyDescent="0.25">
      <c r="A178" t="str">
        <f>"HMM     "</f>
        <v xml:space="preserve">HMM     </v>
      </c>
      <c r="B178" t="str">
        <f>"H&amp;M/MAMA                      "</f>
        <v xml:space="preserve">H&amp;M/MAMA                      </v>
      </c>
    </row>
    <row r="179" spans="1:2" x14ac:dyDescent="0.25">
      <c r="A179" t="str">
        <f>"HMN     "</f>
        <v xml:space="preserve">HMN     </v>
      </c>
      <c r="B179" t="str">
        <f>"H&amp;M/NIGHT WEAR                "</f>
        <v xml:space="preserve">H&amp;M/NIGHT WEAR                </v>
      </c>
    </row>
    <row r="180" spans="1:2" x14ac:dyDescent="0.25">
      <c r="A180" t="str">
        <f>"HMO     "</f>
        <v xml:space="preserve">HMO     </v>
      </c>
      <c r="B180" t="str">
        <f>"H&amp;M/OTHER STORIES             "</f>
        <v xml:space="preserve">H&amp;M/OTHER STORIES             </v>
      </c>
    </row>
    <row r="181" spans="1:2" x14ac:dyDescent="0.25">
      <c r="A181" t="str">
        <f>"HMR     "</f>
        <v xml:space="preserve">HMR     </v>
      </c>
      <c r="B181" t="str">
        <f>"H&amp;M/IVY REVEL                 "</f>
        <v xml:space="preserve">H&amp;M/IVY REVEL                 </v>
      </c>
    </row>
    <row r="182" spans="1:2" x14ac:dyDescent="0.25">
      <c r="A182" t="str">
        <f>"HMW     "</f>
        <v xml:space="preserve">HMW     </v>
      </c>
      <c r="B182" t="str">
        <f>"H&amp;M/WEEKDAY                   "</f>
        <v xml:space="preserve">H&amp;M/WEEKDAY                   </v>
      </c>
    </row>
    <row r="183" spans="1:2" x14ac:dyDescent="0.25">
      <c r="A183" t="str">
        <f>"HOM     "</f>
        <v xml:space="preserve">HOM     </v>
      </c>
      <c r="B183" t="str">
        <f>"HNM-H&amp;M/HOME                  "</f>
        <v xml:space="preserve">HNM-H&amp;M/HOME                  </v>
      </c>
    </row>
    <row r="184" spans="1:2" x14ac:dyDescent="0.25">
      <c r="A184" t="str">
        <f>"HRM     "</f>
        <v xml:space="preserve">HRM     </v>
      </c>
      <c r="B184" t="str">
        <f>"HARRY MARTIN                  "</f>
        <v xml:space="preserve">HARRY MARTIN                  </v>
      </c>
    </row>
    <row r="185" spans="1:2" x14ac:dyDescent="0.25">
      <c r="A185" t="str">
        <f>"HSH     "</f>
        <v xml:space="preserve">HSH     </v>
      </c>
      <c r="B185" t="str">
        <f>"HUSH PUPPIES                  "</f>
        <v xml:space="preserve">HUSH PUPPIES                  </v>
      </c>
    </row>
    <row r="186" spans="1:2" x14ac:dyDescent="0.25">
      <c r="A186" t="str">
        <f>"HST     "</f>
        <v xml:space="preserve">HST     </v>
      </c>
      <c r="B186" t="str">
        <f>"HS TEX VIETNAM                "</f>
        <v xml:space="preserve">HS TEX VIETNAM                </v>
      </c>
    </row>
    <row r="187" spans="1:2" x14ac:dyDescent="0.25">
      <c r="A187" t="str">
        <f>"HUG     "</f>
        <v xml:space="preserve">HUG     </v>
      </c>
      <c r="B187" t="str">
        <f>"HUGO BOSS                     "</f>
        <v xml:space="preserve">HUGO BOSS                     </v>
      </c>
    </row>
    <row r="188" spans="1:2" x14ac:dyDescent="0.25">
      <c r="A188" t="str">
        <f>"HUS     "</f>
        <v xml:space="preserve">HUS     </v>
      </c>
      <c r="B188" t="str">
        <f>"HUSH PUPPIES                  "</f>
        <v xml:space="preserve">HUSH PUPPIES                  </v>
      </c>
    </row>
    <row r="189" spans="1:2" x14ac:dyDescent="0.25">
      <c r="A189" t="str">
        <f>"HYU     "</f>
        <v xml:space="preserve">HYU     </v>
      </c>
      <c r="B189" t="str">
        <f>"HYUNMIN                       "</f>
        <v xml:space="preserve">HYUNMIN                       </v>
      </c>
    </row>
    <row r="190" spans="1:2" x14ac:dyDescent="0.25">
      <c r="A190" t="str">
        <f>"IB      "</f>
        <v xml:space="preserve">IB      </v>
      </c>
      <c r="B190" t="str">
        <f>"INTERNATIONAL BRAND           "</f>
        <v xml:space="preserve">INTERNATIONAL BRAND           </v>
      </c>
    </row>
    <row r="191" spans="1:2" x14ac:dyDescent="0.25">
      <c r="A191" t="str">
        <f>"IDM     "</f>
        <v xml:space="preserve">IDM     </v>
      </c>
      <c r="B191" t="str">
        <f>"INTI DAYA MANDIRI PRATAMA     "</f>
        <v xml:space="preserve">INTI DAYA MANDIRI PRATAMA     </v>
      </c>
    </row>
    <row r="192" spans="1:2" x14ac:dyDescent="0.25">
      <c r="A192" t="str">
        <f>"IDP     "</f>
        <v xml:space="preserve">IDP     </v>
      </c>
      <c r="B192" t="str">
        <f>"ID APPAREL                    "</f>
        <v xml:space="preserve">ID APPAREL                    </v>
      </c>
    </row>
    <row r="193" spans="1:2" x14ac:dyDescent="0.25">
      <c r="A193" t="str">
        <f>"IKE     "</f>
        <v xml:space="preserve">IKE     </v>
      </c>
      <c r="B193" t="str">
        <f>"IKEA                          "</f>
        <v xml:space="preserve">IKEA                          </v>
      </c>
    </row>
    <row r="194" spans="1:2" x14ac:dyDescent="0.25">
      <c r="A194" t="str">
        <f>"IMA     "</f>
        <v xml:space="preserve">IMA     </v>
      </c>
      <c r="B194" t="str">
        <f>"IMAJINASI MANDIRI             "</f>
        <v xml:space="preserve">IMAJINASI MANDIRI             </v>
      </c>
    </row>
    <row r="195" spans="1:2" x14ac:dyDescent="0.25">
      <c r="A195" t="str">
        <f>"IMJ     "</f>
        <v xml:space="preserve">IMJ     </v>
      </c>
      <c r="B195" t="str">
        <f>"INDAH MELATI JAYA             "</f>
        <v xml:space="preserve">INDAH MELATI JAYA             </v>
      </c>
    </row>
    <row r="196" spans="1:2" x14ac:dyDescent="0.25">
      <c r="A196" t="str">
        <f>"IMP     "</f>
        <v xml:space="preserve">IMP     </v>
      </c>
      <c r="B196" t="str">
        <f>"INTI DAYA MANDIRI PRATAMA     "</f>
        <v xml:space="preserve">INTI DAYA MANDIRI PRATAMA     </v>
      </c>
    </row>
    <row r="197" spans="1:2" x14ac:dyDescent="0.25">
      <c r="A197" t="str">
        <f>"IND     "</f>
        <v xml:space="preserve">IND     </v>
      </c>
      <c r="B197" t="str">
        <f>"INDONESIA OMBAK               "</f>
        <v xml:space="preserve">INDONESIA OMBAK               </v>
      </c>
    </row>
    <row r="198" spans="1:2" x14ac:dyDescent="0.25">
      <c r="A198" t="str">
        <f>"INT     "</f>
        <v xml:space="preserve">INT     </v>
      </c>
      <c r="B198" t="str">
        <f>"INDO TRADE BERJAYA            "</f>
        <v xml:space="preserve">INDO TRADE BERJAYA            </v>
      </c>
    </row>
    <row r="199" spans="1:2" x14ac:dyDescent="0.25">
      <c r="A199" t="str">
        <f>"ISG     "</f>
        <v xml:space="preserve">ISG     </v>
      </c>
      <c r="B199" t="str">
        <f>"INSIGHT                       "</f>
        <v xml:space="preserve">INSIGHT                       </v>
      </c>
    </row>
    <row r="200" spans="1:2" x14ac:dyDescent="0.25">
      <c r="A200" t="str">
        <f>"ISL     "</f>
        <v xml:space="preserve">ISL     </v>
      </c>
      <c r="B200" t="str">
        <f>"ISLE OF SUMMER LABEL          "</f>
        <v xml:space="preserve">ISLE OF SUMMER LABEL          </v>
      </c>
    </row>
    <row r="201" spans="1:2" x14ac:dyDescent="0.25">
      <c r="A201" t="str">
        <f>"ISS     "</f>
        <v xml:space="preserve">ISS     </v>
      </c>
      <c r="B201" t="str">
        <f>"INDAH SUBUR SEJATI            "</f>
        <v xml:space="preserve">INDAH SUBUR SEJATI            </v>
      </c>
    </row>
    <row r="202" spans="1:2" x14ac:dyDescent="0.25">
      <c r="A202" t="str">
        <f>"ITW     "</f>
        <v xml:space="preserve">ITW     </v>
      </c>
      <c r="B202" t="str">
        <f>"IN THE WEAR                   "</f>
        <v xml:space="preserve">IN THE WEAR                   </v>
      </c>
    </row>
    <row r="203" spans="1:2" x14ac:dyDescent="0.25">
      <c r="A203" t="str">
        <f>"IVY     "</f>
        <v xml:space="preserve">IVY     </v>
      </c>
      <c r="B203" t="str">
        <f>"IVY MODA                      "</f>
        <v xml:space="preserve">IVY MODA                      </v>
      </c>
    </row>
    <row r="204" spans="1:2" x14ac:dyDescent="0.25">
      <c r="A204" t="str">
        <f>"IWC     "</f>
        <v xml:space="preserve">IWC     </v>
      </c>
      <c r="B204" t="str">
        <f>"INDONESIA WACOAL              "</f>
        <v xml:space="preserve">INDONESIA WACOAL              </v>
      </c>
    </row>
    <row r="205" spans="1:2" x14ac:dyDescent="0.25">
      <c r="A205" t="str">
        <f>"JBK     "</f>
        <v xml:space="preserve">JBK     </v>
      </c>
      <c r="B205" t="str">
        <f>"JAYA BERKAT                   "</f>
        <v xml:space="preserve">JAYA BERKAT                   </v>
      </c>
    </row>
    <row r="206" spans="1:2" x14ac:dyDescent="0.25">
      <c r="A206" t="str">
        <f>"JCC     "</f>
        <v xml:space="preserve">JCC     </v>
      </c>
      <c r="B206" t="str">
        <f>"JEMBO CABLE COMPANY TBK       "</f>
        <v xml:space="preserve">JEMBO CABLE COMPANY TBK       </v>
      </c>
    </row>
    <row r="207" spans="1:2" x14ac:dyDescent="0.25">
      <c r="A207" t="str">
        <f>"JHO     "</f>
        <v xml:space="preserve">JHO     </v>
      </c>
      <c r="B207" t="str">
        <f>"JHONWIN                       "</f>
        <v xml:space="preserve">JHONWIN                       </v>
      </c>
    </row>
    <row r="208" spans="1:2" x14ac:dyDescent="0.25">
      <c r="A208" t="str">
        <f>"JMG     "</f>
        <v xml:space="preserve">JMG     </v>
      </c>
      <c r="B208" t="str">
        <f>"JAMANI GINTING                "</f>
        <v xml:space="preserve">JAMANI GINTING                </v>
      </c>
    </row>
    <row r="209" spans="1:2" x14ac:dyDescent="0.25">
      <c r="A209" t="str">
        <f>"JOE     "</f>
        <v xml:space="preserve">JOE     </v>
      </c>
      <c r="B209" t="str">
        <f>"JOYTEX                        "</f>
        <v xml:space="preserve">JOYTEX                        </v>
      </c>
    </row>
    <row r="210" spans="1:2" x14ac:dyDescent="0.25">
      <c r="A210" t="str">
        <f>"JOH     "</f>
        <v xml:space="preserve">JOH     </v>
      </c>
      <c r="B210" t="str">
        <f>"JOHNY BIG                     "</f>
        <v xml:space="preserve">JOHNY BIG                     </v>
      </c>
    </row>
    <row r="211" spans="1:2" x14ac:dyDescent="0.25">
      <c r="A211" t="str">
        <f>"JOY     "</f>
        <v xml:space="preserve">JOY     </v>
      </c>
      <c r="B211" t="str">
        <f>"JOYEMPATHY                    "</f>
        <v xml:space="preserve">JOYEMPATHY                    </v>
      </c>
    </row>
    <row r="212" spans="1:2" x14ac:dyDescent="0.25">
      <c r="A212" t="str">
        <f>"JPN     "</f>
        <v xml:space="preserve">JPN     </v>
      </c>
      <c r="B212" t="str">
        <f>"JC PENNY                      "</f>
        <v xml:space="preserve">JC PENNY                      </v>
      </c>
    </row>
    <row r="213" spans="1:2" x14ac:dyDescent="0.25">
      <c r="A213" t="str">
        <f>"JSP     "</f>
        <v xml:space="preserve">JSP     </v>
      </c>
      <c r="B213" t="str">
        <f>"JUSINDO SUMBERPRAKARSA        "</f>
        <v xml:space="preserve">JUSINDO SUMBERPRAKARSA        </v>
      </c>
    </row>
    <row r="214" spans="1:2" x14ac:dyDescent="0.25">
      <c r="A214" t="str">
        <f>"JUC     "</f>
        <v xml:space="preserve">JUC     </v>
      </c>
      <c r="B214" t="str">
        <f>"JUICEMATIC                    "</f>
        <v xml:space="preserve">JUICEMATIC                    </v>
      </c>
    </row>
    <row r="215" spans="1:2" x14ac:dyDescent="0.25">
      <c r="A215" t="str">
        <f>"JUD     "</f>
        <v xml:space="preserve">JUD     </v>
      </c>
      <c r="B215" t="str">
        <f>"JUSTICE                       "</f>
        <v xml:space="preserve">JUSTICE                       </v>
      </c>
    </row>
    <row r="216" spans="1:2" x14ac:dyDescent="0.25">
      <c r="A216" t="str">
        <f>"JUI     "</f>
        <v xml:space="preserve">JUI     </v>
      </c>
      <c r="B216" t="str">
        <f>"JUICE EMATIC                  "</f>
        <v xml:space="preserve">JUICE EMATIC                  </v>
      </c>
    </row>
    <row r="217" spans="1:2" x14ac:dyDescent="0.25">
      <c r="A217" t="str">
        <f>"JUS     "</f>
        <v xml:space="preserve">JUS     </v>
      </c>
      <c r="B217" t="str">
        <f>"JUSTICE IND                   "</f>
        <v xml:space="preserve">JUSTICE IND                   </v>
      </c>
    </row>
    <row r="218" spans="1:2" x14ac:dyDescent="0.25">
      <c r="A218" t="str">
        <f>"JWK     "</f>
        <v xml:space="preserve">JWK     </v>
      </c>
      <c r="B218" t="str">
        <f>"JACK WOLFSKIN                 "</f>
        <v xml:space="preserve">JACK WOLFSKIN                 </v>
      </c>
    </row>
    <row r="219" spans="1:2" x14ac:dyDescent="0.25">
      <c r="A219" t="str">
        <f>"KAL     "</f>
        <v xml:space="preserve">KAL     </v>
      </c>
      <c r="B219" t="str">
        <f>"KALA SENJA                    "</f>
        <v xml:space="preserve">KALA SENJA                    </v>
      </c>
    </row>
    <row r="220" spans="1:2" x14ac:dyDescent="0.25">
      <c r="A220" t="str">
        <f>"KAM     "</f>
        <v xml:space="preserve">KAM     </v>
      </c>
      <c r="B220" t="str">
        <f>"KAMI IDEA                     "</f>
        <v xml:space="preserve">KAMI IDEA                     </v>
      </c>
    </row>
    <row r="221" spans="1:2" x14ac:dyDescent="0.25">
      <c r="A221" t="str">
        <f>"KEM     "</f>
        <v xml:space="preserve">KEM     </v>
      </c>
      <c r="B221" t="str">
        <f>"KEMUNING GARMINDO             "</f>
        <v xml:space="preserve">KEMUNING GARMINDO             </v>
      </c>
    </row>
    <row r="222" spans="1:2" x14ac:dyDescent="0.25">
      <c r="A222" t="str">
        <f>"KEN     "</f>
        <v xml:space="preserve">KEN     </v>
      </c>
      <c r="B222" t="str">
        <f>"KENT                          "</f>
        <v xml:space="preserve">KENT                          </v>
      </c>
    </row>
    <row r="223" spans="1:2" x14ac:dyDescent="0.25">
      <c r="A223" t="str">
        <f>"KID     "</f>
        <v xml:space="preserve">KID     </v>
      </c>
      <c r="B223" t="str">
        <f>"KIDS                          "</f>
        <v xml:space="preserve">KIDS                          </v>
      </c>
    </row>
    <row r="224" spans="1:2" x14ac:dyDescent="0.25">
      <c r="A224" t="str">
        <f>"KIN     "</f>
        <v xml:space="preserve">KIN     </v>
      </c>
      <c r="B224" t="str">
        <f>"DEAR KINARA                   "</f>
        <v xml:space="preserve">DEAR KINARA                   </v>
      </c>
    </row>
    <row r="225" spans="1:2" x14ac:dyDescent="0.25">
      <c r="A225" t="str">
        <f>"KLI     "</f>
        <v xml:space="preserve">KLI     </v>
      </c>
      <c r="B225" t="str">
        <f>"KLINGEL                       "</f>
        <v xml:space="preserve">KLINGEL                       </v>
      </c>
    </row>
    <row r="226" spans="1:2" x14ac:dyDescent="0.25">
      <c r="A226" t="str">
        <f>"KLS     "</f>
        <v xml:space="preserve">KLS     </v>
      </c>
      <c r="B226" t="str">
        <f>"KALA SENJA                    "</f>
        <v xml:space="preserve">KALA SENJA                    </v>
      </c>
    </row>
    <row r="227" spans="1:2" x14ac:dyDescent="0.25">
      <c r="A227" t="str">
        <f>"KMR     "</f>
        <v xml:space="preserve">KMR     </v>
      </c>
      <c r="B227" t="str">
        <f>"KMART AUSTRALIA               "</f>
        <v xml:space="preserve">KMART AUSTRALIA               </v>
      </c>
    </row>
    <row r="228" spans="1:2" x14ac:dyDescent="0.25">
      <c r="A228" t="str">
        <f>"KMT     "</f>
        <v xml:space="preserve">KMT     </v>
      </c>
      <c r="B228" t="str">
        <f>"KMART                         "</f>
        <v xml:space="preserve">KMART                         </v>
      </c>
    </row>
    <row r="229" spans="1:2" x14ac:dyDescent="0.25">
      <c r="A229" t="str">
        <f>"KOK     "</f>
        <v xml:space="preserve">KOK     </v>
      </c>
      <c r="B229" t="str">
        <f>"KOKO                          "</f>
        <v xml:space="preserve">KOKO                          </v>
      </c>
    </row>
    <row r="230" spans="1:2" x14ac:dyDescent="0.25">
      <c r="A230" t="str">
        <f>"KOO     "</f>
        <v xml:space="preserve">KOO     </v>
      </c>
      <c r="B230" t="str">
        <f>"KOOKAI                        "</f>
        <v xml:space="preserve">KOOKAI                        </v>
      </c>
    </row>
    <row r="231" spans="1:2" x14ac:dyDescent="0.25">
      <c r="A231" t="str">
        <f>"KRM     "</f>
        <v xml:space="preserve">KRM     </v>
      </c>
      <c r="B231" t="str">
        <f>"KHARISMA ADHI MULIA           "</f>
        <v xml:space="preserve">KHARISMA ADHI MULIA           </v>
      </c>
    </row>
    <row r="232" spans="1:2" x14ac:dyDescent="0.25">
      <c r="A232" t="str">
        <f>"KUJ     "</f>
        <v xml:space="preserve">KUJ     </v>
      </c>
      <c r="B232" t="str">
        <f>"KUMAR                         "</f>
        <v xml:space="preserve">KUMAR                         </v>
      </c>
    </row>
    <row r="233" spans="1:2" x14ac:dyDescent="0.25">
      <c r="A233" t="str">
        <f>"KUM     "</f>
        <v xml:space="preserve">KUM     </v>
      </c>
      <c r="B233" t="str">
        <f>"KUMA KUMA                     "</f>
        <v xml:space="preserve">KUMA KUMA                     </v>
      </c>
    </row>
    <row r="234" spans="1:2" x14ac:dyDescent="0.25">
      <c r="A234" t="str">
        <f>"KVR     "</f>
        <v xml:space="preserve">KVR     </v>
      </c>
      <c r="B234" t="str">
        <f>"KAVINDRA FIANTA ABISAR        "</f>
        <v xml:space="preserve">KAVINDRA FIANTA ABISAR        </v>
      </c>
    </row>
    <row r="235" spans="1:2" x14ac:dyDescent="0.25">
      <c r="A235" t="str">
        <f>"LAR     "</f>
        <v xml:space="preserve">LAR     </v>
      </c>
      <c r="B235" t="str">
        <f>"LARUSSO                       "</f>
        <v xml:space="preserve">LARUSSO                       </v>
      </c>
    </row>
    <row r="236" spans="1:2" x14ac:dyDescent="0.25">
      <c r="A236" t="str">
        <f>"LAY     "</f>
        <v xml:space="preserve">LAY     </v>
      </c>
      <c r="B236" t="str">
        <f>"LAYDEE                        "</f>
        <v xml:space="preserve">LAYDEE                        </v>
      </c>
    </row>
    <row r="237" spans="1:2" x14ac:dyDescent="0.25">
      <c r="A237" t="str">
        <f>"LB      "</f>
        <v xml:space="preserve">LB      </v>
      </c>
      <c r="B237" t="str">
        <f>"GARMENT LOCAL BRAND           "</f>
        <v xml:space="preserve">GARMENT LOCAL BRAND           </v>
      </c>
    </row>
    <row r="238" spans="1:2" x14ac:dyDescent="0.25">
      <c r="A238" t="str">
        <f>"LBG     "</f>
        <v xml:space="preserve">LBG     </v>
      </c>
      <c r="B238" t="str">
        <f>"LESTARIBUSANA ANGGUNMAHKOTA   "</f>
        <v xml:space="preserve">LESTARIBUSANA ANGGUNMAHKOTA   </v>
      </c>
    </row>
    <row r="239" spans="1:2" x14ac:dyDescent="0.25">
      <c r="A239" t="str">
        <f>"LBY     "</f>
        <v xml:space="preserve">LBY     </v>
      </c>
      <c r="B239" t="str">
        <f>"LELBYS                        "</f>
        <v xml:space="preserve">LELBYS                        </v>
      </c>
    </row>
    <row r="240" spans="1:2" x14ac:dyDescent="0.25">
      <c r="A240" t="str">
        <f>"LC1     "</f>
        <v xml:space="preserve">LC1     </v>
      </c>
      <c r="B240" t="str">
        <f>"LOCAL1                        "</f>
        <v xml:space="preserve">LOCAL1                        </v>
      </c>
    </row>
    <row r="241" spans="1:2" x14ac:dyDescent="0.25">
      <c r="A241" t="str">
        <f>"LC2     "</f>
        <v xml:space="preserve">LC2     </v>
      </c>
      <c r="B241" t="str">
        <f>"LOCAL2                        "</f>
        <v xml:space="preserve">LOCAL2                        </v>
      </c>
    </row>
    <row r="242" spans="1:2" x14ac:dyDescent="0.25">
      <c r="A242" t="str">
        <f>"LC3     "</f>
        <v xml:space="preserve">LC3     </v>
      </c>
      <c r="B242" t="str">
        <f>"LOCAL3                        "</f>
        <v xml:space="preserve">LOCAL3                        </v>
      </c>
    </row>
    <row r="243" spans="1:2" x14ac:dyDescent="0.25">
      <c r="A243" t="str">
        <f>"LC4     "</f>
        <v xml:space="preserve">LC4     </v>
      </c>
      <c r="B243" t="str">
        <f>"LOCAL4                        "</f>
        <v xml:space="preserve">LOCAL4                        </v>
      </c>
    </row>
    <row r="244" spans="1:2" x14ac:dyDescent="0.25">
      <c r="A244" t="str">
        <f>"LC5     "</f>
        <v xml:space="preserve">LC5     </v>
      </c>
      <c r="B244" t="str">
        <f>"LOCAL5                        "</f>
        <v xml:space="preserve">LOCAL5                        </v>
      </c>
    </row>
    <row r="245" spans="1:2" x14ac:dyDescent="0.25">
      <c r="A245" t="str">
        <f>"LC6     "</f>
        <v xml:space="preserve">LC6     </v>
      </c>
      <c r="B245" t="str">
        <f>"LOCAL TRADER-LOW-MTR          "</f>
        <v xml:space="preserve">LOCAL TRADER-LOW-MTR          </v>
      </c>
    </row>
    <row r="246" spans="1:2" x14ac:dyDescent="0.25">
      <c r="A246" t="str">
        <f>"LC7     "</f>
        <v xml:space="preserve">LC7     </v>
      </c>
      <c r="B246" t="str">
        <f>"LOCAL TRADER-LOW-YD           "</f>
        <v xml:space="preserve">LOCAL TRADER-LOW-YD           </v>
      </c>
    </row>
    <row r="247" spans="1:2" x14ac:dyDescent="0.25">
      <c r="A247" t="str">
        <f>"LC8     "</f>
        <v xml:space="preserve">LC8     </v>
      </c>
      <c r="B247" t="str">
        <f>"LOCAL TRADER-HIGH-MTR         "</f>
        <v xml:space="preserve">LOCAL TRADER-HIGH-MTR         </v>
      </c>
    </row>
    <row r="248" spans="1:2" x14ac:dyDescent="0.25">
      <c r="A248" t="str">
        <f>"LC9     "</f>
        <v xml:space="preserve">LC9     </v>
      </c>
      <c r="B248" t="str">
        <f>"LOCAL TRADER-HIGH-YD          "</f>
        <v xml:space="preserve">LOCAL TRADER-HIGH-YD          </v>
      </c>
    </row>
    <row r="249" spans="1:2" x14ac:dyDescent="0.25">
      <c r="A249" t="str">
        <f>"LDY     "</f>
        <v xml:space="preserve">LDY     </v>
      </c>
      <c r="B249" t="str">
        <f>"LADY GENNY                    "</f>
        <v xml:space="preserve">LADY GENNY                    </v>
      </c>
    </row>
    <row r="250" spans="1:2" x14ac:dyDescent="0.25">
      <c r="A250" t="str">
        <f>"LES     "</f>
        <v xml:space="preserve">LES     </v>
      </c>
      <c r="B250" t="str">
        <f>"LESTARI                       "</f>
        <v xml:space="preserve">LESTARI                       </v>
      </c>
    </row>
    <row r="251" spans="1:2" x14ac:dyDescent="0.25">
      <c r="A251" t="str">
        <f>"LF      "</f>
        <v xml:space="preserve">LF      </v>
      </c>
      <c r="B251" t="str">
        <f>"WHOLESALE FINISHED FABRIC LOCA"</f>
        <v>WHOLESALE FINISHED FABRIC LOCA</v>
      </c>
    </row>
    <row r="252" spans="1:2" x14ac:dyDescent="0.25">
      <c r="A252" t="str">
        <f>"LG      "</f>
        <v xml:space="preserve">LG      </v>
      </c>
      <c r="B252" t="str">
        <f>"LOCAL GREIGE FABRIC           "</f>
        <v xml:space="preserve">LOCAL GREIGE FABRIC           </v>
      </c>
    </row>
    <row r="253" spans="1:2" x14ac:dyDescent="0.25">
      <c r="A253" t="str">
        <f>"LGM     "</f>
        <v xml:space="preserve">LGM     </v>
      </c>
      <c r="B253" t="str">
        <f>"LOCAL GARMENT                 "</f>
        <v xml:space="preserve">LOCAL GARMENT                 </v>
      </c>
    </row>
    <row r="254" spans="1:2" x14ac:dyDescent="0.25">
      <c r="A254" t="str">
        <f>"LGS     "</f>
        <v xml:space="preserve">LGS     </v>
      </c>
      <c r="B254" t="str">
        <f>"LGS                           "</f>
        <v xml:space="preserve">LGS                           </v>
      </c>
    </row>
    <row r="255" spans="1:2" x14ac:dyDescent="0.25">
      <c r="A255" t="str">
        <f>"LID     "</f>
        <v xml:space="preserve">LID     </v>
      </c>
      <c r="B255" t="str">
        <f>"LIDL                          "</f>
        <v xml:space="preserve">LIDL                          </v>
      </c>
    </row>
    <row r="256" spans="1:2" x14ac:dyDescent="0.25">
      <c r="A256" t="str">
        <f>"LIL     "</f>
        <v xml:space="preserve">LIL     </v>
      </c>
      <c r="B256" t="str">
        <f>"LILY PULITSER                 "</f>
        <v xml:space="preserve">LILY PULITSER                 </v>
      </c>
    </row>
    <row r="257" spans="1:2" x14ac:dyDescent="0.25">
      <c r="A257" t="str">
        <f>"LIN     "</f>
        <v xml:space="preserve">LIN     </v>
      </c>
      <c r="B257" t="str">
        <f>"LINA SUKIJO                   "</f>
        <v xml:space="preserve">LINA SUKIJO                   </v>
      </c>
    </row>
    <row r="258" spans="1:2" x14ac:dyDescent="0.25">
      <c r="A258" t="str">
        <f>"LIT     "</f>
        <v xml:space="preserve">LIT     </v>
      </c>
      <c r="B258" t="str">
        <f>"LITTLE PALMERHAUS             "</f>
        <v xml:space="preserve">LITTLE PALMERHAUS             </v>
      </c>
    </row>
    <row r="259" spans="1:2" x14ac:dyDescent="0.25">
      <c r="A259" t="str">
        <f>"LKG     "</f>
        <v xml:space="preserve">LKG     </v>
      </c>
      <c r="B259" t="str">
        <f>"LIANDRA KREASI GEMILANG       "</f>
        <v xml:space="preserve">LIANDRA KREASI GEMILANG       </v>
      </c>
    </row>
    <row r="260" spans="1:2" x14ac:dyDescent="0.25">
      <c r="A260" t="str">
        <f>"LLB     "</f>
        <v xml:space="preserve">LLB     </v>
      </c>
      <c r="B260" t="str">
        <f>"LL BEANS                      "</f>
        <v xml:space="preserve">LL BEANS                      </v>
      </c>
    </row>
    <row r="261" spans="1:2" x14ac:dyDescent="0.25">
      <c r="A261" t="str">
        <f>"LM6     "</f>
        <v xml:space="preserve">LM6     </v>
      </c>
      <c r="B261" t="str">
        <f>"LOCAL MAKLOON-LOW-MTR         "</f>
        <v xml:space="preserve">LOCAL MAKLOON-LOW-MTR         </v>
      </c>
    </row>
    <row r="262" spans="1:2" x14ac:dyDescent="0.25">
      <c r="A262" t="str">
        <f>"LM7     "</f>
        <v xml:space="preserve">LM7     </v>
      </c>
      <c r="B262" t="str">
        <f>"LOCAL MAKLOON-LOW-YD          "</f>
        <v xml:space="preserve">LOCAL MAKLOON-LOW-YD          </v>
      </c>
    </row>
    <row r="263" spans="1:2" x14ac:dyDescent="0.25">
      <c r="A263" t="str">
        <f>"LM8     "</f>
        <v xml:space="preserve">LM8     </v>
      </c>
      <c r="B263" t="str">
        <f>"LOCAL MAKLOON-HIGH-MTR        "</f>
        <v xml:space="preserve">LOCAL MAKLOON-HIGH-MTR        </v>
      </c>
    </row>
    <row r="264" spans="1:2" x14ac:dyDescent="0.25">
      <c r="A264" t="str">
        <f>"LM9     "</f>
        <v xml:space="preserve">LM9     </v>
      </c>
      <c r="B264" t="str">
        <f>"LOCAL MAKLOON-HIGH-YD         "</f>
        <v xml:space="preserve">LOCAL MAKLOON-HIGH-YD         </v>
      </c>
    </row>
    <row r="265" spans="1:2" x14ac:dyDescent="0.25">
      <c r="A265" t="str">
        <f>"LOG     "</f>
        <v xml:space="preserve">LOG     </v>
      </c>
      <c r="B265" t="str">
        <f>"LOGO                          "</f>
        <v xml:space="preserve">LOGO                          </v>
      </c>
    </row>
    <row r="266" spans="1:2" x14ac:dyDescent="0.25">
      <c r="A266" t="str">
        <f>"LT1     "</f>
        <v xml:space="preserve">LT1     </v>
      </c>
      <c r="B266" t="str">
        <f>"LOCAL TRADER GROUP 1          "</f>
        <v xml:space="preserve">LOCAL TRADER GROUP 1          </v>
      </c>
    </row>
    <row r="267" spans="1:2" x14ac:dyDescent="0.25">
      <c r="A267" t="str">
        <f>"LT2     "</f>
        <v xml:space="preserve">LT2     </v>
      </c>
      <c r="B267" t="str">
        <f>"LOCAL TRADER GROUP 2          "</f>
        <v xml:space="preserve">LOCAL TRADER GROUP 2          </v>
      </c>
    </row>
    <row r="268" spans="1:2" x14ac:dyDescent="0.25">
      <c r="A268" t="str">
        <f>"LT3     "</f>
        <v xml:space="preserve">LT3     </v>
      </c>
      <c r="B268" t="str">
        <f>"LOCAL TRADER GROUP 1          "</f>
        <v xml:space="preserve">LOCAL TRADER GROUP 1          </v>
      </c>
    </row>
    <row r="269" spans="1:2" x14ac:dyDescent="0.25">
      <c r="A269" t="str">
        <f>"LT4     "</f>
        <v xml:space="preserve">LT4     </v>
      </c>
      <c r="B269" t="str">
        <f>"LOCAL TRADER GROUP 2          "</f>
        <v xml:space="preserve">LOCAL TRADER GROUP 2          </v>
      </c>
    </row>
    <row r="270" spans="1:2" x14ac:dyDescent="0.25">
      <c r="A270" t="str">
        <f>"LTF     "</f>
        <v xml:space="preserve">LTF     </v>
      </c>
      <c r="B270" t="str">
        <f>"LOCAL TRADER FLANEL           "</f>
        <v xml:space="preserve">LOCAL TRADER FLANEL           </v>
      </c>
    </row>
    <row r="271" spans="1:2" x14ac:dyDescent="0.25">
      <c r="A271" t="str">
        <f>"LY      "</f>
        <v xml:space="preserve">LY      </v>
      </c>
      <c r="B271" t="str">
        <f>"LOCAL YARN                    "</f>
        <v xml:space="preserve">LOCAL YARN                    </v>
      </c>
    </row>
    <row r="272" spans="1:2" x14ac:dyDescent="0.25">
      <c r="A272" t="str">
        <f>"M2X     "</f>
        <v xml:space="preserve">M2X     </v>
      </c>
      <c r="B272" t="str">
        <f>"M2-XMAS                       "</f>
        <v xml:space="preserve">M2-XMAS                       </v>
      </c>
    </row>
    <row r="273" spans="1:2" x14ac:dyDescent="0.25">
      <c r="A273" t="str">
        <f>"MAA     "</f>
        <v xml:space="preserve">MAA     </v>
      </c>
      <c r="B273" t="str">
        <f>"MATAAIR                       "</f>
        <v xml:space="preserve">MATAAIR                       </v>
      </c>
    </row>
    <row r="274" spans="1:2" x14ac:dyDescent="0.25">
      <c r="A274" t="str">
        <f>"MAC     "</f>
        <v xml:space="preserve">MAC     </v>
      </c>
      <c r="B274" t="str">
        <f>"MACYS                         "</f>
        <v xml:space="preserve">MACYS                         </v>
      </c>
    </row>
    <row r="275" spans="1:2" x14ac:dyDescent="0.25">
      <c r="A275" t="str">
        <f>"MAD     "</f>
        <v xml:space="preserve">MAD     </v>
      </c>
      <c r="B275" t="str">
        <f>"MADISON                       "</f>
        <v xml:space="preserve">MADISON                       </v>
      </c>
    </row>
    <row r="276" spans="1:2" x14ac:dyDescent="0.25">
      <c r="A276" t="str">
        <f>"MAG     "</f>
        <v xml:space="preserve">MAG     </v>
      </c>
      <c r="B276" t="str">
        <f>"MAGALI PASCAL                 "</f>
        <v xml:space="preserve">MAGALI PASCAL                 </v>
      </c>
    </row>
    <row r="277" spans="1:2" x14ac:dyDescent="0.25">
      <c r="A277" t="str">
        <f>"MAH     "</f>
        <v xml:space="preserve">MAH     </v>
      </c>
      <c r="B277" t="str">
        <f>"MASSHIRO&amp;CO                   "</f>
        <v xml:space="preserve">MASSHIRO&amp;CO                   </v>
      </c>
    </row>
    <row r="278" spans="1:2" x14ac:dyDescent="0.25">
      <c r="A278" t="str">
        <f>"MAI     "</f>
        <v xml:space="preserve">MAI     </v>
      </c>
      <c r="B278" t="str">
        <f>"MARTIN                        "</f>
        <v xml:space="preserve">MARTIN                        </v>
      </c>
    </row>
    <row r="279" spans="1:2" x14ac:dyDescent="0.25">
      <c r="A279" t="str">
        <f>"MAL     "</f>
        <v xml:space="preserve">MAL     </v>
      </c>
      <c r="B279" t="str">
        <f>"MASA LINEN                    "</f>
        <v xml:space="preserve">MASA LINEN                    </v>
      </c>
    </row>
    <row r="280" spans="1:2" x14ac:dyDescent="0.25">
      <c r="A280" t="str">
        <f>"MAN     "</f>
        <v xml:space="preserve">MAN     </v>
      </c>
      <c r="B280" t="str">
        <f>"MANKIND                       "</f>
        <v xml:space="preserve">MANKIND                       </v>
      </c>
    </row>
    <row r="281" spans="1:2" x14ac:dyDescent="0.25">
      <c r="A281" t="str">
        <f>"MAR     "</f>
        <v xml:space="preserve">MAR     </v>
      </c>
      <c r="B281" t="str">
        <f>"MARK &amp; SPENCER                "</f>
        <v xml:space="preserve">MARK &amp; SPENCER                </v>
      </c>
    </row>
    <row r="282" spans="1:2" x14ac:dyDescent="0.25">
      <c r="A282" t="str">
        <f>"MAS     "</f>
        <v xml:space="preserve">MAS     </v>
      </c>
      <c r="B282" t="str">
        <f>"MASKER MACSH LPA              "</f>
        <v xml:space="preserve">MASKER MACSH LPA              </v>
      </c>
    </row>
    <row r="283" spans="1:2" x14ac:dyDescent="0.25">
      <c r="A283" t="str">
        <f>"MAT     "</f>
        <v xml:space="preserve">MAT     </v>
      </c>
      <c r="B283" t="str">
        <f>"MATAHARI HOUSE BRAND          "</f>
        <v xml:space="preserve">MATAHARI HOUSE BRAND          </v>
      </c>
    </row>
    <row r="284" spans="1:2" x14ac:dyDescent="0.25">
      <c r="A284" t="str">
        <f>"MAX     "</f>
        <v xml:space="preserve">MAX     </v>
      </c>
      <c r="B284" t="str">
        <f>"MAX                           "</f>
        <v xml:space="preserve">MAX                           </v>
      </c>
    </row>
    <row r="285" spans="1:2" x14ac:dyDescent="0.25">
      <c r="A285" t="str">
        <f>"MAY     "</f>
        <v xml:space="preserve">MAY     </v>
      </c>
      <c r="B285" t="str">
        <f>"MAYASHI                       "</f>
        <v xml:space="preserve">MAYASHI                       </v>
      </c>
    </row>
    <row r="286" spans="1:2" x14ac:dyDescent="0.25">
      <c r="A286" t="str">
        <f>"MCB     "</f>
        <v xml:space="preserve">MCB     </v>
      </c>
      <c r="B286" t="str">
        <f>"MULTI CITRA BUSANA            "</f>
        <v xml:space="preserve">MULTI CITRA BUSANA            </v>
      </c>
    </row>
    <row r="287" spans="1:2" x14ac:dyDescent="0.25">
      <c r="A287" t="str">
        <f>"MCC     "</f>
        <v xml:space="preserve">MCC     </v>
      </c>
      <c r="B287" t="str">
        <f>"MOC                           "</f>
        <v xml:space="preserve">MOC                           </v>
      </c>
    </row>
    <row r="288" spans="1:2" x14ac:dyDescent="0.25">
      <c r="A288" t="str">
        <f>"MCG     "</f>
        <v xml:space="preserve">MCG     </v>
      </c>
      <c r="B288" t="str">
        <f>"MARDOHAR CATUR TUNGGAL JAYA   "</f>
        <v xml:space="preserve">MARDOHAR CATUR TUNGGAL JAYA   </v>
      </c>
    </row>
    <row r="289" spans="1:2" x14ac:dyDescent="0.25">
      <c r="A289" t="str">
        <f>"MCL     "</f>
        <v xml:space="preserve">MCL     </v>
      </c>
      <c r="B289" t="str">
        <f>"MOC LADIES                    "</f>
        <v xml:space="preserve">MOC LADIES                    </v>
      </c>
    </row>
    <row r="290" spans="1:2" x14ac:dyDescent="0.25">
      <c r="A290" t="str">
        <f>"MDL     "</f>
        <v xml:space="preserve">MDL     </v>
      </c>
      <c r="B290" t="str">
        <f>"MADEWEL                       "</f>
        <v xml:space="preserve">MADEWEL                       </v>
      </c>
    </row>
    <row r="291" spans="1:2" x14ac:dyDescent="0.25">
      <c r="A291" t="str">
        <f>"MDO     "</f>
        <v xml:space="preserve">MDO     </v>
      </c>
      <c r="B291" t="str">
        <f>"MIDO                          "</f>
        <v xml:space="preserve">MIDO                          </v>
      </c>
    </row>
    <row r="292" spans="1:2" x14ac:dyDescent="0.25">
      <c r="A292" t="str">
        <f>"MEG     "</f>
        <v xml:space="preserve">MEG     </v>
      </c>
      <c r="B292" t="str">
        <f>"MEGA CORPORATE WEAR           "</f>
        <v xml:space="preserve">MEGA CORPORATE WEAR           </v>
      </c>
    </row>
    <row r="293" spans="1:2" x14ac:dyDescent="0.25">
      <c r="A293" t="str">
        <f>"MEL     "</f>
        <v xml:space="preserve">MEL     </v>
      </c>
      <c r="B293" t="str">
        <f>"MISS ELAINE                   "</f>
        <v xml:space="preserve">MISS ELAINE                   </v>
      </c>
    </row>
    <row r="294" spans="1:2" x14ac:dyDescent="0.25">
      <c r="A294" t="str">
        <f>"MER     "</f>
        <v xml:space="preserve">MER     </v>
      </c>
      <c r="B294" t="str">
        <f>"MERDI SIHOMBING               "</f>
        <v xml:space="preserve">MERDI SIHOMBING               </v>
      </c>
    </row>
    <row r="295" spans="1:2" x14ac:dyDescent="0.25">
      <c r="A295" t="str">
        <f>"MGA     "</f>
        <v xml:space="preserve">MGA     </v>
      </c>
      <c r="B295" t="str">
        <f>"MEGA ALPENINDO                "</f>
        <v xml:space="preserve">MEGA ALPENINDO                </v>
      </c>
    </row>
    <row r="296" spans="1:2" x14ac:dyDescent="0.25">
      <c r="A296" t="str">
        <f>"MIN     "</f>
        <v xml:space="preserve">MIN     </v>
      </c>
      <c r="B296" t="str">
        <f>"MINIMAL                       "</f>
        <v xml:space="preserve">MINIMAL                       </v>
      </c>
    </row>
    <row r="297" spans="1:2" x14ac:dyDescent="0.25">
      <c r="A297" t="str">
        <f>"MIS     "</f>
        <v xml:space="preserve">MIS     </v>
      </c>
      <c r="B297" t="str">
        <f>"MISSISIPI                     "</f>
        <v xml:space="preserve">MISSISIPI                     </v>
      </c>
    </row>
    <row r="298" spans="1:2" x14ac:dyDescent="0.25">
      <c r="A298" t="str">
        <f>"MKD     "</f>
        <v xml:space="preserve">MKD     </v>
      </c>
      <c r="B298" t="str">
        <f>"MARKETING DESIGNER            "</f>
        <v xml:space="preserve">MARKETING DESIGNER            </v>
      </c>
    </row>
    <row r="299" spans="1:2" x14ac:dyDescent="0.25">
      <c r="A299" t="str">
        <f>"MKJ     "</f>
        <v xml:space="preserve">MKJ     </v>
      </c>
      <c r="B299" t="str">
        <f>"MAKMUR SUKSES SEJAHTERA       "</f>
        <v xml:space="preserve">MAKMUR SUKSES SEJAHTERA       </v>
      </c>
    </row>
    <row r="300" spans="1:2" x14ac:dyDescent="0.25">
      <c r="A300" t="str">
        <f>"MKT     "</f>
        <v xml:space="preserve">MKT     </v>
      </c>
      <c r="B300" t="str">
        <f>"MARKETING DEPARTMENT          "</f>
        <v xml:space="preserve">MARKETING DEPARTMENT          </v>
      </c>
    </row>
    <row r="301" spans="1:2" x14ac:dyDescent="0.25">
      <c r="A301" t="str">
        <f>"MMC     "</f>
        <v xml:space="preserve">MMC     </v>
      </c>
      <c r="B301" t="str">
        <f>"MOC                           "</f>
        <v xml:space="preserve">MOC                           </v>
      </c>
    </row>
    <row r="302" spans="1:2" x14ac:dyDescent="0.25">
      <c r="A302" t="str">
        <f>"MMJ     "</f>
        <v xml:space="preserve">MMJ     </v>
      </c>
      <c r="B302" t="str">
        <f>"MEGASAKTI MAKMUR JAYA         "</f>
        <v xml:space="preserve">MEGASAKTI MAKMUR JAYA         </v>
      </c>
    </row>
    <row r="303" spans="1:2" x14ac:dyDescent="0.25">
      <c r="A303" t="str">
        <f>"MNL     "</f>
        <v xml:space="preserve">MNL     </v>
      </c>
      <c r="B303" t="str">
        <f>"MINIMAL                       "</f>
        <v xml:space="preserve">MINIMAL                       </v>
      </c>
    </row>
    <row r="304" spans="1:2" x14ac:dyDescent="0.25">
      <c r="A304" t="str">
        <f>"MNT     "</f>
        <v xml:space="preserve">MNT     </v>
      </c>
      <c r="B304" t="str">
        <f>"MINOTA                        "</f>
        <v xml:space="preserve">MINOTA                        </v>
      </c>
    </row>
    <row r="305" spans="1:2" x14ac:dyDescent="0.25">
      <c r="A305" t="str">
        <f>"MOC     "</f>
        <v xml:space="preserve">MOC     </v>
      </c>
      <c r="B305" t="str">
        <f>"MOC                           "</f>
        <v xml:space="preserve">MOC                           </v>
      </c>
    </row>
    <row r="306" spans="1:2" x14ac:dyDescent="0.25">
      <c r="A306" t="str">
        <f>"MON     "</f>
        <v xml:space="preserve">MON     </v>
      </c>
      <c r="B306" t="str">
        <f>"MONDRIAN                      "</f>
        <v xml:space="preserve">MONDRIAN                      </v>
      </c>
    </row>
    <row r="307" spans="1:2" x14ac:dyDescent="0.25">
      <c r="A307" t="str">
        <f>"MOT     "</f>
        <v xml:space="preserve">MOT     </v>
      </c>
      <c r="B307" t="str">
        <f>"MOTEL                         "</f>
        <v xml:space="preserve">MOTEL                         </v>
      </c>
    </row>
    <row r="308" spans="1:2" x14ac:dyDescent="0.25">
      <c r="A308" t="str">
        <f>"MPI     "</f>
        <v xml:space="preserve">MPI     </v>
      </c>
      <c r="B308" t="str">
        <f>"MEGA PERINTIS                 "</f>
        <v xml:space="preserve">MEGA PERINTIS                 </v>
      </c>
    </row>
    <row r="309" spans="1:2" x14ac:dyDescent="0.25">
      <c r="A309" t="str">
        <f>"MSB     "</f>
        <v xml:space="preserve">MSB     </v>
      </c>
      <c r="B309" t="str">
        <f>"MULTISANDANG TAMAJAYA         "</f>
        <v xml:space="preserve">MULTISANDANG TAMAJAYA         </v>
      </c>
    </row>
    <row r="310" spans="1:2" x14ac:dyDescent="0.25">
      <c r="A310" t="str">
        <f>"MSH     "</f>
        <v xml:space="preserve">MSH     </v>
      </c>
      <c r="B310" t="str">
        <f>"MASHIRO                       "</f>
        <v xml:space="preserve">MASHIRO                       </v>
      </c>
    </row>
    <row r="311" spans="1:2" x14ac:dyDescent="0.25">
      <c r="A311" t="str">
        <f>"MSQ     "</f>
        <v xml:space="preserve">MSQ     </v>
      </c>
      <c r="B311" t="str">
        <f>"MANSION Q                     "</f>
        <v xml:space="preserve">MANSION Q                     </v>
      </c>
    </row>
    <row r="312" spans="1:2" x14ac:dyDescent="0.25">
      <c r="A312" t="str">
        <f>"MSS     "</f>
        <v xml:space="preserve">MSS     </v>
      </c>
      <c r="B312" t="str">
        <f>"MISSIPI                       "</f>
        <v xml:space="preserve">MISSIPI                       </v>
      </c>
    </row>
    <row r="313" spans="1:2" x14ac:dyDescent="0.25">
      <c r="A313" t="str">
        <f>"MTG     "</f>
        <v xml:space="preserve">MTG     </v>
      </c>
      <c r="B313" t="str">
        <f>"MULTI GARMENJAYA              "</f>
        <v xml:space="preserve">MULTI GARMENJAYA              </v>
      </c>
    </row>
    <row r="314" spans="1:2" x14ac:dyDescent="0.25">
      <c r="A314" t="str">
        <f>"MTH     "</f>
        <v xml:space="preserve">MTH     </v>
      </c>
      <c r="B314" t="str">
        <f>"MATAHARI HOUSE BRAND          "</f>
        <v xml:space="preserve">MATAHARI HOUSE BRAND          </v>
      </c>
    </row>
    <row r="315" spans="1:2" x14ac:dyDescent="0.25">
      <c r="A315" t="str">
        <f>"MTI     "</f>
        <v xml:space="preserve">MTI     </v>
      </c>
      <c r="B315" t="str">
        <f>"MAXISTAR INTERMODA INDONESIA  "</f>
        <v xml:space="preserve">MAXISTAR INTERMODA INDONESIA  </v>
      </c>
    </row>
    <row r="316" spans="1:2" x14ac:dyDescent="0.25">
      <c r="A316" t="str">
        <f>"MTP     "</f>
        <v xml:space="preserve">MTP     </v>
      </c>
      <c r="B316" t="str">
        <f>"MENSTOP                       "</f>
        <v xml:space="preserve">MENSTOP                       </v>
      </c>
    </row>
    <row r="317" spans="1:2" x14ac:dyDescent="0.25">
      <c r="A317" t="str">
        <f>"MTT     "</f>
        <v xml:space="preserve">MTT     </v>
      </c>
      <c r="B317" t="str">
        <f>"MALAKA TRADING                "</f>
        <v xml:space="preserve">MALAKA TRADING                </v>
      </c>
    </row>
    <row r="318" spans="1:2" x14ac:dyDescent="0.25">
      <c r="A318" t="str">
        <f>"MUL     "</f>
        <v xml:space="preserve">MUL     </v>
      </c>
      <c r="B318" t="str">
        <f>"MULYATI                       "</f>
        <v xml:space="preserve">MULYATI                       </v>
      </c>
    </row>
    <row r="319" spans="1:2" x14ac:dyDescent="0.25">
      <c r="A319" t="str">
        <f>"MUS     "</f>
        <v xml:space="preserve">MUS     </v>
      </c>
      <c r="B319" t="str">
        <f>"MUSTIKATEX                    "</f>
        <v xml:space="preserve">MUSTIKATEX                    </v>
      </c>
    </row>
    <row r="320" spans="1:2" x14ac:dyDescent="0.25">
      <c r="A320" t="str">
        <f>"MUZ     "</f>
        <v xml:space="preserve">MUZ     </v>
      </c>
      <c r="B320" t="str">
        <f>"MUZTAHIDIL FATAH              "</f>
        <v xml:space="preserve">MUZTAHIDIL FATAH              </v>
      </c>
    </row>
    <row r="321" spans="1:2" x14ac:dyDescent="0.25">
      <c r="A321" t="str">
        <f>"MX1     "</f>
        <v xml:space="preserve">MX1     </v>
      </c>
      <c r="B321" t="str">
        <f>"MX01                          "</f>
        <v xml:space="preserve">MX01                          </v>
      </c>
    </row>
    <row r="322" spans="1:2" x14ac:dyDescent="0.25">
      <c r="A322" t="str">
        <f>"MZB     "</f>
        <v xml:space="preserve">MZB     </v>
      </c>
      <c r="B322" t="str">
        <f>"MANZONE BATIK                 "</f>
        <v xml:space="preserve">MANZONE BATIK                 </v>
      </c>
    </row>
    <row r="323" spans="1:2" x14ac:dyDescent="0.25">
      <c r="A323" t="str">
        <f>"MZN     "</f>
        <v xml:space="preserve">MZN     </v>
      </c>
      <c r="B323" t="str">
        <f>"MANZONE                       "</f>
        <v xml:space="preserve">MANZONE                       </v>
      </c>
    </row>
    <row r="324" spans="1:2" x14ac:dyDescent="0.25">
      <c r="A324" t="str">
        <f>"MZY     "</f>
        <v xml:space="preserve">MZY     </v>
      </c>
      <c r="B324" t="str">
        <f>"MANZONE YOUTH                 "</f>
        <v xml:space="preserve">MANZONE YOUTH                 </v>
      </c>
    </row>
    <row r="325" spans="1:2" x14ac:dyDescent="0.25">
      <c r="A325" t="str">
        <f>"NAD     "</f>
        <v xml:space="preserve">NAD     </v>
      </c>
      <c r="B325" t="str">
        <f>"NADIA                         "</f>
        <v xml:space="preserve">NADIA                         </v>
      </c>
    </row>
    <row r="326" spans="1:2" x14ac:dyDescent="0.25">
      <c r="A326" t="str">
        <f>"NAJ     "</f>
        <v xml:space="preserve">NAJ     </v>
      </c>
      <c r="B326" t="str">
        <f>"NADJANI                       "</f>
        <v xml:space="preserve">NADJANI                       </v>
      </c>
    </row>
    <row r="327" spans="1:2" x14ac:dyDescent="0.25">
      <c r="A327" t="str">
        <f>"NAN     "</f>
        <v xml:space="preserve">NAN     </v>
      </c>
      <c r="B327" t="str">
        <f>"NANANG                        "</f>
        <v xml:space="preserve">NANANG                        </v>
      </c>
    </row>
    <row r="328" spans="1:2" x14ac:dyDescent="0.25">
      <c r="A328" t="str">
        <f>"NAP     "</f>
        <v xml:space="preserve">NAP     </v>
      </c>
      <c r="B328" t="str">
        <f>"NAPAPURI                      "</f>
        <v xml:space="preserve">NAPAPURI                      </v>
      </c>
    </row>
    <row r="329" spans="1:2" x14ac:dyDescent="0.25">
      <c r="A329" t="str">
        <f>"NER     "</f>
        <v xml:space="preserve">NER     </v>
      </c>
      <c r="B329" t="s">
        <v>0</v>
      </c>
    </row>
    <row r="330" spans="1:2" x14ac:dyDescent="0.25">
      <c r="A330" t="str">
        <f>"NEV     "</f>
        <v xml:space="preserve">NEV     </v>
      </c>
      <c r="B330" t="str">
        <f>"NEVADA                        "</f>
        <v xml:space="preserve">NEVADA                        </v>
      </c>
    </row>
    <row r="331" spans="1:2" x14ac:dyDescent="0.25">
      <c r="A331" t="str">
        <f>"NGD     "</f>
        <v xml:space="preserve">NGD     </v>
      </c>
      <c r="B331" t="str">
        <f>"NAGINDAS                      "</f>
        <v xml:space="preserve">NAGINDAS                      </v>
      </c>
    </row>
    <row r="332" spans="1:2" x14ac:dyDescent="0.25">
      <c r="A332" t="str">
        <f>"NIB     "</f>
        <v xml:space="preserve">NIB     </v>
      </c>
      <c r="B332" t="str">
        <f>"NIBRAS                        "</f>
        <v xml:space="preserve">NIBRAS                        </v>
      </c>
    </row>
    <row r="333" spans="1:2" x14ac:dyDescent="0.25">
      <c r="A333" t="str">
        <f>"NIK     "</f>
        <v xml:space="preserve">NIK     </v>
      </c>
      <c r="B333" t="str">
        <f>"NIKI                          "</f>
        <v xml:space="preserve">NIKI                          </v>
      </c>
    </row>
    <row r="334" spans="1:2" x14ac:dyDescent="0.25">
      <c r="A334" t="str">
        <f>"NIP     "</f>
        <v xml:space="preserve">NIP     </v>
      </c>
      <c r="B334" t="str">
        <f>"NIPPON                        "</f>
        <v xml:space="preserve">NIPPON                        </v>
      </c>
    </row>
    <row r="335" spans="1:2" x14ac:dyDescent="0.25">
      <c r="A335" t="str">
        <f>"NMS     "</f>
        <v xml:space="preserve">NMS     </v>
      </c>
      <c r="B335" t="str">
        <f>"NISIMATSUYA                   "</f>
        <v xml:space="preserve">NISIMATSUYA                   </v>
      </c>
    </row>
    <row r="336" spans="1:2" x14ac:dyDescent="0.25">
      <c r="A336" t="str">
        <f>"NOP     "</f>
        <v xml:space="preserve">NOP     </v>
      </c>
      <c r="B336" t="str">
        <f>"NOPUCUT                       "</f>
        <v xml:space="preserve">NOPUCUT                       </v>
      </c>
    </row>
    <row r="337" spans="1:2" x14ac:dyDescent="0.25">
      <c r="A337" t="str">
        <f>"NOV     "</f>
        <v xml:space="preserve">NOV     </v>
      </c>
      <c r="B337" t="str">
        <f>"NOVERE                        "</f>
        <v xml:space="preserve">NOVERE                        </v>
      </c>
    </row>
    <row r="338" spans="1:2" x14ac:dyDescent="0.25">
      <c r="A338" t="str">
        <f>"NPI     "</f>
        <v xml:space="preserve">NPI     </v>
      </c>
      <c r="B338" t="str">
        <f>"NAPAPIJRI                     "</f>
        <v xml:space="preserve">NAPAPIJRI                     </v>
      </c>
    </row>
    <row r="339" spans="1:2" x14ac:dyDescent="0.25">
      <c r="A339" t="str">
        <f>"NPS     "</f>
        <v xml:space="preserve">NPS     </v>
      </c>
      <c r="B339" t="str">
        <f>"SELANCAR MULTI BUSANA UTAMA   "</f>
        <v xml:space="preserve">SELANCAR MULTI BUSANA UTAMA   </v>
      </c>
    </row>
    <row r="340" spans="1:2" x14ac:dyDescent="0.25">
      <c r="A340" t="str">
        <f>"NVR     "</f>
        <v xml:space="preserve">NVR     </v>
      </c>
      <c r="B340" t="str">
        <f>"NOVERE                        "</f>
        <v xml:space="preserve">NOVERE                        </v>
      </c>
    </row>
    <row r="341" spans="1:2" x14ac:dyDescent="0.25">
      <c r="A341" t="str">
        <f>"NYC     "</f>
        <v xml:space="preserve">NYC     </v>
      </c>
      <c r="B341" t="str">
        <f>"NYCO                          "</f>
        <v xml:space="preserve">NYCO                          </v>
      </c>
    </row>
    <row r="342" spans="1:2" x14ac:dyDescent="0.25">
      <c r="A342" t="str">
        <f>"OGI     "</f>
        <v xml:space="preserve">OGI     </v>
      </c>
      <c r="B342" t="str">
        <f>"OGIWARA                       "</f>
        <v xml:space="preserve">OGIWARA                       </v>
      </c>
    </row>
    <row r="343" spans="1:2" x14ac:dyDescent="0.25">
      <c r="A343" t="str">
        <f>"OHS     "</f>
        <v xml:space="preserve">OHS     </v>
      </c>
      <c r="B343" t="str">
        <f>"OHSYO                         "</f>
        <v xml:space="preserve">OHSYO                         </v>
      </c>
    </row>
    <row r="344" spans="1:2" x14ac:dyDescent="0.25">
      <c r="A344" t="str">
        <f>"OLD     "</f>
        <v xml:space="preserve">OLD     </v>
      </c>
      <c r="B344" t="str">
        <f>"OLD NAVY                      "</f>
        <v xml:space="preserve">OLD NAVY                      </v>
      </c>
    </row>
    <row r="345" spans="1:2" x14ac:dyDescent="0.25">
      <c r="A345" t="str">
        <f>"OLL     "</f>
        <v xml:space="preserve">OLL     </v>
      </c>
      <c r="B345" t="str">
        <f>"OLLO                          "</f>
        <v xml:space="preserve">OLLO                          </v>
      </c>
    </row>
    <row r="346" spans="1:2" x14ac:dyDescent="0.25">
      <c r="A346" t="str">
        <f>"OLV     "</f>
        <v xml:space="preserve">OLV     </v>
      </c>
      <c r="B346" t="str">
        <f>"OLIVE ANKARA                  "</f>
        <v xml:space="preserve">OLIVE ANKARA                  </v>
      </c>
    </row>
    <row r="347" spans="1:2" x14ac:dyDescent="0.25">
      <c r="A347" t="str">
        <f>"OPN     "</f>
        <v xml:space="preserve">OPN     </v>
      </c>
      <c r="B347" t="str">
        <f>"OPNB (JAPAN)                  "</f>
        <v xml:space="preserve">OPNB (JAPAN)                  </v>
      </c>
    </row>
    <row r="348" spans="1:2" x14ac:dyDescent="0.25">
      <c r="A348" t="str">
        <f>"ORB     "</f>
        <v xml:space="preserve">ORB     </v>
      </c>
      <c r="B348" t="str">
        <f>"ORBIT                         "</f>
        <v xml:space="preserve">ORBIT                         </v>
      </c>
    </row>
    <row r="349" spans="1:2" x14ac:dyDescent="0.25">
      <c r="A349" t="str">
        <f>"OSL     "</f>
        <v xml:space="preserve">OSL     </v>
      </c>
      <c r="B349" t="str">
        <f>"OSELLA                        "</f>
        <v xml:space="preserve">OSELLA                        </v>
      </c>
    </row>
    <row r="350" spans="1:2" x14ac:dyDescent="0.25">
      <c r="A350" t="str">
        <f>"OXI     "</f>
        <v xml:space="preserve">OXI     </v>
      </c>
      <c r="B350" t="str">
        <f>"OXIGEN JEAN                   "</f>
        <v xml:space="preserve">OXIGEN JEAN                   </v>
      </c>
    </row>
    <row r="351" spans="1:2" x14ac:dyDescent="0.25">
      <c r="A351" t="str">
        <f>"PAF     "</f>
        <v xml:space="preserve">PAF     </v>
      </c>
      <c r="B351" t="str">
        <f>"PAUL FRANK                    "</f>
        <v xml:space="preserve">PAUL FRANK                    </v>
      </c>
    </row>
    <row r="352" spans="1:2" x14ac:dyDescent="0.25">
      <c r="A352" t="str">
        <f>"PAM     "</f>
        <v xml:space="preserve">PAM     </v>
      </c>
      <c r="B352" t="str">
        <f>"PANAMA                        "</f>
        <v xml:space="preserve">PANAMA                        </v>
      </c>
    </row>
    <row r="353" spans="1:2" x14ac:dyDescent="0.25">
      <c r="A353" t="str">
        <f>"PAN     "</f>
        <v xml:space="preserve">PAN     </v>
      </c>
      <c r="B353" t="str">
        <f>"PANAMA                        "</f>
        <v xml:space="preserve">PANAMA                        </v>
      </c>
    </row>
    <row r="354" spans="1:2" x14ac:dyDescent="0.25">
      <c r="A354" t="str">
        <f>"PAR     "</f>
        <v xml:space="preserve">PAR     </v>
      </c>
      <c r="B354" t="str">
        <f>"PARTE                         "</f>
        <v xml:space="preserve">PARTE                         </v>
      </c>
    </row>
    <row r="355" spans="1:2" x14ac:dyDescent="0.25">
      <c r="A355" t="str">
        <f>"PCF     "</f>
        <v xml:space="preserve">PCF     </v>
      </c>
      <c r="B355" t="str">
        <f>"PACIFIC INDUSTRIES            "</f>
        <v xml:space="preserve">PACIFIC INDUSTRIES            </v>
      </c>
    </row>
    <row r="356" spans="1:2" x14ac:dyDescent="0.25">
      <c r="A356" t="str">
        <f>"PCI     "</f>
        <v xml:space="preserve">PCI     </v>
      </c>
      <c r="B356" t="str">
        <f>"PACIFIC INDUSTRIES            "</f>
        <v xml:space="preserve">PACIFIC INDUSTRIES            </v>
      </c>
    </row>
    <row r="357" spans="1:2" x14ac:dyDescent="0.25">
      <c r="A357" t="str">
        <f>"PHA     "</f>
        <v xml:space="preserve">PHA     </v>
      </c>
      <c r="B357" t="str">
        <f>"PHANGSANY                     "</f>
        <v xml:space="preserve">PHANGSANY                     </v>
      </c>
    </row>
    <row r="358" spans="1:2" x14ac:dyDescent="0.25">
      <c r="A358" t="str">
        <f>"PHT     "</f>
        <v xml:space="preserve">PHT     </v>
      </c>
      <c r="B358" t="str">
        <f>"PETER HORTON                  "</f>
        <v xml:space="preserve">PETER HORTON                  </v>
      </c>
    </row>
    <row r="359" spans="1:2" x14ac:dyDescent="0.25">
      <c r="A359" t="str">
        <f>"PHY     "</f>
        <v xml:space="preserve">PHY     </v>
      </c>
      <c r="B359" t="str">
        <f>"PHYLIXINDO                    "</f>
        <v xml:space="preserve">PHYLIXINDO                    </v>
      </c>
    </row>
    <row r="360" spans="1:2" x14ac:dyDescent="0.25">
      <c r="A360" t="str">
        <f>"PLA     "</f>
        <v xml:space="preserve">PLA     </v>
      </c>
      <c r="B360" t="str">
        <f>"PLANET SURF                   "</f>
        <v xml:space="preserve">PLANET SURF                   </v>
      </c>
    </row>
    <row r="361" spans="1:2" x14ac:dyDescent="0.25">
      <c r="A361" t="str">
        <f>"PLO     "</f>
        <v xml:space="preserve">PLO     </v>
      </c>
      <c r="B361" t="str">
        <f>"POLO LOCAL                    "</f>
        <v xml:space="preserve">POLO LOCAL                    </v>
      </c>
    </row>
    <row r="362" spans="1:2" x14ac:dyDescent="0.25">
      <c r="A362" t="str">
        <f>"PLS     "</f>
        <v xml:space="preserve">PLS     </v>
      </c>
      <c r="B362" t="str">
        <f>"PLANET SURF                   "</f>
        <v xml:space="preserve">PLANET SURF                   </v>
      </c>
    </row>
    <row r="363" spans="1:2" x14ac:dyDescent="0.25">
      <c r="A363" t="str">
        <f>"POL     "</f>
        <v xml:space="preserve">POL     </v>
      </c>
      <c r="B363" t="str">
        <f>"POLLAND                       "</f>
        <v xml:space="preserve">POLLAND                       </v>
      </c>
    </row>
    <row r="364" spans="1:2" x14ac:dyDescent="0.25">
      <c r="A364" t="str">
        <f>"POP     "</f>
        <v xml:space="preserve">POP     </v>
      </c>
      <c r="B364" t="str">
        <f>"POOPLOOK                      "</f>
        <v xml:space="preserve">POOPLOOK                      </v>
      </c>
    </row>
    <row r="365" spans="1:2" x14ac:dyDescent="0.25">
      <c r="A365" t="str">
        <f>"PRA     "</f>
        <v xml:space="preserve">PRA     </v>
      </c>
      <c r="B365" t="str">
        <f>"PRANA PRAMIKA SEJAHTERA       "</f>
        <v xml:space="preserve">PRANA PRAMIKA SEJAHTERA       </v>
      </c>
    </row>
    <row r="366" spans="1:2" x14ac:dyDescent="0.25">
      <c r="A366" t="str">
        <f>"PRM     "</f>
        <v xml:space="preserve">PRM     </v>
      </c>
      <c r="B366" t="str">
        <f>"PARAMATEX                     "</f>
        <v xml:space="preserve">PARAMATEX                     </v>
      </c>
    </row>
    <row r="367" spans="1:2" x14ac:dyDescent="0.25">
      <c r="A367" t="str">
        <f>"PRS     "</f>
        <v xml:space="preserve">PRS     </v>
      </c>
      <c r="B367" t="str">
        <f>"PUTERA RAJA SADHENA           "</f>
        <v xml:space="preserve">PUTERA RAJA SADHENA           </v>
      </c>
    </row>
    <row r="368" spans="1:2" x14ac:dyDescent="0.25">
      <c r="A368" t="str">
        <f>"PRT     "</f>
        <v xml:space="preserve">PRT     </v>
      </c>
      <c r="B368" t="str">
        <f>"PARTE                         "</f>
        <v xml:space="preserve">PARTE                         </v>
      </c>
    </row>
    <row r="369" spans="1:2" x14ac:dyDescent="0.25">
      <c r="A369" t="str">
        <f>"PSL     "</f>
        <v xml:space="preserve">PSL     </v>
      </c>
      <c r="B369" t="str">
        <f>"PS                            "</f>
        <v xml:space="preserve">PS                            </v>
      </c>
    </row>
    <row r="370" spans="1:2" x14ac:dyDescent="0.25">
      <c r="A370" t="str">
        <f>"PTP     "</f>
        <v xml:space="preserve">PTP     </v>
      </c>
      <c r="B370" t="str">
        <f>"PETERPASS                     "</f>
        <v xml:space="preserve">PETERPASS                     </v>
      </c>
    </row>
    <row r="371" spans="1:2" x14ac:dyDescent="0.25">
      <c r="A371" t="str">
        <f>"PTR     "</f>
        <v xml:space="preserve">PTR     </v>
      </c>
      <c r="B371" t="str">
        <f>"PETRATEX                      "</f>
        <v xml:space="preserve">PETRATEX                      </v>
      </c>
    </row>
    <row r="372" spans="1:2" x14ac:dyDescent="0.25">
      <c r="A372" t="str">
        <f>"PUM     "</f>
        <v xml:space="preserve">PUM     </v>
      </c>
      <c r="B372" t="str">
        <f>"PUTRA MAKMUR TEKSTIL          "</f>
        <v xml:space="preserve">PUTRA MAKMUR TEKSTIL          </v>
      </c>
    </row>
    <row r="373" spans="1:2" x14ac:dyDescent="0.25">
      <c r="A373" t="str">
        <f>"PVH     "</f>
        <v xml:space="preserve">PVH     </v>
      </c>
      <c r="B373" t="str">
        <f>"PVH FAR EAST LIMITED          "</f>
        <v xml:space="preserve">PVH FAR EAST LIMITED          </v>
      </c>
    </row>
    <row r="374" spans="1:2" x14ac:dyDescent="0.25">
      <c r="A374" t="str">
        <f>"QPN     "</f>
        <v xml:space="preserve">QPN     </v>
      </c>
      <c r="B374" t="str">
        <f>"QIS PRO NRO                   "</f>
        <v xml:space="preserve">QIS PRO NRO                   </v>
      </c>
    </row>
    <row r="375" spans="1:2" x14ac:dyDescent="0.25">
      <c r="A375" t="str">
        <f>"QUE     "</f>
        <v xml:space="preserve">QUE     </v>
      </c>
      <c r="B375" t="str">
        <f>"QUEENLAND                     "</f>
        <v xml:space="preserve">QUEENLAND                     </v>
      </c>
    </row>
    <row r="376" spans="1:2" x14ac:dyDescent="0.25">
      <c r="A376" t="str">
        <f>"QUX     "</f>
        <v xml:space="preserve">QUX     </v>
      </c>
      <c r="B376" t="str">
        <f>"QUICK SILVER INTERNATIONAL EXP"</f>
        <v>QUICK SILVER INTERNATIONAL EXP</v>
      </c>
    </row>
    <row r="377" spans="1:2" x14ac:dyDescent="0.25">
      <c r="A377" t="str">
        <f>"QVC     "</f>
        <v xml:space="preserve">QVC     </v>
      </c>
      <c r="B377" t="str">
        <f>"QVC                           "</f>
        <v xml:space="preserve">QVC                           </v>
      </c>
    </row>
    <row r="378" spans="1:2" x14ac:dyDescent="0.25">
      <c r="A378" t="str">
        <f>"RAB     "</f>
        <v xml:space="preserve">RAB     </v>
      </c>
      <c r="B378" t="str">
        <f>"RABBANI                       "</f>
        <v xml:space="preserve">RABBANI                       </v>
      </c>
    </row>
    <row r="379" spans="1:2" x14ac:dyDescent="0.25">
      <c r="A379" t="str">
        <f>"RDH     "</f>
        <v xml:space="preserve">RDH     </v>
      </c>
      <c r="B379" t="str">
        <f>"RAUDAH                        "</f>
        <v xml:space="preserve">RAUDAH                        </v>
      </c>
    </row>
    <row r="380" spans="1:2" x14ac:dyDescent="0.25">
      <c r="A380" t="str">
        <f>"RFM     "</f>
        <v xml:space="preserve">RFM     </v>
      </c>
      <c r="B380" t="str">
        <f>"RAFINDA MULIA MANDIRI         "</f>
        <v xml:space="preserve">RAFINDA MULIA MANDIRI         </v>
      </c>
    </row>
    <row r="381" spans="1:2" x14ac:dyDescent="0.25">
      <c r="A381" t="str">
        <f>"RIG     "</f>
        <v xml:space="preserve">RIG     </v>
      </c>
      <c r="B381" t="str">
        <f>"RIGIO                         "</f>
        <v xml:space="preserve">RIGIO                         </v>
      </c>
    </row>
    <row r="382" spans="1:2" x14ac:dyDescent="0.25">
      <c r="A382" t="str">
        <f>"RMD     "</f>
        <v xml:space="preserve">RMD     </v>
      </c>
      <c r="B382" t="str">
        <f>"MIRANDA MODA INDONESIA        "</f>
        <v xml:space="preserve">MIRANDA MODA INDONESIA        </v>
      </c>
    </row>
    <row r="383" spans="1:2" x14ac:dyDescent="0.25">
      <c r="A383" t="str">
        <f>"ROD     "</f>
        <v xml:space="preserve">ROD     </v>
      </c>
      <c r="B383" t="str">
        <f>"RODEO                         "</f>
        <v xml:space="preserve">RODEO                         </v>
      </c>
    </row>
    <row r="384" spans="1:2" x14ac:dyDescent="0.25">
      <c r="A384" t="str">
        <f>"RPL     "</f>
        <v xml:space="preserve">RPL     </v>
      </c>
      <c r="B384" t="str">
        <f>"RALP LAUREN                   "</f>
        <v xml:space="preserve">RALP LAUREN                   </v>
      </c>
    </row>
    <row r="385" spans="1:2" x14ac:dyDescent="0.25">
      <c r="A385" t="str">
        <f>"SAM     "</f>
        <v xml:space="preserve">SAM     </v>
      </c>
      <c r="B385" t="str">
        <f>"SAMASE                        "</f>
        <v xml:space="preserve">SAMASE                        </v>
      </c>
    </row>
    <row r="386" spans="1:2" x14ac:dyDescent="0.25">
      <c r="A386" t="str">
        <f>"SAR     "</f>
        <v xml:space="preserve">SAR     </v>
      </c>
      <c r="B386" t="str">
        <f>"SAIL RACING                   "</f>
        <v xml:space="preserve">SAIL RACING                   </v>
      </c>
    </row>
    <row r="387" spans="1:2" x14ac:dyDescent="0.25">
      <c r="A387" t="str">
        <f>"SAS     "</f>
        <v xml:space="preserve">SAS     </v>
      </c>
      <c r="B387" t="str">
        <f>"SAS TEXTILE                   "</f>
        <v xml:space="preserve">SAS TEXTILE                   </v>
      </c>
    </row>
    <row r="388" spans="1:2" x14ac:dyDescent="0.25">
      <c r="A388" t="str">
        <f>"SBI     "</f>
        <v xml:space="preserve">SBI     </v>
      </c>
      <c r="B388" t="str">
        <f>"SURYA BERKAT INDONESA         "</f>
        <v xml:space="preserve">SURYA BERKAT INDONESA         </v>
      </c>
    </row>
    <row r="389" spans="1:2" x14ac:dyDescent="0.25">
      <c r="A389" t="str">
        <f>"SCV     "</f>
        <v xml:space="preserve">SCV     </v>
      </c>
      <c r="B389" t="str">
        <f>"SCAVI                         "</f>
        <v xml:space="preserve">SCAVI                         </v>
      </c>
    </row>
    <row r="390" spans="1:2" x14ac:dyDescent="0.25">
      <c r="A390" t="str">
        <f>"SDR     "</f>
        <v xml:space="preserve">SDR     </v>
      </c>
      <c r="B390" t="str">
        <f>"SANDRATEX                     "</f>
        <v xml:space="preserve">SANDRATEX                     </v>
      </c>
    </row>
    <row r="391" spans="1:2" x14ac:dyDescent="0.25">
      <c r="A391" t="str">
        <f>"SDT     "</f>
        <v xml:space="preserve">SDT     </v>
      </c>
      <c r="B391" t="str">
        <f>"SANSAN SAUDARATEX JAYA        "</f>
        <v xml:space="preserve">SANSAN SAUDARATEX JAYA        </v>
      </c>
    </row>
    <row r="392" spans="1:2" x14ac:dyDescent="0.25">
      <c r="A392" t="str">
        <f>"SEC     "</f>
        <v xml:space="preserve">SEC     </v>
      </c>
      <c r="B392" t="str">
        <f>"8.SECONDS                     "</f>
        <v xml:space="preserve">8.SECONDS                     </v>
      </c>
    </row>
    <row r="393" spans="1:2" x14ac:dyDescent="0.25">
      <c r="A393" t="str">
        <f>"SED     "</f>
        <v xml:space="preserve">SED     </v>
      </c>
      <c r="B393" t="str">
        <f>"3 SECOND                      "</f>
        <v xml:space="preserve">3 SECOND                      </v>
      </c>
    </row>
    <row r="394" spans="1:2" x14ac:dyDescent="0.25">
      <c r="A394" t="str">
        <f>"SGR     "</f>
        <v xml:space="preserve">SGR     </v>
      </c>
      <c r="B394" t="str">
        <f>"SITA GAEINDO                  "</f>
        <v xml:space="preserve">SITA GAEINDO                  </v>
      </c>
    </row>
    <row r="395" spans="1:2" x14ac:dyDescent="0.25">
      <c r="A395" t="str">
        <f>"SHA     "</f>
        <v xml:space="preserve">SHA     </v>
      </c>
      <c r="B395" t="str">
        <f>"SHAFIRA                       "</f>
        <v xml:space="preserve">SHAFIRA                       </v>
      </c>
    </row>
    <row r="396" spans="1:2" x14ac:dyDescent="0.25">
      <c r="A396" t="str">
        <f>"SHF     "</f>
        <v xml:space="preserve">SHF     </v>
      </c>
      <c r="B396" t="str">
        <f>"SHAFIRA                       "</f>
        <v xml:space="preserve">SHAFIRA                       </v>
      </c>
    </row>
    <row r="397" spans="1:2" x14ac:dyDescent="0.25">
      <c r="A397" t="str">
        <f>"SIA     "</f>
        <v xml:space="preserve">SIA     </v>
      </c>
      <c r="B397" t="str">
        <f>"SINARTEX INDO PERSADA         "</f>
        <v xml:space="preserve">SINARTEX INDO PERSADA         </v>
      </c>
    </row>
    <row r="398" spans="1:2" x14ac:dyDescent="0.25">
      <c r="A398" t="str">
        <f>"SIG     "</f>
        <v xml:space="preserve">SIG     </v>
      </c>
      <c r="B398" t="str">
        <f>"SIGI                          "</f>
        <v xml:space="preserve">SIGI                          </v>
      </c>
    </row>
    <row r="399" spans="1:2" x14ac:dyDescent="0.25">
      <c r="A399" t="str">
        <f>"SIL     "</f>
        <v xml:space="preserve">SIL     </v>
      </c>
      <c r="B399" t="str">
        <f>"SILKY JAYA                    "</f>
        <v xml:space="preserve">SILKY JAYA                    </v>
      </c>
    </row>
    <row r="400" spans="1:2" x14ac:dyDescent="0.25">
      <c r="A400" t="str">
        <f>"SIM     "</f>
        <v xml:space="preserve">SIM     </v>
      </c>
      <c r="B400" t="str">
        <f>"SIMITEX AG                    "</f>
        <v xml:space="preserve">SIMITEX AG                    </v>
      </c>
    </row>
    <row r="401" spans="1:2" x14ac:dyDescent="0.25">
      <c r="A401" t="str">
        <f>"SIR     "</f>
        <v xml:space="preserve">SIR     </v>
      </c>
      <c r="B401" t="str">
        <f>"SINAR JAYA MULIA              "</f>
        <v xml:space="preserve">SINAR JAYA MULIA              </v>
      </c>
    </row>
    <row r="402" spans="1:2" x14ac:dyDescent="0.25">
      <c r="A402" t="str">
        <f>"SKI     "</f>
        <v xml:space="preserve">SKI     </v>
      </c>
      <c r="B402" t="str">
        <f>"SURYA KREASI INDONESIA        "</f>
        <v xml:space="preserve">SURYA KREASI INDONESIA        </v>
      </c>
    </row>
    <row r="403" spans="1:2" x14ac:dyDescent="0.25">
      <c r="A403" t="str">
        <f>"SKL     "</f>
        <v xml:space="preserve">SKL     </v>
      </c>
      <c r="B403" t="str">
        <f>"SKELLY                        "</f>
        <v xml:space="preserve">SKELLY                        </v>
      </c>
    </row>
    <row r="404" spans="1:2" x14ac:dyDescent="0.25">
      <c r="A404" t="str">
        <f>"SKU     "</f>
        <v xml:space="preserve">SKU     </v>
      </c>
      <c r="B404" t="str">
        <f>"SURYA KREASI INDONESIA        "</f>
        <v xml:space="preserve">SURYA KREASI INDONESIA        </v>
      </c>
    </row>
    <row r="405" spans="1:2" x14ac:dyDescent="0.25">
      <c r="A405" t="str">
        <f>"SLY     "</f>
        <v xml:space="preserve">SLY     </v>
      </c>
      <c r="B405" t="str">
        <f>"STANLEY ADAM                  "</f>
        <v xml:space="preserve">STANLEY ADAM                  </v>
      </c>
    </row>
    <row r="406" spans="1:2" x14ac:dyDescent="0.25">
      <c r="A406" t="str">
        <f>"SNP     "</f>
        <v xml:space="preserve">SNP     </v>
      </c>
      <c r="B406" t="str">
        <f>"SALT &amp; PEPPER                 "</f>
        <v xml:space="preserve">SALT &amp; PEPPER                 </v>
      </c>
    </row>
    <row r="407" spans="1:2" x14ac:dyDescent="0.25">
      <c r="A407" t="str">
        <f>"SOV     "</f>
        <v xml:space="preserve">SOV     </v>
      </c>
      <c r="B407" t="str">
        <f>"S.OLIVER                      "</f>
        <v xml:space="preserve">S.OLIVER                      </v>
      </c>
    </row>
    <row r="408" spans="1:2" x14ac:dyDescent="0.25">
      <c r="A408" t="str">
        <f>"SPD     "</f>
        <v xml:space="preserve">SPD     </v>
      </c>
      <c r="B408" t="str">
        <f>"SPYDERBLIT                    "</f>
        <v xml:space="preserve">SPYDERBLIT                    </v>
      </c>
    </row>
    <row r="409" spans="1:2" x14ac:dyDescent="0.25">
      <c r="A409" t="str">
        <f>"SPH     "</f>
        <v xml:space="preserve">SPH     </v>
      </c>
      <c r="B409" t="str">
        <f>"SPLASH                        "</f>
        <v xml:space="preserve">SPLASH                        </v>
      </c>
    </row>
    <row r="410" spans="1:2" x14ac:dyDescent="0.25">
      <c r="A410" t="str">
        <f>"SPL     "</f>
        <v xml:space="preserve">SPL     </v>
      </c>
      <c r="B410" t="str">
        <f>"SPLASH                        "</f>
        <v xml:space="preserve">SPLASH                        </v>
      </c>
    </row>
    <row r="411" spans="1:2" x14ac:dyDescent="0.25">
      <c r="A411" t="str">
        <f>"SPY     "</f>
        <v xml:space="preserve">SPY     </v>
      </c>
      <c r="B411" t="str">
        <f>"SPYDERBILT                    "</f>
        <v xml:space="preserve">SPYDERBILT                    </v>
      </c>
    </row>
    <row r="412" spans="1:2" x14ac:dyDescent="0.25">
      <c r="A412" t="str">
        <f>"SRG     "</f>
        <v xml:space="preserve">SRG     </v>
      </c>
      <c r="B412" t="str">
        <f>"SERAGAM                       "</f>
        <v xml:space="preserve">SERAGAM                       </v>
      </c>
    </row>
    <row r="413" spans="1:2" x14ac:dyDescent="0.25">
      <c r="A413" t="str">
        <f>"SSA     "</f>
        <v xml:space="preserve">SSA     </v>
      </c>
      <c r="B413" t="str">
        <f>"SUMBER SELARAS ABADI          "</f>
        <v xml:space="preserve">SUMBER SELARAS ABADI          </v>
      </c>
    </row>
    <row r="414" spans="1:2" x14ac:dyDescent="0.25">
      <c r="A414" t="str">
        <f>"SSE     "</f>
        <v xml:space="preserve">SSE     </v>
      </c>
      <c r="B414" t="str">
        <f>"SISSAE                        "</f>
        <v xml:space="preserve">SISSAE                        </v>
      </c>
    </row>
    <row r="415" spans="1:2" x14ac:dyDescent="0.25">
      <c r="A415" t="str">
        <f>"SSK     "</f>
        <v xml:space="preserve">SSK     </v>
      </c>
      <c r="B415" t="str">
        <f>"SINAR SYNO KIMIA              "</f>
        <v xml:space="preserve">SINAR SYNO KIMIA              </v>
      </c>
    </row>
    <row r="416" spans="1:2" x14ac:dyDescent="0.25">
      <c r="A416" t="str">
        <f>"SSS     "</f>
        <v xml:space="preserve">SSS     </v>
      </c>
      <c r="B416" t="str">
        <f>"SAMSUNG - 8' SECONDS          "</f>
        <v xml:space="preserve">SAMSUNG - 8' SECONDS          </v>
      </c>
    </row>
    <row r="417" spans="1:2" x14ac:dyDescent="0.25">
      <c r="A417" t="str">
        <f>"SST     "</f>
        <v xml:space="preserve">SST     </v>
      </c>
      <c r="B417" t="str">
        <f>"SARE STUDIO                   "</f>
        <v xml:space="preserve">SARE STUDIO                   </v>
      </c>
    </row>
    <row r="418" spans="1:2" x14ac:dyDescent="0.25">
      <c r="A418" t="str">
        <f>"STF     "</f>
        <v xml:space="preserve">STF     </v>
      </c>
      <c r="B418" t="str">
        <f>"STOFFE ZANDERS GERMANY        "</f>
        <v xml:space="preserve">STOFFE ZANDERS GERMANY        </v>
      </c>
    </row>
    <row r="419" spans="1:2" x14ac:dyDescent="0.25">
      <c r="A419" t="str">
        <f>"STK     "</f>
        <v xml:space="preserve">STK     </v>
      </c>
      <c r="B419" t="str">
        <f>"STOCK TRADER                  "</f>
        <v xml:space="preserve">STOCK TRADER                  </v>
      </c>
    </row>
    <row r="420" spans="1:2" x14ac:dyDescent="0.25">
      <c r="A420" t="str">
        <f>"STM     "</f>
        <v xml:space="preserve">STM     </v>
      </c>
      <c r="B420" t="str">
        <f>"SANTIMA                       "</f>
        <v xml:space="preserve">SANTIMA                       </v>
      </c>
    </row>
    <row r="421" spans="1:2" x14ac:dyDescent="0.25">
      <c r="A421" t="str">
        <f>"STV     "</f>
        <v xml:space="preserve">STV     </v>
      </c>
      <c r="B421" t="str">
        <f>"ST YVES                       "</f>
        <v xml:space="preserve">ST YVES                       </v>
      </c>
    </row>
    <row r="422" spans="1:2" x14ac:dyDescent="0.25">
      <c r="A422" t="str">
        <f>"STY     "</f>
        <v xml:space="preserve">STY     </v>
      </c>
      <c r="B422" t="str">
        <f>"STYLEM                        "</f>
        <v xml:space="preserve">STYLEM                        </v>
      </c>
    </row>
    <row r="423" spans="1:2" x14ac:dyDescent="0.25">
      <c r="A423" t="str">
        <f>"SYG     "</f>
        <v xml:space="preserve">SYG     </v>
      </c>
      <c r="B423" t="str">
        <f>"SURYA INDAH GARMINDO          "</f>
        <v xml:space="preserve">SURYA INDAH GARMINDO          </v>
      </c>
    </row>
    <row r="424" spans="1:2" x14ac:dyDescent="0.25">
      <c r="A424" t="str">
        <f>"TAG     "</f>
        <v xml:space="preserve">TAG     </v>
      </c>
      <c r="B424" t="str">
        <f>"TARGET                        "</f>
        <v xml:space="preserve">TARGET                        </v>
      </c>
    </row>
    <row r="425" spans="1:2" x14ac:dyDescent="0.25">
      <c r="A425" t="str">
        <f>"TAL     "</f>
        <v xml:space="preserve">TAL     </v>
      </c>
      <c r="B425" t="str">
        <f>"TALBOT                        "</f>
        <v xml:space="preserve">TALBOT                        </v>
      </c>
    </row>
    <row r="426" spans="1:2" x14ac:dyDescent="0.25">
      <c r="A426" t="str">
        <f>"TAM     "</f>
        <v xml:space="preserve">TAM     </v>
      </c>
      <c r="B426" t="str">
        <f>"TAMGA                         "</f>
        <v xml:space="preserve">TAMGA                         </v>
      </c>
    </row>
    <row r="427" spans="1:2" x14ac:dyDescent="0.25">
      <c r="A427" t="str">
        <f>"TAR     "</f>
        <v xml:space="preserve">TAR     </v>
      </c>
      <c r="B427" t="str">
        <f>"TAROCASH                      "</f>
        <v xml:space="preserve">TAROCASH                      </v>
      </c>
    </row>
    <row r="428" spans="1:2" x14ac:dyDescent="0.25">
      <c r="A428" t="str">
        <f>"TAT     "</f>
        <v xml:space="preserve">TAT     </v>
      </c>
      <c r="B428" t="str">
        <f>"TJERITA TJORAK                "</f>
        <v xml:space="preserve">TJERITA TJORAK                </v>
      </c>
    </row>
    <row r="429" spans="1:2" x14ac:dyDescent="0.25">
      <c r="A429" t="str">
        <f>"TEM     "</f>
        <v xml:space="preserve">TEM     </v>
      </c>
      <c r="B429" t="str">
        <f>"TEMPA BERSAMA                 "</f>
        <v xml:space="preserve">TEMPA BERSAMA                 </v>
      </c>
    </row>
    <row r="430" spans="1:2" x14ac:dyDescent="0.25">
      <c r="A430" t="str">
        <f>"TEN     "</f>
        <v xml:space="preserve">TEN     </v>
      </c>
      <c r="B430" t="str">
        <f>"TREETEN                       "</f>
        <v xml:space="preserve">TREETEN                       </v>
      </c>
    </row>
    <row r="431" spans="1:2" x14ac:dyDescent="0.25">
      <c r="A431" t="str">
        <f>"TET     "</f>
        <v xml:space="preserve">TET     </v>
      </c>
      <c r="B431" t="str">
        <f>"TENTREE                       "</f>
        <v xml:space="preserve">TENTREE                       </v>
      </c>
    </row>
    <row r="432" spans="1:2" x14ac:dyDescent="0.25">
      <c r="A432" t="str">
        <f>"TFX     "</f>
        <v xml:space="preserve">TFX     </v>
      </c>
      <c r="B432" t="str">
        <f>"TYFOUNTEX INDONESIA           "</f>
        <v xml:space="preserve">TYFOUNTEX INDONESIA           </v>
      </c>
    </row>
    <row r="433" spans="1:2" x14ac:dyDescent="0.25">
      <c r="A433" t="str">
        <f>"TGT     "</f>
        <v xml:space="preserve">TGT     </v>
      </c>
      <c r="B433" t="str">
        <f>"TARGET                        "</f>
        <v xml:space="preserve">TARGET                        </v>
      </c>
    </row>
    <row r="434" spans="1:2" x14ac:dyDescent="0.25">
      <c r="A434" t="str">
        <f>"TIN     "</f>
        <v xml:space="preserve">TIN     </v>
      </c>
      <c r="B434" t="str">
        <f>"TINKU MOHAN DINANI            "</f>
        <v xml:space="preserve">TINKU MOHAN DINANI            </v>
      </c>
    </row>
    <row r="435" spans="1:2" x14ac:dyDescent="0.25">
      <c r="A435" t="str">
        <f>"TKB     "</f>
        <v xml:space="preserve">TKB     </v>
      </c>
      <c r="B435" t="str">
        <f>"THE KERANJANG BALI            "</f>
        <v xml:space="preserve">THE KERANJANG BALI            </v>
      </c>
    </row>
    <row r="436" spans="1:2" x14ac:dyDescent="0.25">
      <c r="A436" t="str">
        <f>"TMG     "</f>
        <v xml:space="preserve">TMG     </v>
      </c>
      <c r="B436" t="str">
        <f>"TAMGA                         "</f>
        <v xml:space="preserve">TAMGA                         </v>
      </c>
    </row>
    <row r="437" spans="1:2" x14ac:dyDescent="0.25">
      <c r="A437" t="str">
        <f>"TMI     "</f>
        <v xml:space="preserve">TMI     </v>
      </c>
      <c r="B437" t="str">
        <f>"TASINDO MANDIRI INDONESIA     "</f>
        <v xml:space="preserve">TASINDO MANDIRI INDONESIA     </v>
      </c>
    </row>
    <row r="438" spans="1:2" x14ac:dyDescent="0.25">
      <c r="A438" t="str">
        <f>"TMY     "</f>
        <v xml:space="preserve">TMY     </v>
      </c>
      <c r="B438" t="str">
        <f>"TOMMY HILFINGER               "</f>
        <v xml:space="preserve">TOMMY HILFINGER               </v>
      </c>
    </row>
    <row r="439" spans="1:2" x14ac:dyDescent="0.25">
      <c r="A439" t="str">
        <f>"TNT     "</f>
        <v xml:space="preserve">TNT     </v>
      </c>
      <c r="B439" t="str">
        <f>"THE ZEN THEORY                "</f>
        <v xml:space="preserve">THE ZEN THEORY                </v>
      </c>
    </row>
    <row r="440" spans="1:2" x14ac:dyDescent="0.25">
      <c r="A440" t="str">
        <f>"TOM     "</f>
        <v xml:space="preserve">TOM     </v>
      </c>
      <c r="B440" t="str">
        <f>"TOM TAILOR                    "</f>
        <v xml:space="preserve">TOM TAILOR                    </v>
      </c>
    </row>
    <row r="441" spans="1:2" x14ac:dyDescent="0.25">
      <c r="A441" t="str">
        <f>"TOO     "</f>
        <v xml:space="preserve">TOO     </v>
      </c>
      <c r="B441" t="str">
        <f>"TOOTAL NETHERLANDS            "</f>
        <v xml:space="preserve">TOOTAL NETHERLANDS            </v>
      </c>
    </row>
    <row r="442" spans="1:2" x14ac:dyDescent="0.25">
      <c r="A442" t="str">
        <f>"TPH     "</f>
        <v xml:space="preserve">TPH     </v>
      </c>
      <c r="B442" t="str">
        <f>"TRIUMPH                       "</f>
        <v xml:space="preserve">TRIUMPH                       </v>
      </c>
    </row>
    <row r="443" spans="1:2" x14ac:dyDescent="0.25">
      <c r="A443" t="str">
        <f>"TRB     "</f>
        <v xml:space="preserve">TRB     </v>
      </c>
      <c r="B443" t="str">
        <f>"TRISNA BATARI                 "</f>
        <v xml:space="preserve">TRISNA BATARI                 </v>
      </c>
    </row>
    <row r="444" spans="1:2" x14ac:dyDescent="0.25">
      <c r="A444" t="str">
        <f>"TRE     "</f>
        <v xml:space="preserve">TRE     </v>
      </c>
      <c r="B444" t="str">
        <f>"TRESSBEE CONCEPT GARMENT      "</f>
        <v xml:space="preserve">TRESSBEE CONCEPT GARMENT      </v>
      </c>
    </row>
    <row r="445" spans="1:2" x14ac:dyDescent="0.25">
      <c r="A445" t="str">
        <f>"TTE     "</f>
        <v xml:space="preserve">TTE     </v>
      </c>
      <c r="B445" t="str">
        <f>"TOTEM                         "</f>
        <v xml:space="preserve">TOTEM                         </v>
      </c>
    </row>
    <row r="446" spans="1:2" x14ac:dyDescent="0.25">
      <c r="A446" t="str">
        <f>"TTM     "</f>
        <v xml:space="preserve">TTM     </v>
      </c>
      <c r="B446" t="str">
        <f>"TOTEM                         "</f>
        <v xml:space="preserve">TOTEM                         </v>
      </c>
    </row>
    <row r="447" spans="1:2" x14ac:dyDescent="0.25">
      <c r="A447" t="str">
        <f>"TTN     "</f>
        <v xml:space="preserve">TTN     </v>
      </c>
      <c r="B447" t="str">
        <f>"TENTREE                       "</f>
        <v xml:space="preserve">TENTREE                       </v>
      </c>
    </row>
    <row r="448" spans="1:2" x14ac:dyDescent="0.25">
      <c r="A448" t="str">
        <f>"TUJ     "</f>
        <v xml:space="preserve">TUJ     </v>
      </c>
      <c r="B448" t="str">
        <f>"TUJUH LIMA                    "</f>
        <v xml:space="preserve">TUJUH LIMA                    </v>
      </c>
    </row>
    <row r="449" spans="1:2" x14ac:dyDescent="0.25">
      <c r="A449" t="str">
        <f>"TUL     "</f>
        <v xml:space="preserve">TUL     </v>
      </c>
      <c r="B449" t="str">
        <f>"TULISAN                       "</f>
        <v xml:space="preserve">TULISAN                       </v>
      </c>
    </row>
    <row r="450" spans="1:2" x14ac:dyDescent="0.25">
      <c r="A450" t="str">
        <f>"TWI     "</f>
        <v xml:space="preserve">TWI     </v>
      </c>
      <c r="B450" t="str">
        <f>"TWIST                         "</f>
        <v xml:space="preserve">TWIST                         </v>
      </c>
    </row>
    <row r="451" spans="1:2" x14ac:dyDescent="0.25">
      <c r="A451" t="str">
        <f>"TWO     "</f>
        <v xml:space="preserve">TWO     </v>
      </c>
      <c r="B451" t="str">
        <f>"TWO MIX                       "</f>
        <v xml:space="preserve">TWO MIX                       </v>
      </c>
    </row>
    <row r="452" spans="1:2" x14ac:dyDescent="0.25">
      <c r="A452" t="str">
        <f>"ULT     "</f>
        <v xml:space="preserve">ULT     </v>
      </c>
      <c r="B452" t="str">
        <f>"ULTRA VIOLET, COME            "</f>
        <v xml:space="preserve">ULTRA VIOLET, COME            </v>
      </c>
    </row>
    <row r="453" spans="1:2" x14ac:dyDescent="0.25">
      <c r="A453" t="str">
        <f>"UMX     "</f>
        <v xml:space="preserve">UMX     </v>
      </c>
      <c r="B453" t="str">
        <f>"UNIMAX CIPTA BUSANA           "</f>
        <v xml:space="preserve">UNIMAX CIPTA BUSANA           </v>
      </c>
    </row>
    <row r="454" spans="1:2" x14ac:dyDescent="0.25">
      <c r="A454" t="str">
        <f>"UN      "</f>
        <v xml:space="preserve">UN      </v>
      </c>
      <c r="B454" t="str">
        <f>"UNIFORM                       "</f>
        <v xml:space="preserve">UNIFORM                       </v>
      </c>
    </row>
    <row r="455" spans="1:2" x14ac:dyDescent="0.25">
      <c r="A455" t="str">
        <f>"UN1     "</f>
        <v xml:space="preserve">UN1     </v>
      </c>
      <c r="B455" t="str">
        <f>"Uniform1                      "</f>
        <v xml:space="preserve">Uniform1                      </v>
      </c>
    </row>
    <row r="456" spans="1:2" x14ac:dyDescent="0.25">
      <c r="A456" t="str">
        <f>"UNI     "</f>
        <v xml:space="preserve">UNI     </v>
      </c>
      <c r="B456" t="str">
        <f>"UNITIKA TRADING INDONESIA     "</f>
        <v xml:space="preserve">UNITIKA TRADING INDONESIA     </v>
      </c>
    </row>
    <row r="457" spans="1:2" x14ac:dyDescent="0.25">
      <c r="A457" t="str">
        <f>"UNQ     "</f>
        <v xml:space="preserve">UNQ     </v>
      </c>
      <c r="B457" t="str">
        <f>"UNIQLO'S                      "</f>
        <v xml:space="preserve">UNIQLO'S                      </v>
      </c>
    </row>
    <row r="458" spans="1:2" x14ac:dyDescent="0.25">
      <c r="A458" t="str">
        <f>"UQL     "</f>
        <v xml:space="preserve">UQL     </v>
      </c>
      <c r="B458" t="str">
        <f>"UNIQLO                        "</f>
        <v xml:space="preserve">UNIQLO                        </v>
      </c>
    </row>
    <row r="459" spans="1:2" x14ac:dyDescent="0.25">
      <c r="A459" t="str">
        <f>"UQO     "</f>
        <v xml:space="preserve">UQO     </v>
      </c>
      <c r="B459" t="str">
        <f>"UNIQLO                        "</f>
        <v xml:space="preserve">UNIQLO                        </v>
      </c>
    </row>
    <row r="460" spans="1:2" x14ac:dyDescent="0.25">
      <c r="A460" t="str">
        <f>"URB     "</f>
        <v xml:space="preserve">URB     </v>
      </c>
      <c r="B460" t="str">
        <f>"URBAN                         "</f>
        <v xml:space="preserve">URBAN                         </v>
      </c>
    </row>
    <row r="461" spans="1:2" x14ac:dyDescent="0.25">
      <c r="A461" t="str">
        <f>"USB     "</f>
        <v xml:space="preserve">USB     </v>
      </c>
      <c r="B461" t="str">
        <f>"USABATEX                      "</f>
        <v xml:space="preserve">USABATEX                      </v>
      </c>
    </row>
    <row r="462" spans="1:2" x14ac:dyDescent="0.25">
      <c r="A462" t="str">
        <f>"USO     "</f>
        <v xml:space="preserve">USO     </v>
      </c>
      <c r="B462" t="str">
        <f>"BARUSSO                       "</f>
        <v xml:space="preserve">BARUSSO                       </v>
      </c>
    </row>
    <row r="463" spans="1:2" x14ac:dyDescent="0.25">
      <c r="A463" t="str">
        <f>"UST     "</f>
        <v xml:space="preserve">UST     </v>
      </c>
      <c r="B463" t="str">
        <f>"USABATEX                      "</f>
        <v xml:space="preserve">USABATEX                      </v>
      </c>
    </row>
    <row r="464" spans="1:2" x14ac:dyDescent="0.25">
      <c r="A464" t="str">
        <f>"USX     "</f>
        <v xml:space="preserve">USX     </v>
      </c>
      <c r="B464" t="str">
        <f>"USABATEX                      "</f>
        <v xml:space="preserve">USABATEX                      </v>
      </c>
    </row>
    <row r="465" spans="1:2" x14ac:dyDescent="0.25">
      <c r="A465" t="str">
        <f>"UTY     "</f>
        <v xml:space="preserve">UTY     </v>
      </c>
      <c r="B465" t="str">
        <f>"TUTY                          "</f>
        <v xml:space="preserve">TUTY                          </v>
      </c>
    </row>
    <row r="466" spans="1:2" x14ac:dyDescent="0.25">
      <c r="A466" t="str">
        <f>"VAL     "</f>
        <v xml:space="preserve">VAL     </v>
      </c>
      <c r="B466" t="str">
        <f>"VANILLA HIJAB                 "</f>
        <v xml:space="preserve">VANILLA HIJAB                 </v>
      </c>
    </row>
    <row r="467" spans="1:2" x14ac:dyDescent="0.25">
      <c r="A467" t="str">
        <f>"VAN     "</f>
        <v xml:space="preserve">VAN     </v>
      </c>
      <c r="B467" t="str">
        <f>"VAN HEUSEN                    "</f>
        <v xml:space="preserve">VAN HEUSEN                    </v>
      </c>
    </row>
    <row r="468" spans="1:2" x14ac:dyDescent="0.25">
      <c r="A468" t="str">
        <f>"VCM     "</f>
        <v xml:space="preserve">VCM     </v>
      </c>
      <c r="B468" t="str">
        <f>"VOLCOM                        "</f>
        <v xml:space="preserve">VOLCOM                        </v>
      </c>
    </row>
    <row r="469" spans="1:2" x14ac:dyDescent="0.25">
      <c r="A469" t="str">
        <f>"VLC     "</f>
        <v xml:space="preserve">VLC     </v>
      </c>
      <c r="B469" t="str">
        <f>"VOLCOM                        "</f>
        <v xml:space="preserve">VOLCOM                        </v>
      </c>
    </row>
    <row r="470" spans="1:2" x14ac:dyDescent="0.25">
      <c r="A470" t="str">
        <f>"VNO     "</f>
        <v xml:space="preserve">VNO     </v>
      </c>
      <c r="B470" t="str">
        <f>"VALINO                        "</f>
        <v xml:space="preserve">VALINO                        </v>
      </c>
    </row>
    <row r="471" spans="1:2" x14ac:dyDescent="0.25">
      <c r="A471" t="str">
        <f>"VOL     "</f>
        <v xml:space="preserve">VOL     </v>
      </c>
      <c r="B471" t="str">
        <f>"VOLCOM                        "</f>
        <v xml:space="preserve">VOLCOM                        </v>
      </c>
    </row>
    <row r="472" spans="1:2" x14ac:dyDescent="0.25">
      <c r="A472" t="str">
        <f>"VSN     "</f>
        <v xml:space="preserve">VSN     </v>
      </c>
      <c r="B472" t="str">
        <f>"VISIONLAND INDONESIA          "</f>
        <v xml:space="preserve">VISIONLAND INDONESIA          </v>
      </c>
    </row>
    <row r="473" spans="1:2" x14ac:dyDescent="0.25">
      <c r="A473" t="str">
        <f>"VSS     "</f>
        <v xml:space="preserve">VSS     </v>
      </c>
      <c r="B473" t="str">
        <f>"VERHEES NETHERLANDS           "</f>
        <v xml:space="preserve">VERHEES NETHERLANDS           </v>
      </c>
    </row>
    <row r="474" spans="1:2" x14ac:dyDescent="0.25">
      <c r="A474" t="str">
        <f>"WAC     "</f>
        <v xml:space="preserve">WAC     </v>
      </c>
      <c r="B474" t="str">
        <f>"WACOAL                        "</f>
        <v xml:space="preserve">WACOAL                        </v>
      </c>
    </row>
    <row r="475" spans="1:2" x14ac:dyDescent="0.25">
      <c r="A475" t="str">
        <f>"WAM     "</f>
        <v xml:space="preserve">WAM     </v>
      </c>
      <c r="B475" t="str">
        <f>"WALMART                       "</f>
        <v xml:space="preserve">WALMART                       </v>
      </c>
    </row>
    <row r="476" spans="1:2" x14ac:dyDescent="0.25">
      <c r="A476" t="str">
        <f>"WDU     "</f>
        <v xml:space="preserve">WDU     </v>
      </c>
      <c r="B476" t="str">
        <f>"WINDUMAS INTI NIAGA           "</f>
        <v xml:space="preserve">WINDUMAS INTI NIAGA           </v>
      </c>
    </row>
    <row r="477" spans="1:2" x14ac:dyDescent="0.25">
      <c r="A477" t="str">
        <f>"WKT     "</f>
        <v xml:space="preserve">WKT     </v>
      </c>
      <c r="B477" t="str">
        <f>"WIBOWO ARTA KURNIA            "</f>
        <v xml:space="preserve">WIBOWO ARTA KURNIA            </v>
      </c>
    </row>
    <row r="478" spans="1:2" x14ac:dyDescent="0.25">
      <c r="A478" t="str">
        <f>"WOL     "</f>
        <v xml:space="preserve">WOL     </v>
      </c>
      <c r="B478" t="str">
        <f>"WOOLRICH                      "</f>
        <v xml:space="preserve">WOOLRICH                      </v>
      </c>
    </row>
    <row r="479" spans="1:2" x14ac:dyDescent="0.25">
      <c r="A479" t="str">
        <f>"WPK     "</f>
        <v xml:space="preserve">WPK     </v>
      </c>
      <c r="B479" t="str">
        <f>"WESTAPUSAKA KUSUMA            "</f>
        <v xml:space="preserve">WESTAPUSAKA KUSUMA            </v>
      </c>
    </row>
    <row r="480" spans="1:2" x14ac:dyDescent="0.25">
      <c r="A480" t="str">
        <f>"WSE     "</f>
        <v xml:space="preserve">WSE     </v>
      </c>
      <c r="B480" t="str">
        <f>"WASSER MANDIRI                "</f>
        <v xml:space="preserve">WASSER MANDIRI                </v>
      </c>
    </row>
    <row r="481" spans="1:2" x14ac:dyDescent="0.25">
      <c r="A481" t="str">
        <f>"YDA     "</f>
        <v xml:space="preserve">YDA     </v>
      </c>
      <c r="B481" t="str">
        <f>"YD                            "</f>
        <v xml:space="preserve">YD                            </v>
      </c>
    </row>
    <row r="482" spans="1:2" x14ac:dyDescent="0.25">
      <c r="A482" t="str">
        <f>"ZAL     "</f>
        <v xml:space="preserve">ZAL     </v>
      </c>
      <c r="B482" t="str">
        <f>"ZALORA                        "</f>
        <v xml:space="preserve">ZALORA                        </v>
      </c>
    </row>
    <row r="483" spans="1:2" x14ac:dyDescent="0.25">
      <c r="A483" t="str">
        <f>"ZAM     "</f>
        <v xml:space="preserve">ZAM     </v>
      </c>
      <c r="B483" t="str">
        <f>"ZM ( Baju Muslim )            "</f>
        <v xml:space="preserve">ZM ( Baju Muslim )            </v>
      </c>
    </row>
    <row r="484" spans="1:2" x14ac:dyDescent="0.25">
      <c r="A484" t="str">
        <f>"ZIL     "</f>
        <v xml:space="preserve">ZIL     </v>
      </c>
      <c r="B484" t="str">
        <f>"ZILLINGO                      "</f>
        <v xml:space="preserve">ZILLINGO                  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Suryana</dc:creator>
  <cp:lastModifiedBy>Suryana</cp:lastModifiedBy>
  <dcterms:created xsi:type="dcterms:W3CDTF">2022-05-19T06:30:45Z</dcterms:created>
  <dcterms:modified xsi:type="dcterms:W3CDTF">2022-05-19T06:31:02Z</dcterms:modified>
</cp:coreProperties>
</file>