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7725" firstSheet="9" activeTab="9"/>
  </bookViews>
  <sheets>
    <sheet name="AVERAGE" sheetId="2" r:id="rId1"/>
    <sheet name="CONCAT" sheetId="3" r:id="rId2"/>
    <sheet name="COUNT" sheetId="4" r:id="rId3"/>
    <sheet name="IF" sheetId="5" r:id="rId4"/>
    <sheet name="LEFT" sheetId="6" r:id="rId5"/>
    <sheet name="LOWER" sheetId="7" r:id="rId6"/>
    <sheet name="MAX_MEDIAN_MIN" sheetId="8" r:id="rId7"/>
    <sheet name="SUM" sheetId="9" r:id="rId8"/>
    <sheet name="TRIM" sheetId="10" r:id="rId9"/>
    <sheet name="VLOOKUP" sheetId="11" r:id="rId10"/>
    <sheet name="XLOOKUP" sheetId="12" r:id="rId11"/>
    <sheet name="XLOOKUP EXACT MATCH" sheetId="13" r:id="rId12"/>
    <sheet name="XLOOKUP SEARCH ORDER" sheetId="14" r:id="rId13"/>
    <sheet name="XLOOKUP HORIZONTAL" sheetId="15" r:id="rId14"/>
    <sheet name="XLOOKUP w SUM" sheetId="16" r:id="rId15"/>
  </sheets>
  <calcPr calcId="144525"/>
</workbook>
</file>

<file path=xl/sharedStrings.xml><?xml version="1.0" encoding="utf-8"?>
<sst xmlns="http://schemas.openxmlformats.org/spreadsheetml/2006/main" count="847" uniqueCount="144">
  <si>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</si>
  <si>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</si>
  <si>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</si>
  <si>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</si>
  <si>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</si>
  <si>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</si>
  <si>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</si>
  <si>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</si>
  <si>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</si>
  <si>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AVERAGE</t>
  </si>
  <si>
    <t>Jim</t>
  </si>
  <si>
    <t>Halpert</t>
  </si>
  <si>
    <t>Male</t>
  </si>
  <si>
    <t>Salesman</t>
  </si>
  <si>
    <t>AVG SALARY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</si>
  <si>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</si>
  <si>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</si>
  <si>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</si>
  <si>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</si>
  <si>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</si>
  <si>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</si>
  <si>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</si>
  <si>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</si>
  <si>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</si>
  <si>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</si>
  <si>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</si>
  <si>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</si>
  <si>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</si>
  <si>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</si>
  <si>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</si>
  <si>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</si>
  <si>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</si>
  <si>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</si>
  <si>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</si>
  <si>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</si>
  <si>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</si>
  <si>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</si>
  <si>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#AVERAGE: UNTUK MENCARI RATA-RATA</t>
  </si>
  <si>
    <t>CONCAT</t>
  </si>
  <si>
    <t>#CONCAT: UNTUK MENYATUKAN TEKS</t>
  </si>
  <si>
    <t>COUNT</t>
  </si>
  <si>
    <t>&lt;MENGHITUNG CELL SALARY</t>
  </si>
  <si>
    <t>COUNTIF</t>
  </si>
  <si>
    <t>&lt;MENGHITUNG CELL SALARY YANG LEBIH DARI SAMA DENGAN 45000</t>
  </si>
  <si>
    <t>COUNTIFS</t>
  </si>
  <si>
    <t>&lt;MENGHITUNG CELL SALARY YANG KURANG DARI SAMA DENGAN 45000, PEREMPUAN</t>
  </si>
  <si>
    <t>#COUNT: UNTUK MENGHITUNG CELL</t>
  </si>
  <si>
    <t>#COUNTIF: MENGHITUNG DENGAN SATU KONDISI TERTENTU</t>
  </si>
  <si>
    <t>#COUNTIFS: MENGHITUNG DENGAN BEBERAPA KONDISI</t>
  </si>
  <si>
    <t>IF</t>
  </si>
  <si>
    <t>IFS</t>
  </si>
  <si>
    <t>#IF: MENGATAKAN TRUE/FALSE SESUAI SATU KONDISI</t>
  </si>
  <si>
    <t>#IF: MENGATAKAN TRUE/FALSE SESUAI BEBERAPA KONDISI</t>
  </si>
  <si>
    <t>LEFT</t>
  </si>
  <si>
    <t>RIGHT</t>
  </si>
  <si>
    <t>#LEFT: MENGAMBIL BAGIAN YANG DIPILIH DARI KIRI</t>
  </si>
  <si>
    <t>#RIGHT: MENGAMBIL BAGIAN YANG DIPILIH DARI KANAN</t>
  </si>
  <si>
    <t>LOWER</t>
  </si>
  <si>
    <t>UPPER</t>
  </si>
  <si>
    <t xml:space="preserve">#LOWER: MERAPIHKAN DATA TULISAN MENJADI HURUF KECIL </t>
  </si>
  <si>
    <t>#UPPER: MERAPIHKAN DATA TULISAN MENJADI HURUF BESAR</t>
  </si>
  <si>
    <t>MAX</t>
  </si>
  <si>
    <t>&lt; MAX UMUR</t>
  </si>
  <si>
    <t>MEDIAN</t>
  </si>
  <si>
    <t>&lt; RATA-RATA GAJI</t>
  </si>
  <si>
    <t>MIN</t>
  </si>
  <si>
    <t>&lt; MIN UMUR</t>
  </si>
  <si>
    <t>#MAX: MENCARI NOMOR TERBESAR</t>
  </si>
  <si>
    <t>#MEDIAN: MENCARI RATA-RATA</t>
  </si>
  <si>
    <t>#MIN: MENCARI NOMOR TERKECIL</t>
  </si>
  <si>
    <t>SUM</t>
  </si>
  <si>
    <t>&lt; JUMLAH GAJI</t>
  </si>
  <si>
    <t>SUMIF</t>
  </si>
  <si>
    <t>&lt; JUMLAH GAJI YANG &gt;= 50000</t>
  </si>
  <si>
    <t>SUMIFS</t>
  </si>
  <si>
    <t>&lt; JUMLAH GAJI YANG &gt;= 50000, UMUR 30 KE ATAS</t>
  </si>
  <si>
    <t>#SUM: PENJUMLAHAN</t>
  </si>
  <si>
    <t>#SUMIF: PENJUMLAHAN DENGAN SATU KONDISI</t>
  </si>
  <si>
    <t>#SUMIFS: PENJUMLAHAN DENGAN BEBERAPA KONDISI</t>
  </si>
  <si>
    <t>TRIM</t>
  </si>
  <si>
    <t xml:space="preserve">    Beasley</t>
  </si>
  <si>
    <t xml:space="preserve"> Schrute</t>
  </si>
  <si>
    <t xml:space="preserve">  Flenderson</t>
  </si>
  <si>
    <t xml:space="preserve">     Malone</t>
  </si>
  <si>
    <t>#TRIM: MEMANGKAS</t>
  </si>
  <si>
    <t>Full Name</t>
  </si>
  <si>
    <t>Email</t>
  </si>
  <si>
    <t>Jim Halpert</t>
  </si>
  <si>
    <t>11/2/2001</t>
  </si>
  <si>
    <t>9/6/2015</t>
  </si>
  <si>
    <t>Jim.Halpert@DunderMifflin.com</t>
  </si>
  <si>
    <t>Dwight Schrute</t>
  </si>
  <si>
    <t>Pam Beasley</t>
  </si>
  <si>
    <t>10/3/1999</t>
  </si>
  <si>
    <t>10/10/2015</t>
  </si>
  <si>
    <t>Pam.Beasley@DunderMifflin.com</t>
  </si>
  <si>
    <t>Michael Scott</t>
  </si>
  <si>
    <t>7/4/2000</t>
  </si>
  <si>
    <t>9/8/2017</t>
  </si>
  <si>
    <t>Dwight.Schrute@AOL.com</t>
  </si>
  <si>
    <t>Stanley Hudson</t>
  </si>
  <si>
    <t>Angela Martin</t>
  </si>
  <si>
    <t>1/5/2000</t>
  </si>
  <si>
    <t>12/3/2015</t>
  </si>
  <si>
    <t>Angela.Martin@DunderMifflin.com</t>
  </si>
  <si>
    <t>Toby Flenderson</t>
  </si>
  <si>
    <t>5/6/2001</t>
  </si>
  <si>
    <t>8/30/2017</t>
  </si>
  <si>
    <t>Toby.Flenderson@DunderMifflinCorporate.com</t>
  </si>
  <si>
    <t>9/11/2013</t>
  </si>
  <si>
    <t>Michael.Scott@DunderMifflin.com</t>
  </si>
  <si>
    <t>Meredith Palmer</t>
  </si>
  <si>
    <t>11/8/2003</t>
  </si>
  <si>
    <t>Meredith.Palmer@Yahoo.com</t>
  </si>
  <si>
    <t>6/9/2002</t>
  </si>
  <si>
    <t>4/22/2015</t>
  </si>
  <si>
    <t>Stanley.Hudson@gmail.com</t>
  </si>
  <si>
    <t>Kevin Malone</t>
  </si>
  <si>
    <t>8/10/2003</t>
  </si>
  <si>
    <t>Kevin.Malone@DunderMifflin.com</t>
  </si>
  <si>
    <t>Address</t>
  </si>
  <si>
    <t>Toby Flender</t>
  </si>
  <si>
    <t>Kevin Malo</t>
  </si>
  <si>
    <t>Start Date</t>
  </si>
  <si>
    <t>Person</t>
  </si>
  <si>
    <t>1/1/2000</t>
  </si>
  <si>
    <t>&lt;gak tepat tapi dicari yg paling deket</t>
  </si>
  <si>
    <t>&lt;diambil yang paling atas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</si>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</sst>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ont="1" applyFill="1" applyAlignment="1"/>
    <xf numFmtId="0" fontId="0" fillId="0" borderId="0" xfId="0" applyFont="1" applyFill="1" applyAlignment="1"/>
    <xf numFmtId="49" fontId="0" fillId="2" borderId="0" xfId="0" applyNumberFormat="1" applyFont="1" applyFill="1" applyAlignment="1"/>
    <xf numFmtId="0" fontId="0" fillId="3" borderId="0" xfId="0" applyFont="1" applyFill="1" applyAlignment="1"/>
    <xf numFmtId="49" fontId="0" fillId="0" borderId="0" xfId="0" applyNumberFormat="1" applyFont="1" applyFill="1" applyAlignment="1"/>
    <xf numFmtId="58" fontId="0" fillId="0" borderId="0" xfId="0" applyNumberFormat="1" applyFont="1" applyFill="1" applyAlignment="1"/>
    <xf numFmtId="0" fontId="0" fillId="0" borderId="0" xfId="0" applyFill="1">
      <alignment vertical="center"/>
    </xf>
    <xf numFmtId="0" fontId="0" fillId="4" borderId="0" xfId="0" applyFont="1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178" fontId="0" fillId="2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K1" sqref="K1"/>
    </sheetView>
  </sheetViews>
  <sheetFormatPr defaultColWidth="8.96666666666667" defaultRowHeight="15"/>
  <cols>
    <col min="1" max="1" width="12.6916666666667"/>
    <col min="11" max="11" width="12.2083333333333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9</v>
      </c>
    </row>
    <row r="2" spans="1:11">
      <c r="A2" s="2">
        <v>1001</v>
      </c>
      <c r="B2" s="2" t="s">
        <v>10</v>
      </c>
      <c r="C2" s="2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 t="s">
        <v>14</v>
      </c>
    </row>
    <row r="3" spans="1:11">
      <c r="A3" s="2">
        <v>1002</v>
      </c>
      <c r="B3" s="2" t="s">
        <v>15</v>
      </c>
      <c r="C3" s="2" t="s">
        <v>16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  <c r="K3" s="14">
        <f>AVERAGE(G2:G10)</f>
        <v>48555.5555555556</v>
      </c>
    </row>
    <row r="4" spans="1:9">
      <c r="A4" s="2">
        <v>1003</v>
      </c>
      <c r="B4" s="2" t="s">
        <v>19</v>
      </c>
      <c r="C4" s="2" t="s">
        <v>20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</row>
    <row r="5" spans="1:9">
      <c r="A5" s="2">
        <v>1004</v>
      </c>
      <c r="B5" s="2" t="s">
        <v>21</v>
      </c>
      <c r="C5" s="2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</row>
    <row r="6" spans="1:9">
      <c r="A6" s="2">
        <v>1005</v>
      </c>
      <c r="B6" s="2" t="s">
        <v>24</v>
      </c>
      <c r="C6" s="2" t="s">
        <v>25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</row>
    <row r="7" spans="1:9">
      <c r="A7" s="2">
        <v>1006</v>
      </c>
      <c r="B7" s="2" t="s">
        <v>27</v>
      </c>
      <c r="C7" s="2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</row>
    <row r="8" spans="1:9">
      <c r="A8" s="2">
        <v>1007</v>
      </c>
      <c r="B8" s="2" t="s">
        <v>30</v>
      </c>
      <c r="C8" s="2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</row>
    <row r="9" spans="1:9">
      <c r="A9" s="2">
        <v>1008</v>
      </c>
      <c r="B9" s="2" t="s">
        <v>33</v>
      </c>
      <c r="C9" s="2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</row>
    <row r="10" spans="1:9">
      <c r="A10" s="2">
        <v>1009</v>
      </c>
      <c r="B10" s="2" t="s">
        <v>35</v>
      </c>
      <c r="C10" s="2" t="s">
        <v>36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</row>
    <row r="14" spans="1:4">
      <c r="A14" s="11" t="s">
        <v>37</v>
      </c>
      <c r="B14" s="11"/>
      <c r="C14" s="11"/>
      <c r="D14" s="1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workbookViewId="0">
      <selection activeCell="B3" sqref="B3"/>
    </sheetView>
  </sheetViews>
  <sheetFormatPr defaultColWidth="8.96666666666667" defaultRowHeight="15"/>
  <cols>
    <col min="1" max="1" width="14.35" customWidth="1"/>
    <col min="2" max="2" width="29.1166666666667" customWidth="1"/>
    <col min="6" max="6" width="9.59166666666667" customWidth="1"/>
    <col min="7" max="7" width="14.35" customWidth="1"/>
    <col min="9" max="9" width="6.95833333333333" customWidth="1"/>
    <col min="10" max="10" width="15.3583333333333" customWidth="1"/>
  </cols>
  <sheetData>
    <row r="1" spans="1:16">
      <c r="A1" s="2"/>
      <c r="B1" s="2"/>
      <c r="C1" s="2"/>
      <c r="D1" s="2" t="s">
        <v>0</v>
      </c>
      <c r="E1" s="2" t="s">
        <v>1</v>
      </c>
      <c r="F1" s="2" t="s">
        <v>2</v>
      </c>
      <c r="G1" s="2" t="s">
        <v>85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86</v>
      </c>
      <c r="O1" s="2"/>
      <c r="P1" s="2"/>
    </row>
    <row r="2" spans="1:16">
      <c r="A2" s="2" t="s">
        <v>85</v>
      </c>
      <c r="B2" s="2" t="s">
        <v>86</v>
      </c>
      <c r="C2" s="2"/>
      <c r="D2" s="2">
        <v>1001</v>
      </c>
      <c r="E2" s="2" t="s">
        <v>10</v>
      </c>
      <c r="F2" s="2" t="s">
        <v>11</v>
      </c>
      <c r="G2" s="2" t="s">
        <v>87</v>
      </c>
      <c r="H2" s="2">
        <v>30</v>
      </c>
      <c r="I2" s="2" t="s">
        <v>12</v>
      </c>
      <c r="J2" s="2" t="s">
        <v>13</v>
      </c>
      <c r="K2" s="2">
        <v>45000</v>
      </c>
      <c r="L2" s="5" t="s">
        <v>88</v>
      </c>
      <c r="M2" s="5" t="s">
        <v>89</v>
      </c>
      <c r="N2" s="6" t="s">
        <v>90</v>
      </c>
      <c r="O2" s="2"/>
      <c r="P2" s="2"/>
    </row>
    <row r="3" spans="1:16">
      <c r="A3" s="2" t="s">
        <v>91</v>
      </c>
      <c r="B3" s="2" t="str">
        <f>VLOOKUP(A3,G2:N10,8,FALSE)</f>
        <v>Dwight.Schrute@AOL.com</v>
      </c>
      <c r="C3" s="2"/>
      <c r="D3" s="2">
        <v>1002</v>
      </c>
      <c r="E3" s="2" t="s">
        <v>15</v>
      </c>
      <c r="F3" s="2" t="s">
        <v>16</v>
      </c>
      <c r="G3" s="2" t="s">
        <v>92</v>
      </c>
      <c r="H3" s="2">
        <v>30</v>
      </c>
      <c r="I3" s="2" t="s">
        <v>17</v>
      </c>
      <c r="J3" s="2" t="s">
        <v>18</v>
      </c>
      <c r="K3" s="2">
        <v>36000</v>
      </c>
      <c r="L3" s="5" t="s">
        <v>93</v>
      </c>
      <c r="M3" s="5" t="s">
        <v>94</v>
      </c>
      <c r="N3" s="6" t="s">
        <v>95</v>
      </c>
      <c r="O3" s="2"/>
      <c r="P3" s="2"/>
    </row>
    <row r="4" spans="1:16">
      <c r="A4" s="2" t="s">
        <v>96</v>
      </c>
      <c r="B4" s="2" t="str">
        <f>VLOOKUP(A4,G3:N11,8,FALSE)</f>
        <v>Michael.Scott@DunderMifflin.com</v>
      </c>
      <c r="C4" s="2"/>
      <c r="D4" s="2">
        <v>1003</v>
      </c>
      <c r="E4" s="2" t="s">
        <v>19</v>
      </c>
      <c r="F4" s="2" t="s">
        <v>20</v>
      </c>
      <c r="G4" s="2" t="s">
        <v>91</v>
      </c>
      <c r="H4" s="2">
        <v>29</v>
      </c>
      <c r="I4" s="2" t="s">
        <v>12</v>
      </c>
      <c r="J4" s="2" t="s">
        <v>13</v>
      </c>
      <c r="K4" s="2">
        <v>63000</v>
      </c>
      <c r="L4" s="5" t="s">
        <v>97</v>
      </c>
      <c r="M4" s="5" t="s">
        <v>98</v>
      </c>
      <c r="N4" s="6" t="s">
        <v>99</v>
      </c>
      <c r="O4" s="2"/>
      <c r="P4" s="2"/>
    </row>
    <row r="5" spans="1:16">
      <c r="A5" s="2" t="s">
        <v>100</v>
      </c>
      <c r="B5" s="2" t="str">
        <f>VLOOKUP(A5,G4:N12,8,FALSE)</f>
        <v>Stanley.Hudson@gmail.com</v>
      </c>
      <c r="C5" s="2"/>
      <c r="D5" s="2">
        <v>1004</v>
      </c>
      <c r="E5" s="2" t="s">
        <v>21</v>
      </c>
      <c r="F5" s="2" t="s">
        <v>22</v>
      </c>
      <c r="G5" s="2" t="s">
        <v>101</v>
      </c>
      <c r="H5" s="2">
        <v>31</v>
      </c>
      <c r="I5" s="2" t="s">
        <v>17</v>
      </c>
      <c r="J5" s="2" t="s">
        <v>23</v>
      </c>
      <c r="K5" s="2">
        <v>47000</v>
      </c>
      <c r="L5" s="5" t="s">
        <v>102</v>
      </c>
      <c r="M5" s="5" t="s">
        <v>103</v>
      </c>
      <c r="N5" s="6" t="s">
        <v>104</v>
      </c>
      <c r="O5" s="2"/>
      <c r="P5" s="2"/>
    </row>
    <row r="6" spans="1:16">
      <c r="A6" s="2"/>
      <c r="B6" s="2"/>
      <c r="C6" s="2"/>
      <c r="D6" s="2">
        <v>1005</v>
      </c>
      <c r="E6" s="2" t="s">
        <v>24</v>
      </c>
      <c r="F6" s="2" t="s">
        <v>25</v>
      </c>
      <c r="G6" s="2" t="s">
        <v>105</v>
      </c>
      <c r="H6" s="2">
        <v>32</v>
      </c>
      <c r="I6" s="2" t="s">
        <v>12</v>
      </c>
      <c r="J6" s="2" t="s">
        <v>26</v>
      </c>
      <c r="K6" s="2">
        <v>50000</v>
      </c>
      <c r="L6" s="5" t="s">
        <v>106</v>
      </c>
      <c r="M6" s="5" t="s">
        <v>107</v>
      </c>
      <c r="N6" s="6" t="s">
        <v>108</v>
      </c>
      <c r="O6" s="2"/>
      <c r="P6" s="2"/>
    </row>
    <row r="7" spans="1:16">
      <c r="A7" s="2"/>
      <c r="B7" s="2"/>
      <c r="C7" s="2"/>
      <c r="D7" s="2">
        <v>1006</v>
      </c>
      <c r="E7" s="2" t="s">
        <v>27</v>
      </c>
      <c r="F7" s="2" t="s">
        <v>28</v>
      </c>
      <c r="G7" s="2" t="s">
        <v>96</v>
      </c>
      <c r="H7" s="2">
        <v>35</v>
      </c>
      <c r="I7" s="2" t="s">
        <v>12</v>
      </c>
      <c r="J7" s="2" t="s">
        <v>29</v>
      </c>
      <c r="K7" s="2">
        <v>65000</v>
      </c>
      <c r="L7" s="5" t="s">
        <v>106</v>
      </c>
      <c r="M7" s="5" t="s">
        <v>109</v>
      </c>
      <c r="N7" s="6" t="s">
        <v>110</v>
      </c>
      <c r="O7" s="2"/>
      <c r="P7" s="2"/>
    </row>
    <row r="8" spans="1:16">
      <c r="A8" s="2"/>
      <c r="B8" s="2"/>
      <c r="C8" s="2"/>
      <c r="D8" s="2">
        <v>1007</v>
      </c>
      <c r="E8" s="2" t="s">
        <v>30</v>
      </c>
      <c r="F8" s="2" t="s">
        <v>31</v>
      </c>
      <c r="G8" s="2" t="s">
        <v>111</v>
      </c>
      <c r="H8" s="2">
        <v>32</v>
      </c>
      <c r="I8" s="2" t="s">
        <v>17</v>
      </c>
      <c r="J8" s="2" t="s">
        <v>32</v>
      </c>
      <c r="K8" s="2">
        <v>41000</v>
      </c>
      <c r="L8" s="5" t="s">
        <v>112</v>
      </c>
      <c r="M8" s="5" t="s">
        <v>109</v>
      </c>
      <c r="N8" s="6" t="s">
        <v>113</v>
      </c>
      <c r="O8" s="2"/>
      <c r="P8" s="2"/>
    </row>
    <row r="9" spans="1:16">
      <c r="A9" s="2"/>
      <c r="B9" s="2"/>
      <c r="C9" s="2"/>
      <c r="D9" s="2">
        <v>1008</v>
      </c>
      <c r="E9" s="2" t="s">
        <v>33</v>
      </c>
      <c r="F9" s="2" t="s">
        <v>34</v>
      </c>
      <c r="G9" s="2" t="s">
        <v>100</v>
      </c>
      <c r="H9" s="2">
        <v>38</v>
      </c>
      <c r="I9" s="2" t="s">
        <v>12</v>
      </c>
      <c r="J9" s="2" t="s">
        <v>13</v>
      </c>
      <c r="K9" s="2">
        <v>48000</v>
      </c>
      <c r="L9" s="5" t="s">
        <v>114</v>
      </c>
      <c r="M9" s="5" t="s">
        <v>115</v>
      </c>
      <c r="N9" s="6" t="s">
        <v>116</v>
      </c>
      <c r="O9" s="2"/>
      <c r="P9" s="2"/>
    </row>
    <row r="10" spans="1:16">
      <c r="A10" s="2"/>
      <c r="B10" s="2"/>
      <c r="C10" s="2"/>
      <c r="D10" s="2">
        <v>1009</v>
      </c>
      <c r="E10" s="2" t="s">
        <v>35</v>
      </c>
      <c r="F10" s="2" t="s">
        <v>36</v>
      </c>
      <c r="G10" s="2" t="s">
        <v>117</v>
      </c>
      <c r="H10" s="2">
        <v>31</v>
      </c>
      <c r="I10" s="2" t="s">
        <v>12</v>
      </c>
      <c r="J10" s="2" t="s">
        <v>23</v>
      </c>
      <c r="K10" s="2">
        <v>42000</v>
      </c>
      <c r="L10" s="5" t="s">
        <v>118</v>
      </c>
      <c r="M10" s="5" t="s">
        <v>115</v>
      </c>
      <c r="N10" s="6" t="s">
        <v>119</v>
      </c>
      <c r="O10" s="2"/>
      <c r="P10" s="2"/>
    </row>
    <row r="12" spans="1:3">
      <c r="A12" s="2"/>
      <c r="B12" s="2"/>
      <c r="C12" s="7"/>
    </row>
    <row r="13" spans="1:3">
      <c r="A13" s="2"/>
      <c r="B13" s="2"/>
      <c r="C13" s="7"/>
    </row>
    <row r="14" spans="1:3">
      <c r="A14" s="2"/>
      <c r="B14" s="2"/>
      <c r="C14" s="7"/>
    </row>
    <row r="15" spans="1:3">
      <c r="A15" s="2"/>
      <c r="B15" s="2"/>
      <c r="C15" s="7"/>
    </row>
    <row r="16" spans="1:3">
      <c r="A16" s="2"/>
      <c r="B16" s="2"/>
      <c r="C16" s="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D1" sqref="D$1:D$1048576"/>
    </sheetView>
  </sheetViews>
  <sheetFormatPr defaultColWidth="8.96666666666667" defaultRowHeight="15"/>
  <cols>
    <col min="1" max="1" width="14.35" customWidth="1"/>
    <col min="2" max="2" width="39.7083333333333" customWidth="1"/>
  </cols>
  <sheetData>
    <row r="1" spans="1:15">
      <c r="A1" s="2"/>
      <c r="B1" s="2"/>
      <c r="C1" s="2"/>
      <c r="D1" s="2" t="s">
        <v>0</v>
      </c>
      <c r="E1" s="2" t="s">
        <v>1</v>
      </c>
      <c r="F1" s="2" t="s">
        <v>2</v>
      </c>
      <c r="G1" s="2" t="s">
        <v>85</v>
      </c>
      <c r="H1" s="2" t="s">
        <v>3</v>
      </c>
      <c r="I1" s="2" t="s">
        <v>120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86</v>
      </c>
    </row>
    <row r="2" spans="1:15">
      <c r="A2" s="1" t="s">
        <v>85</v>
      </c>
      <c r="B2" s="1" t="s">
        <v>86</v>
      </c>
      <c r="C2" s="2"/>
      <c r="D2" s="2">
        <v>1001</v>
      </c>
      <c r="E2" s="2" t="s">
        <v>10</v>
      </c>
      <c r="F2" s="2" t="s">
        <v>11</v>
      </c>
      <c r="G2" s="2" t="s">
        <v>87</v>
      </c>
      <c r="H2" s="2">
        <v>30</v>
      </c>
      <c r="I2" s="2"/>
      <c r="J2" s="2" t="s">
        <v>12</v>
      </c>
      <c r="K2" s="2" t="s">
        <v>13</v>
      </c>
      <c r="L2" s="2">
        <v>45000</v>
      </c>
      <c r="M2" s="5" t="s">
        <v>88</v>
      </c>
      <c r="N2" s="5" t="s">
        <v>89</v>
      </c>
      <c r="O2" s="6" t="s">
        <v>90</v>
      </c>
    </row>
    <row r="3" spans="1:15">
      <c r="A3" s="1" t="s">
        <v>105</v>
      </c>
      <c r="B3" s="1" t="str">
        <f>_xlfn.XLOOKUP(A3,G2:G10,O2:O10)</f>
        <v>Toby.Flenderson@DunderMifflinCorporate.com</v>
      </c>
      <c r="C3" s="2"/>
      <c r="D3" s="2">
        <v>1002</v>
      </c>
      <c r="E3" s="2" t="s">
        <v>15</v>
      </c>
      <c r="F3" s="2" t="s">
        <v>16</v>
      </c>
      <c r="G3" s="2" t="s">
        <v>92</v>
      </c>
      <c r="H3" s="2">
        <v>30</v>
      </c>
      <c r="I3" s="2"/>
      <c r="J3" s="2" t="s">
        <v>17</v>
      </c>
      <c r="K3" s="2" t="s">
        <v>18</v>
      </c>
      <c r="L3" s="2">
        <v>36000</v>
      </c>
      <c r="M3" s="5" t="s">
        <v>93</v>
      </c>
      <c r="N3" s="5" t="s">
        <v>94</v>
      </c>
      <c r="O3" s="6" t="s">
        <v>95</v>
      </c>
    </row>
    <row r="4" spans="1:15">
      <c r="A4" s="1" t="s">
        <v>92</v>
      </c>
      <c r="B4" s="1" t="str">
        <f>_xlfn.XLOOKUP(A4,G3:G11,O3:O11)</f>
        <v>Pam.Beasley@DunderMifflin.com</v>
      </c>
      <c r="C4" s="2"/>
      <c r="D4" s="2">
        <v>1003</v>
      </c>
      <c r="E4" s="2" t="s">
        <v>19</v>
      </c>
      <c r="F4" s="2" t="s">
        <v>20</v>
      </c>
      <c r="G4" s="2" t="s">
        <v>91</v>
      </c>
      <c r="H4" s="2">
        <v>29</v>
      </c>
      <c r="I4" s="2"/>
      <c r="J4" s="2" t="s">
        <v>12</v>
      </c>
      <c r="K4" s="2" t="s">
        <v>13</v>
      </c>
      <c r="L4" s="2">
        <v>63000</v>
      </c>
      <c r="M4" s="5" t="s">
        <v>97</v>
      </c>
      <c r="N4" s="5" t="s">
        <v>98</v>
      </c>
      <c r="O4" s="6" t="s">
        <v>99</v>
      </c>
    </row>
    <row r="5" spans="1:15">
      <c r="A5" s="1" t="s">
        <v>111</v>
      </c>
      <c r="B5" s="1" t="str">
        <f>_xlfn.XLOOKUP(A5,G4:G12,O4:O12)</f>
        <v>Meredith.Palmer@Yahoo.com</v>
      </c>
      <c r="C5" s="2"/>
      <c r="D5" s="2">
        <v>1004</v>
      </c>
      <c r="E5" s="2" t="s">
        <v>21</v>
      </c>
      <c r="F5" s="2" t="s">
        <v>22</v>
      </c>
      <c r="G5" s="2" t="s">
        <v>101</v>
      </c>
      <c r="H5" s="2">
        <v>31</v>
      </c>
      <c r="I5" s="2"/>
      <c r="J5" s="2" t="s">
        <v>17</v>
      </c>
      <c r="K5" s="2" t="s">
        <v>23</v>
      </c>
      <c r="L5" s="2">
        <v>47000</v>
      </c>
      <c r="M5" s="5" t="s">
        <v>102</v>
      </c>
      <c r="N5" s="5" t="s">
        <v>103</v>
      </c>
      <c r="O5" s="6" t="s">
        <v>104</v>
      </c>
    </row>
    <row r="6" spans="1:15">
      <c r="A6" s="1" t="s">
        <v>117</v>
      </c>
      <c r="B6" s="1" t="str">
        <f>_xlfn.XLOOKUP(A6,G5:G13,O5:O13)</f>
        <v>Kevin.Malone@DunderMifflin.com</v>
      </c>
      <c r="C6" s="2"/>
      <c r="D6" s="2">
        <v>1005</v>
      </c>
      <c r="E6" s="2" t="s">
        <v>24</v>
      </c>
      <c r="F6" s="2" t="s">
        <v>25</v>
      </c>
      <c r="G6" s="2" t="s">
        <v>105</v>
      </c>
      <c r="H6" s="2">
        <v>32</v>
      </c>
      <c r="I6" s="2"/>
      <c r="J6" s="2" t="s">
        <v>12</v>
      </c>
      <c r="K6" s="2" t="s">
        <v>26</v>
      </c>
      <c r="L6" s="2">
        <v>50000</v>
      </c>
      <c r="M6" s="5" t="s">
        <v>106</v>
      </c>
      <c r="N6" s="5" t="s">
        <v>107</v>
      </c>
      <c r="O6" s="6" t="s">
        <v>108</v>
      </c>
    </row>
    <row r="7" spans="1:15">
      <c r="A7" s="2"/>
      <c r="B7" s="2"/>
      <c r="C7" s="2"/>
      <c r="D7" s="2">
        <v>1006</v>
      </c>
      <c r="E7" s="2" t="s">
        <v>27</v>
      </c>
      <c r="F7" s="2" t="s">
        <v>28</v>
      </c>
      <c r="G7" s="2" t="s">
        <v>96</v>
      </c>
      <c r="H7" s="2">
        <v>35</v>
      </c>
      <c r="I7" s="2"/>
      <c r="J7" s="2" t="s">
        <v>12</v>
      </c>
      <c r="K7" s="2" t="s">
        <v>29</v>
      </c>
      <c r="L7" s="2">
        <v>65000</v>
      </c>
      <c r="M7" s="5" t="s">
        <v>106</v>
      </c>
      <c r="N7" s="5" t="s">
        <v>109</v>
      </c>
      <c r="O7" s="6" t="s">
        <v>110</v>
      </c>
    </row>
    <row r="8" spans="1:15">
      <c r="A8" s="2"/>
      <c r="B8" s="2"/>
      <c r="C8" s="2"/>
      <c r="D8" s="2">
        <v>1007</v>
      </c>
      <c r="E8" s="2" t="s">
        <v>30</v>
      </c>
      <c r="F8" s="2" t="s">
        <v>31</v>
      </c>
      <c r="G8" s="2" t="s">
        <v>111</v>
      </c>
      <c r="H8" s="2">
        <v>32</v>
      </c>
      <c r="I8" s="2"/>
      <c r="J8" s="2" t="s">
        <v>17</v>
      </c>
      <c r="K8" s="2" t="s">
        <v>32</v>
      </c>
      <c r="L8" s="2">
        <v>41000</v>
      </c>
      <c r="M8" s="5" t="s">
        <v>112</v>
      </c>
      <c r="N8" s="5" t="s">
        <v>109</v>
      </c>
      <c r="O8" s="6" t="s">
        <v>113</v>
      </c>
    </row>
    <row r="9" spans="1:15">
      <c r="A9" s="2"/>
      <c r="B9" s="2"/>
      <c r="C9" s="2"/>
      <c r="D9" s="2">
        <v>1008</v>
      </c>
      <c r="E9" s="2" t="s">
        <v>33</v>
      </c>
      <c r="F9" s="2" t="s">
        <v>34</v>
      </c>
      <c r="G9" s="2" t="s">
        <v>100</v>
      </c>
      <c r="H9" s="2">
        <v>38</v>
      </c>
      <c r="I9" s="2"/>
      <c r="J9" s="2" t="s">
        <v>12</v>
      </c>
      <c r="K9" s="2" t="s">
        <v>13</v>
      </c>
      <c r="L9" s="2">
        <v>48000</v>
      </c>
      <c r="M9" s="5" t="s">
        <v>114</v>
      </c>
      <c r="N9" s="5" t="s">
        <v>115</v>
      </c>
      <c r="O9" s="6" t="s">
        <v>116</v>
      </c>
    </row>
    <row r="10" spans="1:15">
      <c r="A10" s="2"/>
      <c r="B10" s="2"/>
      <c r="C10" s="2"/>
      <c r="D10" s="2">
        <v>1009</v>
      </c>
      <c r="E10" s="2" t="s">
        <v>35</v>
      </c>
      <c r="F10" s="2" t="s">
        <v>36</v>
      </c>
      <c r="G10" s="2" t="s">
        <v>117</v>
      </c>
      <c r="H10" s="2">
        <v>31</v>
      </c>
      <c r="I10" s="2"/>
      <c r="J10" s="2" t="s">
        <v>12</v>
      </c>
      <c r="K10" s="2" t="s">
        <v>23</v>
      </c>
      <c r="L10" s="2">
        <v>42000</v>
      </c>
      <c r="M10" s="5" t="s">
        <v>118</v>
      </c>
      <c r="N10" s="5" t="s">
        <v>115</v>
      </c>
      <c r="O10" s="6" t="s">
        <v>119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B1" sqref="B$1:B$1048576"/>
    </sheetView>
  </sheetViews>
  <sheetFormatPr defaultColWidth="8.96666666666667" defaultRowHeight="15"/>
  <cols>
    <col min="1" max="1" width="11.4083333333333" customWidth="1"/>
    <col min="2" max="2" width="29.1916666666667" customWidth="1"/>
  </cols>
  <sheetData>
    <row r="1" spans="1:1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85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86</v>
      </c>
    </row>
    <row r="2" spans="1:15">
      <c r="A2" s="1" t="s">
        <v>85</v>
      </c>
      <c r="B2" s="1" t="s">
        <v>86</v>
      </c>
      <c r="C2" s="2"/>
      <c r="D2" s="2"/>
      <c r="E2" s="2">
        <v>1001</v>
      </c>
      <c r="F2" s="2" t="s">
        <v>10</v>
      </c>
      <c r="G2" s="2" t="s">
        <v>11</v>
      </c>
      <c r="H2" s="2" t="s">
        <v>87</v>
      </c>
      <c r="I2" s="2">
        <v>30</v>
      </c>
      <c r="J2" s="2" t="s">
        <v>12</v>
      </c>
      <c r="K2" s="2" t="s">
        <v>13</v>
      </c>
      <c r="L2" s="2">
        <v>45000</v>
      </c>
      <c r="M2" s="5" t="s">
        <v>88</v>
      </c>
      <c r="N2" s="5" t="s">
        <v>89</v>
      </c>
      <c r="O2" s="6" t="s">
        <v>90</v>
      </c>
    </row>
    <row r="3" spans="1:15">
      <c r="A3" s="1" t="s">
        <v>121</v>
      </c>
      <c r="B3" s="1" t="str">
        <f>_xlfn.XLOOKUP(A3,H2:H10,O2:O10,"NIHIL")</f>
        <v>NIHIL</v>
      </c>
      <c r="C3" s="2"/>
      <c r="D3" s="2"/>
      <c r="E3" s="2">
        <v>1002</v>
      </c>
      <c r="F3" s="2" t="s">
        <v>15</v>
      </c>
      <c r="G3" s="2" t="s">
        <v>16</v>
      </c>
      <c r="H3" s="2" t="s">
        <v>92</v>
      </c>
      <c r="I3" s="2">
        <v>30</v>
      </c>
      <c r="J3" s="2" t="s">
        <v>17</v>
      </c>
      <c r="K3" s="2" t="s">
        <v>18</v>
      </c>
      <c r="L3" s="2">
        <v>36000</v>
      </c>
      <c r="M3" s="5" t="s">
        <v>93</v>
      </c>
      <c r="N3" s="5" t="s">
        <v>94</v>
      </c>
      <c r="O3" s="6" t="s">
        <v>95</v>
      </c>
    </row>
    <row r="4" spans="1:15">
      <c r="A4" s="1" t="s">
        <v>16</v>
      </c>
      <c r="B4" s="1" t="str">
        <f>_xlfn.XLOOKUP("*"&amp;A4,H2:H10,O2:O10,,2)</f>
        <v>Pam.Beasley@DunderMifflin.com</v>
      </c>
      <c r="C4" s="2"/>
      <c r="D4" s="2"/>
      <c r="E4" s="2">
        <v>1003</v>
      </c>
      <c r="F4" s="2" t="s">
        <v>19</v>
      </c>
      <c r="G4" s="2" t="s">
        <v>20</v>
      </c>
      <c r="H4" s="2" t="s">
        <v>91</v>
      </c>
      <c r="I4" s="2">
        <v>29</v>
      </c>
      <c r="J4" s="2" t="s">
        <v>12</v>
      </c>
      <c r="K4" s="2" t="s">
        <v>13</v>
      </c>
      <c r="L4" s="2">
        <v>63000</v>
      </c>
      <c r="M4" s="5" t="s">
        <v>97</v>
      </c>
      <c r="N4" s="5" t="s">
        <v>98</v>
      </c>
      <c r="O4" s="6" t="s">
        <v>99</v>
      </c>
    </row>
    <row r="5" spans="1:15">
      <c r="A5" s="1" t="s">
        <v>30</v>
      </c>
      <c r="B5" s="1" t="str">
        <f>_xlfn.XLOOKUP(A5&amp;"*",H2:H10,O2:O10,,2)</f>
        <v>Meredith.Palmer@Yahoo.com</v>
      </c>
      <c r="C5" s="2"/>
      <c r="D5" s="2"/>
      <c r="E5" s="2">
        <v>1004</v>
      </c>
      <c r="F5" s="2" t="s">
        <v>21</v>
      </c>
      <c r="G5" s="2" t="s">
        <v>22</v>
      </c>
      <c r="H5" s="2" t="s">
        <v>101</v>
      </c>
      <c r="I5" s="2">
        <v>31</v>
      </c>
      <c r="J5" s="2" t="s">
        <v>17</v>
      </c>
      <c r="K5" s="2" t="s">
        <v>23</v>
      </c>
      <c r="L5" s="2">
        <v>47000</v>
      </c>
      <c r="M5" s="5" t="s">
        <v>102</v>
      </c>
      <c r="N5" s="5" t="s">
        <v>103</v>
      </c>
      <c r="O5" s="6" t="s">
        <v>104</v>
      </c>
    </row>
    <row r="6" spans="1:15">
      <c r="A6" s="1" t="s">
        <v>122</v>
      </c>
      <c r="B6" s="1" t="str">
        <f>_xlfn.XLOOKUP(A6&amp;"*",H3:H11,O3:O11,,2)</f>
        <v>Kevin.Malone@DunderMifflin.com</v>
      </c>
      <c r="C6" s="2"/>
      <c r="D6" s="2"/>
      <c r="E6" s="2">
        <v>1005</v>
      </c>
      <c r="F6" s="2" t="s">
        <v>24</v>
      </c>
      <c r="G6" s="2" t="s">
        <v>25</v>
      </c>
      <c r="H6" s="2" t="s">
        <v>105</v>
      </c>
      <c r="I6" s="2">
        <v>32</v>
      </c>
      <c r="J6" s="2" t="s">
        <v>12</v>
      </c>
      <c r="K6" s="2" t="s">
        <v>26</v>
      </c>
      <c r="L6" s="2">
        <v>50000</v>
      </c>
      <c r="M6" s="5" t="s">
        <v>106</v>
      </c>
      <c r="N6" s="5" t="s">
        <v>107</v>
      </c>
      <c r="O6" s="6" t="s">
        <v>108</v>
      </c>
    </row>
    <row r="7" spans="1:15">
      <c r="A7" s="2"/>
      <c r="B7" s="2"/>
      <c r="C7" s="2"/>
      <c r="D7" s="2"/>
      <c r="E7" s="2">
        <v>1006</v>
      </c>
      <c r="F7" s="2" t="s">
        <v>27</v>
      </c>
      <c r="G7" s="2" t="s">
        <v>28</v>
      </c>
      <c r="H7" s="2" t="s">
        <v>96</v>
      </c>
      <c r="I7" s="2">
        <v>35</v>
      </c>
      <c r="J7" s="2" t="s">
        <v>12</v>
      </c>
      <c r="K7" s="2" t="s">
        <v>29</v>
      </c>
      <c r="L7" s="2">
        <v>65000</v>
      </c>
      <c r="M7" s="5" t="s">
        <v>106</v>
      </c>
      <c r="N7" s="5" t="s">
        <v>109</v>
      </c>
      <c r="O7" s="6" t="s">
        <v>110</v>
      </c>
    </row>
    <row r="8" spans="1:15">
      <c r="A8" s="2"/>
      <c r="B8" s="2"/>
      <c r="C8" s="2"/>
      <c r="D8" s="2"/>
      <c r="E8" s="2">
        <v>1007</v>
      </c>
      <c r="F8" s="2" t="s">
        <v>30</v>
      </c>
      <c r="G8" s="2" t="s">
        <v>31</v>
      </c>
      <c r="H8" s="2" t="s">
        <v>111</v>
      </c>
      <c r="I8" s="2">
        <v>32</v>
      </c>
      <c r="J8" s="2" t="s">
        <v>17</v>
      </c>
      <c r="K8" s="2" t="s">
        <v>32</v>
      </c>
      <c r="L8" s="2">
        <v>41000</v>
      </c>
      <c r="M8" s="5" t="s">
        <v>112</v>
      </c>
      <c r="N8" s="5" t="s">
        <v>109</v>
      </c>
      <c r="O8" s="6" t="s">
        <v>113</v>
      </c>
    </row>
    <row r="9" spans="1:15">
      <c r="A9" s="2"/>
      <c r="B9" s="2"/>
      <c r="C9" s="2"/>
      <c r="D9" s="2"/>
      <c r="E9" s="2">
        <v>1008</v>
      </c>
      <c r="F9" s="2" t="s">
        <v>33</v>
      </c>
      <c r="G9" s="2" t="s">
        <v>34</v>
      </c>
      <c r="H9" s="2" t="s">
        <v>100</v>
      </c>
      <c r="I9" s="2">
        <v>38</v>
      </c>
      <c r="J9" s="2" t="s">
        <v>12</v>
      </c>
      <c r="K9" s="2" t="s">
        <v>13</v>
      </c>
      <c r="L9" s="2">
        <v>48000</v>
      </c>
      <c r="M9" s="5" t="s">
        <v>114</v>
      </c>
      <c r="N9" s="5" t="s">
        <v>115</v>
      </c>
      <c r="O9" s="6" t="s">
        <v>116</v>
      </c>
    </row>
    <row r="10" spans="1:15">
      <c r="A10" s="2"/>
      <c r="B10" s="2"/>
      <c r="C10" s="2"/>
      <c r="D10" s="2"/>
      <c r="E10" s="2">
        <v>1009</v>
      </c>
      <c r="F10" s="2" t="s">
        <v>35</v>
      </c>
      <c r="G10" s="2" t="s">
        <v>36</v>
      </c>
      <c r="H10" s="2" t="s">
        <v>117</v>
      </c>
      <c r="I10" s="2">
        <v>31</v>
      </c>
      <c r="J10" s="2" t="s">
        <v>12</v>
      </c>
      <c r="K10" s="2" t="s">
        <v>23</v>
      </c>
      <c r="L10" s="2">
        <v>42000</v>
      </c>
      <c r="M10" s="5" t="s">
        <v>118</v>
      </c>
      <c r="N10" s="5" t="s">
        <v>115</v>
      </c>
      <c r="O10" s="6" t="s">
        <v>119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C3" sqref="C3:E4"/>
    </sheetView>
  </sheetViews>
  <sheetFormatPr defaultColWidth="8.96666666666667" defaultRowHeight="15"/>
  <sheetData>
    <row r="1" spans="1:16">
      <c r="A1" s="2"/>
      <c r="B1" s="2"/>
      <c r="C1" s="2"/>
      <c r="D1" s="2"/>
      <c r="E1" s="2"/>
      <c r="F1" s="2" t="s">
        <v>0</v>
      </c>
      <c r="G1" s="2" t="s">
        <v>1</v>
      </c>
      <c r="H1" s="2" t="s">
        <v>2</v>
      </c>
      <c r="I1" s="2" t="s">
        <v>85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86</v>
      </c>
    </row>
    <row r="2" spans="1:16">
      <c r="A2" s="1" t="s">
        <v>123</v>
      </c>
      <c r="B2" s="1" t="s">
        <v>124</v>
      </c>
      <c r="C2" s="2"/>
      <c r="D2" s="2"/>
      <c r="E2" s="2"/>
      <c r="F2" s="2">
        <v>1001</v>
      </c>
      <c r="G2" s="2" t="s">
        <v>10</v>
      </c>
      <c r="H2" s="2" t="s">
        <v>11</v>
      </c>
      <c r="I2" s="2" t="s">
        <v>87</v>
      </c>
      <c r="J2" s="2">
        <v>30</v>
      </c>
      <c r="K2" s="2" t="s">
        <v>12</v>
      </c>
      <c r="L2" s="2" t="s">
        <v>13</v>
      </c>
      <c r="M2" s="2">
        <v>45000</v>
      </c>
      <c r="N2" s="5" t="s">
        <v>88</v>
      </c>
      <c r="O2" s="5" t="s">
        <v>89</v>
      </c>
      <c r="P2" s="6" t="s">
        <v>90</v>
      </c>
    </row>
    <row r="3" spans="1:16">
      <c r="A3" s="3" t="s">
        <v>125</v>
      </c>
      <c r="B3" s="1" t="str">
        <f>_xlfn.XLOOKUP(A3,N2:N10,I2:I10,,1)</f>
        <v>Angela Martin</v>
      </c>
      <c r="C3" s="4" t="s">
        <v>126</v>
      </c>
      <c r="D3" s="4"/>
      <c r="E3" s="4"/>
      <c r="F3" s="2">
        <v>1002</v>
      </c>
      <c r="G3" s="2" t="s">
        <v>15</v>
      </c>
      <c r="H3" s="2" t="s">
        <v>16</v>
      </c>
      <c r="I3" s="2" t="s">
        <v>92</v>
      </c>
      <c r="J3" s="2">
        <v>30</v>
      </c>
      <c r="K3" s="2" t="s">
        <v>17</v>
      </c>
      <c r="L3" s="2" t="s">
        <v>18</v>
      </c>
      <c r="M3" s="2">
        <v>36000</v>
      </c>
      <c r="N3" s="5" t="s">
        <v>93</v>
      </c>
      <c r="O3" s="5" t="s">
        <v>94</v>
      </c>
      <c r="P3" s="6" t="s">
        <v>95</v>
      </c>
    </row>
    <row r="4" spans="1:16">
      <c r="A4" s="3" t="s">
        <v>106</v>
      </c>
      <c r="B4" s="1" t="str">
        <f>_xlfn.XLOOKUP(A4,N2:N10,I2:I10,,,1)</f>
        <v>Toby Flenderson</v>
      </c>
      <c r="C4" s="4" t="s">
        <v>127</v>
      </c>
      <c r="D4" s="4"/>
      <c r="E4" s="4"/>
      <c r="F4" s="2">
        <v>1003</v>
      </c>
      <c r="G4" s="2" t="s">
        <v>19</v>
      </c>
      <c r="H4" s="2" t="s">
        <v>20</v>
      </c>
      <c r="I4" s="2" t="s">
        <v>91</v>
      </c>
      <c r="J4" s="2">
        <v>29</v>
      </c>
      <c r="K4" s="2" t="s">
        <v>12</v>
      </c>
      <c r="L4" s="2" t="s">
        <v>13</v>
      </c>
      <c r="M4" s="2">
        <v>63000</v>
      </c>
      <c r="N4" s="5" t="s">
        <v>97</v>
      </c>
      <c r="O4" s="5" t="s">
        <v>98</v>
      </c>
      <c r="P4" s="6" t="s">
        <v>99</v>
      </c>
    </row>
    <row r="5" spans="1:16">
      <c r="A5" s="2"/>
      <c r="B5" s="2"/>
      <c r="C5" s="2"/>
      <c r="D5" s="2"/>
      <c r="E5" s="2"/>
      <c r="F5" s="2">
        <v>1004</v>
      </c>
      <c r="G5" s="2" t="s">
        <v>21</v>
      </c>
      <c r="H5" s="2" t="s">
        <v>22</v>
      </c>
      <c r="I5" s="2" t="s">
        <v>101</v>
      </c>
      <c r="J5" s="2">
        <v>31</v>
      </c>
      <c r="K5" s="2" t="s">
        <v>17</v>
      </c>
      <c r="L5" s="2" t="s">
        <v>23</v>
      </c>
      <c r="M5" s="2">
        <v>47000</v>
      </c>
      <c r="N5" s="5" t="s">
        <v>102</v>
      </c>
      <c r="O5" s="5" t="s">
        <v>103</v>
      </c>
      <c r="P5" s="6" t="s">
        <v>104</v>
      </c>
    </row>
    <row r="6" spans="1:16">
      <c r="A6" s="2"/>
      <c r="B6" s="2"/>
      <c r="C6" s="2"/>
      <c r="D6" s="2"/>
      <c r="E6" s="2"/>
      <c r="F6" s="2">
        <v>1005</v>
      </c>
      <c r="G6" s="2" t="s">
        <v>24</v>
      </c>
      <c r="H6" s="2" t="s">
        <v>25</v>
      </c>
      <c r="I6" s="2" t="s">
        <v>105</v>
      </c>
      <c r="J6" s="2">
        <v>32</v>
      </c>
      <c r="K6" s="2" t="s">
        <v>12</v>
      </c>
      <c r="L6" s="2" t="s">
        <v>26</v>
      </c>
      <c r="M6" s="2">
        <v>50000</v>
      </c>
      <c r="N6" s="5" t="s">
        <v>106</v>
      </c>
      <c r="O6" s="5" t="s">
        <v>107</v>
      </c>
      <c r="P6" s="6" t="s">
        <v>108</v>
      </c>
    </row>
    <row r="7" spans="1:16">
      <c r="A7" s="2"/>
      <c r="B7" s="2"/>
      <c r="C7" s="2"/>
      <c r="D7" s="2"/>
      <c r="E7" s="2"/>
      <c r="F7" s="2">
        <v>1006</v>
      </c>
      <c r="G7" s="2" t="s">
        <v>27</v>
      </c>
      <c r="H7" s="2" t="s">
        <v>28</v>
      </c>
      <c r="I7" s="2" t="s">
        <v>96</v>
      </c>
      <c r="J7" s="2">
        <v>35</v>
      </c>
      <c r="K7" s="2" t="s">
        <v>12</v>
      </c>
      <c r="L7" s="2" t="s">
        <v>29</v>
      </c>
      <c r="M7" s="2">
        <v>65000</v>
      </c>
      <c r="N7" s="5" t="s">
        <v>106</v>
      </c>
      <c r="O7" s="5" t="s">
        <v>109</v>
      </c>
      <c r="P7" s="6" t="s">
        <v>110</v>
      </c>
    </row>
    <row r="8" spans="1:16">
      <c r="A8" s="2"/>
      <c r="B8" s="2"/>
      <c r="C8" s="2"/>
      <c r="D8" s="2"/>
      <c r="E8" s="2"/>
      <c r="F8" s="2">
        <v>1007</v>
      </c>
      <c r="G8" s="2" t="s">
        <v>30</v>
      </c>
      <c r="H8" s="2" t="s">
        <v>31</v>
      </c>
      <c r="I8" s="2" t="s">
        <v>111</v>
      </c>
      <c r="J8" s="2">
        <v>32</v>
      </c>
      <c r="K8" s="2" t="s">
        <v>17</v>
      </c>
      <c r="L8" s="2" t="s">
        <v>32</v>
      </c>
      <c r="M8" s="2">
        <v>41000</v>
      </c>
      <c r="N8" s="5" t="s">
        <v>112</v>
      </c>
      <c r="O8" s="5" t="s">
        <v>109</v>
      </c>
      <c r="P8" s="6" t="s">
        <v>113</v>
      </c>
    </row>
    <row r="9" spans="1:16">
      <c r="A9" s="2"/>
      <c r="B9" s="2"/>
      <c r="C9" s="2"/>
      <c r="D9" s="2"/>
      <c r="E9" s="2"/>
      <c r="F9" s="2">
        <v>1008</v>
      </c>
      <c r="G9" s="2" t="s">
        <v>33</v>
      </c>
      <c r="H9" s="2" t="s">
        <v>34</v>
      </c>
      <c r="I9" s="2" t="s">
        <v>100</v>
      </c>
      <c r="J9" s="2">
        <v>38</v>
      </c>
      <c r="K9" s="2" t="s">
        <v>12</v>
      </c>
      <c r="L9" s="2" t="s">
        <v>13</v>
      </c>
      <c r="M9" s="2">
        <v>48000</v>
      </c>
      <c r="N9" s="5" t="s">
        <v>114</v>
      </c>
      <c r="O9" s="5" t="s">
        <v>115</v>
      </c>
      <c r="P9" s="6" t="s">
        <v>116</v>
      </c>
    </row>
    <row r="10" spans="1:16">
      <c r="A10" s="2"/>
      <c r="B10" s="2"/>
      <c r="C10" s="2"/>
      <c r="D10" s="2"/>
      <c r="E10" s="2"/>
      <c r="F10" s="2">
        <v>1009</v>
      </c>
      <c r="G10" s="2" t="s">
        <v>35</v>
      </c>
      <c r="H10" s="2" t="s">
        <v>36</v>
      </c>
      <c r="I10" s="2" t="s">
        <v>117</v>
      </c>
      <c r="J10" s="2">
        <v>31</v>
      </c>
      <c r="K10" s="2" t="s">
        <v>12</v>
      </c>
      <c r="L10" s="2" t="s">
        <v>23</v>
      </c>
      <c r="M10" s="2">
        <v>42000</v>
      </c>
      <c r="N10" s="5" t="s">
        <v>118</v>
      </c>
      <c r="O10" s="5" t="s">
        <v>115</v>
      </c>
      <c r="P10" s="6" t="s">
        <v>119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A1" sqref="A1:B4"/>
    </sheetView>
  </sheetViews>
  <sheetFormatPr defaultColWidth="8.96666666666667" defaultRowHeight="15" outlineLevelRow="3"/>
  <sheetData>
    <row r="1" spans="1:19">
      <c r="A1" s="1"/>
      <c r="B1" s="1" t="s">
        <v>128</v>
      </c>
      <c r="C1" s="2"/>
      <c r="D1" s="2"/>
      <c r="E1" s="2"/>
      <c r="F1" s="2"/>
      <c r="G1" s="2"/>
      <c r="H1" s="2" t="s">
        <v>129</v>
      </c>
      <c r="I1" s="2" t="s">
        <v>128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</row>
    <row r="2" spans="1:19">
      <c r="A2" s="1" t="s">
        <v>140</v>
      </c>
      <c r="B2" s="1">
        <f>_xlfn.XLOOKUP(I1,H1:S1,H2:S2)</f>
        <v>310</v>
      </c>
      <c r="C2" s="2"/>
      <c r="D2" s="2"/>
      <c r="E2" s="2"/>
      <c r="F2" s="2"/>
      <c r="G2" s="2" t="s">
        <v>140</v>
      </c>
      <c r="H2" s="2">
        <v>450</v>
      </c>
      <c r="I2" s="2">
        <v>310</v>
      </c>
      <c r="J2" s="2">
        <v>150</v>
      </c>
      <c r="K2" s="2">
        <v>750</v>
      </c>
      <c r="L2" s="2">
        <v>440</v>
      </c>
      <c r="M2" s="2">
        <v>485</v>
      </c>
      <c r="N2" s="2">
        <v>510</v>
      </c>
      <c r="O2" s="2">
        <v>347</v>
      </c>
      <c r="P2" s="2">
        <v>736</v>
      </c>
      <c r="Q2" s="2">
        <v>155</v>
      </c>
      <c r="R2" s="2">
        <v>450</v>
      </c>
      <c r="S2" s="2">
        <v>288</v>
      </c>
    </row>
    <row r="3" spans="1:19">
      <c r="A3" s="1" t="s">
        <v>141</v>
      </c>
      <c r="B3" s="1">
        <f>_xlfn.XLOOKUP(I2,H2:S2,H3:S3)</f>
        <v>40</v>
      </c>
      <c r="C3" s="2"/>
      <c r="D3" s="2"/>
      <c r="E3" s="2"/>
      <c r="F3" s="2"/>
      <c r="G3" s="2" t="s">
        <v>141</v>
      </c>
      <c r="H3" s="2">
        <v>75</v>
      </c>
      <c r="I3" s="2">
        <v>40</v>
      </c>
      <c r="J3" s="2">
        <v>65</v>
      </c>
      <c r="K3" s="2">
        <v>50</v>
      </c>
      <c r="L3" s="2">
        <v>24</v>
      </c>
      <c r="M3" s="2">
        <v>71</v>
      </c>
      <c r="N3" s="2">
        <v>57</v>
      </c>
      <c r="O3" s="2">
        <v>61</v>
      </c>
      <c r="P3" s="2">
        <v>34</v>
      </c>
      <c r="Q3" s="2">
        <v>41</v>
      </c>
      <c r="R3" s="2">
        <v>58</v>
      </c>
      <c r="S3" s="2">
        <v>91</v>
      </c>
    </row>
    <row r="4" spans="1:19">
      <c r="A4" s="1" t="s">
        <v>142</v>
      </c>
      <c r="B4" s="1">
        <f>_xlfn.XLOOKUP(I3,H3:S3,H4:S4)</f>
        <v>118</v>
      </c>
      <c r="C4" s="2"/>
      <c r="D4" s="2"/>
      <c r="E4" s="2"/>
      <c r="F4" s="2"/>
      <c r="G4" s="2" t="s">
        <v>142</v>
      </c>
      <c r="H4" s="2">
        <v>200</v>
      </c>
      <c r="I4" s="2">
        <v>118</v>
      </c>
      <c r="J4" s="2">
        <v>145</v>
      </c>
      <c r="K4" s="2">
        <v>210</v>
      </c>
      <c r="L4" s="2">
        <v>45</v>
      </c>
      <c r="M4" s="2">
        <v>170</v>
      </c>
      <c r="N4" s="2">
        <v>130</v>
      </c>
      <c r="O4" s="2">
        <v>90</v>
      </c>
      <c r="P4" s="2">
        <v>55</v>
      </c>
      <c r="Q4" s="2">
        <v>110</v>
      </c>
      <c r="R4" s="2">
        <v>130</v>
      </c>
      <c r="S4" s="2">
        <v>180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1" sqref="B$1:B$1048576"/>
    </sheetView>
  </sheetViews>
  <sheetFormatPr defaultColWidth="8.96666666666667" defaultRowHeight="15" outlineLevelRow="6"/>
  <cols>
    <col min="2" max="2" width="13.6583333333333" customWidth="1"/>
  </cols>
  <sheetData>
    <row r="1" spans="1:19">
      <c r="A1" s="1"/>
      <c r="B1" s="1" t="s">
        <v>128</v>
      </c>
      <c r="C1" s="2"/>
      <c r="D1" s="2"/>
      <c r="E1" s="2"/>
      <c r="F1" s="2"/>
      <c r="G1" s="2"/>
      <c r="H1" s="2" t="s">
        <v>129</v>
      </c>
      <c r="I1" s="2" t="s">
        <v>128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</row>
    <row r="2" spans="1:19">
      <c r="A2" s="1" t="s">
        <v>140</v>
      </c>
      <c r="B2" s="1">
        <f>_xlfn.XLOOKUP(I1,H1:S1,H2:S2)</f>
        <v>310</v>
      </c>
      <c r="C2" s="2"/>
      <c r="D2" s="2"/>
      <c r="E2" s="2"/>
      <c r="F2" s="2"/>
      <c r="G2" s="2" t="s">
        <v>140</v>
      </c>
      <c r="H2" s="2">
        <v>450</v>
      </c>
      <c r="I2" s="2">
        <v>310</v>
      </c>
      <c r="J2" s="2">
        <v>150</v>
      </c>
      <c r="K2" s="2">
        <v>750</v>
      </c>
      <c r="L2" s="2">
        <v>440</v>
      </c>
      <c r="M2" s="2">
        <v>485</v>
      </c>
      <c r="N2" s="2">
        <v>510</v>
      </c>
      <c r="O2" s="2">
        <v>347</v>
      </c>
      <c r="P2" s="2">
        <v>736</v>
      </c>
      <c r="Q2" s="2">
        <v>155</v>
      </c>
      <c r="R2" s="2">
        <v>450</v>
      </c>
      <c r="S2" s="2">
        <v>288</v>
      </c>
    </row>
    <row r="3" spans="1:19">
      <c r="A3" s="1" t="s">
        <v>141</v>
      </c>
      <c r="B3" s="1">
        <f>_xlfn.XLOOKUP(I2,H2:S2,H3:S3)</f>
        <v>40</v>
      </c>
      <c r="C3" s="2"/>
      <c r="D3" s="2"/>
      <c r="E3" s="2"/>
      <c r="F3" s="2"/>
      <c r="G3" s="2" t="s">
        <v>141</v>
      </c>
      <c r="H3" s="2">
        <v>75</v>
      </c>
      <c r="I3" s="2">
        <v>40</v>
      </c>
      <c r="J3" s="2">
        <v>65</v>
      </c>
      <c r="K3" s="2">
        <v>50</v>
      </c>
      <c r="L3" s="2">
        <v>24</v>
      </c>
      <c r="M3" s="2">
        <v>71</v>
      </c>
      <c r="N3" s="2">
        <v>57</v>
      </c>
      <c r="O3" s="2">
        <v>61</v>
      </c>
      <c r="P3" s="2">
        <v>34</v>
      </c>
      <c r="Q3" s="2">
        <v>41</v>
      </c>
      <c r="R3" s="2">
        <v>58</v>
      </c>
      <c r="S3" s="2">
        <v>91</v>
      </c>
    </row>
    <row r="4" spans="1:19">
      <c r="A4" s="1" t="s">
        <v>142</v>
      </c>
      <c r="B4" s="1">
        <f>_xlfn.XLOOKUP(I3,H3:S3,H4:S4)</f>
        <v>118</v>
      </c>
      <c r="C4" s="2"/>
      <c r="D4" s="2"/>
      <c r="E4" s="2"/>
      <c r="F4" s="2"/>
      <c r="G4" s="2" t="s">
        <v>142</v>
      </c>
      <c r="H4" s="2">
        <v>200</v>
      </c>
      <c r="I4" s="2">
        <v>118</v>
      </c>
      <c r="J4" s="2">
        <v>145</v>
      </c>
      <c r="K4" s="2">
        <v>210</v>
      </c>
      <c r="L4" s="2">
        <v>45</v>
      </c>
      <c r="M4" s="2">
        <v>170</v>
      </c>
      <c r="N4" s="2">
        <v>130</v>
      </c>
      <c r="O4" s="2">
        <v>90</v>
      </c>
      <c r="P4" s="2">
        <v>55</v>
      </c>
      <c r="Q4" s="2">
        <v>110</v>
      </c>
      <c r="R4" s="2">
        <v>130</v>
      </c>
      <c r="S4" s="2">
        <v>180</v>
      </c>
    </row>
    <row r="5" spans="1:19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1"/>
      <c r="B6" s="1" t="s">
        <v>143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1" t="s">
        <v>140</v>
      </c>
      <c r="B7" s="1">
        <f ca="1">SUM(_xlfn.XLOOKUP(I1,H1:S1,H2:S2):_xlfn.XLOOKUP(J1,H1:S1,H2:S2))</f>
        <v>460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K2" sqref="K2"/>
    </sheetView>
  </sheetViews>
  <sheetFormatPr defaultColWidth="8.96666666666667" defaultRowHeight="15"/>
  <cols>
    <col min="11" max="11" width="13.8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38</v>
      </c>
    </row>
    <row r="2" spans="1:12">
      <c r="A2" s="2">
        <v>1001</v>
      </c>
      <c r="B2" s="2" t="s">
        <v>10</v>
      </c>
      <c r="C2" s="2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 t="str">
        <f>_xlfn.CONCAT(B2:C2)</f>
        <v>JimHalpert</v>
      </c>
      <c r="L2" s="7"/>
    </row>
    <row r="3" spans="1:12">
      <c r="A3" s="2">
        <v>1002</v>
      </c>
      <c r="B3" s="2" t="s">
        <v>15</v>
      </c>
      <c r="C3" s="2" t="s">
        <v>16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  <c r="K3" s="10" t="str">
        <f t="shared" ref="K3:K10" si="0">_xlfn.CONCAT(B3:C3)</f>
        <v>PamBeasley</v>
      </c>
      <c r="L3" s="7"/>
    </row>
    <row r="4" spans="1:12">
      <c r="A4" s="2">
        <v>1003</v>
      </c>
      <c r="B4" s="2" t="s">
        <v>19</v>
      </c>
      <c r="C4" s="2" t="s">
        <v>20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  <c r="K4" s="10" t="str">
        <f t="shared" si="0"/>
        <v>DwightSchrute</v>
      </c>
      <c r="L4" s="7"/>
    </row>
    <row r="5" spans="1:12">
      <c r="A5" s="2">
        <v>1004</v>
      </c>
      <c r="B5" s="2" t="s">
        <v>21</v>
      </c>
      <c r="C5" s="2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  <c r="K5" s="10" t="str">
        <f t="shared" si="0"/>
        <v>AngelaMartin</v>
      </c>
      <c r="L5" s="7"/>
    </row>
    <row r="6" spans="1:12">
      <c r="A6" s="2">
        <v>1005</v>
      </c>
      <c r="B6" s="2" t="s">
        <v>24</v>
      </c>
      <c r="C6" s="2" t="s">
        <v>25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  <c r="K6" s="10" t="str">
        <f t="shared" si="0"/>
        <v>TobyFlenderson</v>
      </c>
      <c r="L6" s="7"/>
    </row>
    <row r="7" spans="1:12">
      <c r="A7" s="2">
        <v>1006</v>
      </c>
      <c r="B7" s="2" t="s">
        <v>27</v>
      </c>
      <c r="C7" s="2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  <c r="K7" s="10" t="str">
        <f t="shared" si="0"/>
        <v>MichaelScott</v>
      </c>
      <c r="L7" s="7"/>
    </row>
    <row r="8" spans="1:12">
      <c r="A8" s="2">
        <v>1007</v>
      </c>
      <c r="B8" s="2" t="s">
        <v>30</v>
      </c>
      <c r="C8" s="2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  <c r="K8" s="10" t="str">
        <f t="shared" si="0"/>
        <v>MeredithPalmer</v>
      </c>
      <c r="L8" s="7"/>
    </row>
    <row r="9" spans="1:12">
      <c r="A9" s="2">
        <v>1008</v>
      </c>
      <c r="B9" s="2" t="s">
        <v>33</v>
      </c>
      <c r="C9" s="2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  <c r="K9" s="10" t="str">
        <f t="shared" si="0"/>
        <v>StanleyHudson</v>
      </c>
      <c r="L9" s="7"/>
    </row>
    <row r="10" spans="1:12">
      <c r="A10" s="2">
        <v>1009</v>
      </c>
      <c r="B10" s="2" t="s">
        <v>35</v>
      </c>
      <c r="C10" s="2" t="s">
        <v>36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  <c r="K10" s="10" t="str">
        <f t="shared" si="0"/>
        <v>KevinMalone</v>
      </c>
      <c r="L10" s="7"/>
    </row>
    <row r="13" spans="1:4">
      <c r="A13" s="11" t="s">
        <v>39</v>
      </c>
      <c r="B13" s="11"/>
      <c r="C13" s="11"/>
      <c r="D13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workbookViewId="0">
      <selection activeCell="J18" sqref="J17:J18"/>
    </sheetView>
  </sheetViews>
  <sheetFormatPr defaultColWidth="8.96666666666667" defaultRowHeight="15"/>
  <cols>
    <col min="11" max="11" width="10.5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40</v>
      </c>
    </row>
    <row r="2" spans="1:14">
      <c r="A2" s="2">
        <v>1001</v>
      </c>
      <c r="B2" s="2" t="s">
        <v>10</v>
      </c>
      <c r="C2" s="2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>
        <f>COUNT(G2:G10)</f>
        <v>9</v>
      </c>
      <c r="L2" s="10" t="s">
        <v>41</v>
      </c>
      <c r="M2" s="10"/>
      <c r="N2" s="10"/>
    </row>
    <row r="3" spans="1:9">
      <c r="A3" s="2">
        <v>1002</v>
      </c>
      <c r="B3" s="2" t="s">
        <v>15</v>
      </c>
      <c r="C3" s="2" t="s">
        <v>16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</row>
    <row r="4" spans="1:11">
      <c r="A4" s="2">
        <v>1003</v>
      </c>
      <c r="B4" s="2" t="s">
        <v>19</v>
      </c>
      <c r="C4" s="2" t="s">
        <v>20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  <c r="K4" s="9" t="s">
        <v>42</v>
      </c>
    </row>
    <row r="5" spans="1:18">
      <c r="A5" s="2">
        <v>1004</v>
      </c>
      <c r="B5" s="2" t="s">
        <v>21</v>
      </c>
      <c r="C5" s="2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  <c r="K5" s="10">
        <f>COUNTIF(G2:G10,"&gt;=45000")</f>
        <v>6</v>
      </c>
      <c r="L5" s="10" t="s">
        <v>43</v>
      </c>
      <c r="M5" s="10"/>
      <c r="N5" s="10"/>
      <c r="O5" s="10"/>
      <c r="P5" s="10"/>
      <c r="Q5" s="10"/>
      <c r="R5" s="10"/>
    </row>
    <row r="6" spans="1:9">
      <c r="A6" s="2">
        <v>1005</v>
      </c>
      <c r="B6" s="2" t="s">
        <v>24</v>
      </c>
      <c r="C6" s="2" t="s">
        <v>25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</row>
    <row r="7" spans="1:11">
      <c r="A7" s="2">
        <v>1006</v>
      </c>
      <c r="B7" s="2" t="s">
        <v>27</v>
      </c>
      <c r="C7" s="2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  <c r="K7" s="9" t="s">
        <v>44</v>
      </c>
    </row>
    <row r="8" spans="1:20">
      <c r="A8" s="2">
        <v>1007</v>
      </c>
      <c r="B8" s="2" t="s">
        <v>30</v>
      </c>
      <c r="C8" s="2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  <c r="K8" s="10">
        <f>COUNTIFS(G2:G10,"&lt;=45000",E2:E10,"Female")</f>
        <v>2</v>
      </c>
      <c r="L8" s="10" t="s">
        <v>45</v>
      </c>
      <c r="M8" s="10"/>
      <c r="N8" s="10"/>
      <c r="O8" s="10"/>
      <c r="P8" s="10"/>
      <c r="Q8" s="10"/>
      <c r="R8" s="10"/>
      <c r="S8" s="10"/>
      <c r="T8" s="10"/>
    </row>
    <row r="9" spans="1:9">
      <c r="A9" s="2">
        <v>1008</v>
      </c>
      <c r="B9" s="2" t="s">
        <v>33</v>
      </c>
      <c r="C9" s="2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</row>
    <row r="10" spans="1:9">
      <c r="A10" s="2">
        <v>1009</v>
      </c>
      <c r="B10" s="2" t="s">
        <v>35</v>
      </c>
      <c r="C10" s="2" t="s">
        <v>36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</row>
    <row r="13" spans="1:17">
      <c r="A13" s="11" t="s">
        <v>46</v>
      </c>
      <c r="B13" s="11"/>
      <c r="C13" s="11"/>
      <c r="D13" s="11"/>
      <c r="E13" s="11"/>
      <c r="F13" s="11"/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A14" s="11" t="s">
        <v>47</v>
      </c>
      <c r="B14" s="11"/>
      <c r="C14" s="11"/>
      <c r="D14" s="11"/>
      <c r="E14" s="11"/>
      <c r="F14" s="11"/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11" t="s">
        <v>48</v>
      </c>
      <c r="B15" s="11"/>
      <c r="C15" s="11"/>
      <c r="D15" s="11"/>
      <c r="E15" s="11"/>
      <c r="F15" s="11"/>
      <c r="I15" s="7"/>
      <c r="J15" s="7"/>
      <c r="K15" s="7"/>
      <c r="L15" s="7"/>
      <c r="M15" s="7"/>
      <c r="N15" s="7"/>
      <c r="O15" s="7"/>
      <c r="P15" s="7"/>
      <c r="Q15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L2" sqref="L2"/>
    </sheetView>
  </sheetViews>
  <sheetFormatPr defaultColWidth="8.96666666666667" defaultRowHeight="15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49</v>
      </c>
      <c r="L1" s="9" t="s">
        <v>50</v>
      </c>
    </row>
    <row r="2" spans="1:12">
      <c r="A2" s="2">
        <v>1001</v>
      </c>
      <c r="B2" s="2" t="s">
        <v>10</v>
      </c>
      <c r="C2" s="2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 t="str">
        <f>IF(D2:D10&gt;30,"Old","Young")</f>
        <v>Young</v>
      </c>
      <c r="L2" s="10" t="str">
        <f>_xlfn.IFS(E2:E10="Female","Miss",E2:E10="Male","Sir")</f>
        <v>Sir</v>
      </c>
    </row>
    <row r="3" spans="1:12">
      <c r="A3" s="2">
        <v>1002</v>
      </c>
      <c r="B3" s="2" t="s">
        <v>15</v>
      </c>
      <c r="C3" s="2" t="s">
        <v>16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  <c r="K3" s="10" t="str">
        <f t="shared" ref="K3:K10" si="0">IF(D3:D11&gt;30,"Old","Young")</f>
        <v>Young</v>
      </c>
      <c r="L3" s="10" t="str">
        <f t="shared" ref="L3:L10" si="1">_xlfn.IFS(E3:E11="Female","Miss",E3:E11="Male","Sir")</f>
        <v>Miss</v>
      </c>
    </row>
    <row r="4" spans="1:12">
      <c r="A4" s="2">
        <v>1003</v>
      </c>
      <c r="B4" s="2" t="s">
        <v>19</v>
      </c>
      <c r="C4" s="2" t="s">
        <v>20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  <c r="K4" s="10" t="str">
        <f t="shared" si="0"/>
        <v>Young</v>
      </c>
      <c r="L4" s="10" t="str">
        <f t="shared" si="1"/>
        <v>Sir</v>
      </c>
    </row>
    <row r="5" spans="1:12">
      <c r="A5" s="2">
        <v>1004</v>
      </c>
      <c r="B5" s="2" t="s">
        <v>21</v>
      </c>
      <c r="C5" s="2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  <c r="K5" s="10" t="str">
        <f t="shared" si="0"/>
        <v>Old</v>
      </c>
      <c r="L5" s="10" t="str">
        <f t="shared" si="1"/>
        <v>Miss</v>
      </c>
    </row>
    <row r="6" spans="1:12">
      <c r="A6" s="2">
        <v>1005</v>
      </c>
      <c r="B6" s="2" t="s">
        <v>24</v>
      </c>
      <c r="C6" s="2" t="s">
        <v>25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  <c r="K6" s="10" t="str">
        <f t="shared" si="0"/>
        <v>Old</v>
      </c>
      <c r="L6" s="10" t="str">
        <f t="shared" si="1"/>
        <v>Sir</v>
      </c>
    </row>
    <row r="7" spans="1:12">
      <c r="A7" s="2">
        <v>1006</v>
      </c>
      <c r="B7" s="2" t="s">
        <v>27</v>
      </c>
      <c r="C7" s="2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  <c r="K7" s="10" t="str">
        <f t="shared" si="0"/>
        <v>Old</v>
      </c>
      <c r="L7" s="10" t="str">
        <f t="shared" si="1"/>
        <v>Sir</v>
      </c>
    </row>
    <row r="8" spans="1:12">
      <c r="A8" s="2">
        <v>1007</v>
      </c>
      <c r="B8" s="2" t="s">
        <v>30</v>
      </c>
      <c r="C8" s="2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  <c r="K8" s="10" t="str">
        <f t="shared" si="0"/>
        <v>Old</v>
      </c>
      <c r="L8" s="10" t="str">
        <f t="shared" si="1"/>
        <v>Miss</v>
      </c>
    </row>
    <row r="9" spans="1:12">
      <c r="A9" s="2">
        <v>1008</v>
      </c>
      <c r="B9" s="2" t="s">
        <v>33</v>
      </c>
      <c r="C9" s="2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  <c r="K9" s="10" t="str">
        <f t="shared" si="0"/>
        <v>Old</v>
      </c>
      <c r="L9" s="10" t="str">
        <f t="shared" si="1"/>
        <v>Sir</v>
      </c>
    </row>
    <row r="10" spans="1:12">
      <c r="A10" s="2">
        <v>1009</v>
      </c>
      <c r="B10" s="2" t="s">
        <v>35</v>
      </c>
      <c r="C10" s="2" t="s">
        <v>36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  <c r="K10" s="10" t="str">
        <f t="shared" si="0"/>
        <v>Old</v>
      </c>
      <c r="L10" s="10" t="str">
        <f t="shared" si="1"/>
        <v>Sir</v>
      </c>
    </row>
    <row r="13" spans="1:6">
      <c r="A13" s="11" t="s">
        <v>51</v>
      </c>
      <c r="B13" s="11"/>
      <c r="C13" s="11"/>
      <c r="D13" s="11"/>
      <c r="E13" s="11"/>
      <c r="F13" s="11"/>
    </row>
    <row r="14" spans="1:6">
      <c r="A14" s="11" t="s">
        <v>52</v>
      </c>
      <c r="B14" s="11"/>
      <c r="C14" s="11"/>
      <c r="D14" s="11"/>
      <c r="E14" s="11"/>
      <c r="F14" s="1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15" sqref="A15"/>
    </sheetView>
  </sheetViews>
  <sheetFormatPr defaultColWidth="8.96666666666667" defaultRowHeight="15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53</v>
      </c>
      <c r="L1" s="9" t="s">
        <v>54</v>
      </c>
      <c r="M1" s="13"/>
    </row>
    <row r="2" spans="1:12">
      <c r="A2" s="2">
        <v>1001</v>
      </c>
      <c r="B2" s="2" t="s">
        <v>10</v>
      </c>
      <c r="C2" s="2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 t="str">
        <f>LEFT(B2:B10,3)</f>
        <v>Jim</v>
      </c>
      <c r="L2" s="10" t="str">
        <f>RIGHT(A2:A10,1)</f>
        <v>1</v>
      </c>
    </row>
    <row r="3" spans="1:12">
      <c r="A3" s="2">
        <v>1002</v>
      </c>
      <c r="B3" s="2" t="s">
        <v>15</v>
      </c>
      <c r="C3" s="2" t="s">
        <v>16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  <c r="K3" s="10" t="str">
        <f t="shared" ref="K3:K10" si="0">LEFT(B3:B11,3)</f>
        <v>Pam</v>
      </c>
      <c r="L3" s="10" t="str">
        <f t="shared" ref="L3:L10" si="1">RIGHT(A3:A11,1)</f>
        <v>2</v>
      </c>
    </row>
    <row r="4" spans="1:12">
      <c r="A4" s="2">
        <v>1003</v>
      </c>
      <c r="B4" s="2" t="s">
        <v>19</v>
      </c>
      <c r="C4" s="2" t="s">
        <v>20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  <c r="K4" s="10" t="str">
        <f t="shared" si="0"/>
        <v>Dwi</v>
      </c>
      <c r="L4" s="10" t="str">
        <f t="shared" si="1"/>
        <v>3</v>
      </c>
    </row>
    <row r="5" spans="1:12">
      <c r="A5" s="2">
        <v>1004</v>
      </c>
      <c r="B5" s="2" t="s">
        <v>21</v>
      </c>
      <c r="C5" s="2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  <c r="K5" s="10" t="str">
        <f t="shared" si="0"/>
        <v>Ang</v>
      </c>
      <c r="L5" s="10" t="str">
        <f t="shared" si="1"/>
        <v>4</v>
      </c>
    </row>
    <row r="6" spans="1:12">
      <c r="A6" s="2">
        <v>1005</v>
      </c>
      <c r="B6" s="2" t="s">
        <v>24</v>
      </c>
      <c r="C6" s="2" t="s">
        <v>25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  <c r="K6" s="10" t="str">
        <f t="shared" si="0"/>
        <v>Tob</v>
      </c>
      <c r="L6" s="10" t="str">
        <f t="shared" si="1"/>
        <v>5</v>
      </c>
    </row>
    <row r="7" spans="1:12">
      <c r="A7" s="2">
        <v>1006</v>
      </c>
      <c r="B7" s="2" t="s">
        <v>27</v>
      </c>
      <c r="C7" s="2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  <c r="K7" s="10" t="str">
        <f t="shared" si="0"/>
        <v>Mic</v>
      </c>
      <c r="L7" s="10" t="str">
        <f t="shared" si="1"/>
        <v>6</v>
      </c>
    </row>
    <row r="8" spans="1:12">
      <c r="A8" s="2">
        <v>1007</v>
      </c>
      <c r="B8" s="2" t="s">
        <v>30</v>
      </c>
      <c r="C8" s="2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  <c r="K8" s="10" t="str">
        <f t="shared" si="0"/>
        <v>Mer</v>
      </c>
      <c r="L8" s="10" t="str">
        <f t="shared" si="1"/>
        <v>7</v>
      </c>
    </row>
    <row r="9" spans="1:12">
      <c r="A9" s="2">
        <v>1008</v>
      </c>
      <c r="B9" s="2" t="s">
        <v>33</v>
      </c>
      <c r="C9" s="2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  <c r="K9" s="10" t="str">
        <f t="shared" si="0"/>
        <v>Sta</v>
      </c>
      <c r="L9" s="10" t="str">
        <f t="shared" si="1"/>
        <v>8</v>
      </c>
    </row>
    <row r="10" spans="1:12">
      <c r="A10" s="2">
        <v>1009</v>
      </c>
      <c r="B10" s="2" t="s">
        <v>35</v>
      </c>
      <c r="C10" s="2" t="s">
        <v>36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  <c r="K10" s="10" t="str">
        <f t="shared" si="0"/>
        <v>Kev</v>
      </c>
      <c r="L10" s="10" t="str">
        <f t="shared" si="1"/>
        <v>9</v>
      </c>
    </row>
    <row r="13" spans="1:6">
      <c r="A13" s="11" t="s">
        <v>55</v>
      </c>
      <c r="B13" s="11"/>
      <c r="C13" s="11"/>
      <c r="D13" s="11"/>
      <c r="E13" s="11"/>
      <c r="F13" s="11"/>
    </row>
    <row r="14" spans="1:6">
      <c r="A14" s="12" t="s">
        <v>56</v>
      </c>
      <c r="B14" s="11"/>
      <c r="C14" s="11"/>
      <c r="D14" s="11"/>
      <c r="E14" s="11"/>
      <c r="F14" s="1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A13" sqref="A13:F14"/>
    </sheetView>
  </sheetViews>
  <sheetFormatPr defaultColWidth="8.96666666666667" defaultRowHeight="15"/>
  <cols>
    <col min="12" max="12" width="13.6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57</v>
      </c>
      <c r="L1" s="9" t="s">
        <v>58</v>
      </c>
    </row>
    <row r="2" spans="1:12">
      <c r="A2" s="2">
        <v>1001</v>
      </c>
      <c r="B2" s="2" t="s">
        <v>10</v>
      </c>
      <c r="C2" s="2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 t="str">
        <f>LOWER(B2:B10)</f>
        <v>jim</v>
      </c>
      <c r="L2" s="10" t="str">
        <f>UPPER(C2:C10)</f>
        <v>HALPERT</v>
      </c>
    </row>
    <row r="3" spans="1:12">
      <c r="A3" s="2">
        <v>1002</v>
      </c>
      <c r="B3" s="2" t="s">
        <v>15</v>
      </c>
      <c r="C3" s="2" t="s">
        <v>16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  <c r="K3" s="10" t="str">
        <f t="shared" ref="K3:K10" si="0">LOWER(B3:B11)</f>
        <v>pam</v>
      </c>
      <c r="L3" s="10" t="str">
        <f t="shared" ref="L3:L10" si="1">UPPER(C3:C11)</f>
        <v>BEASLEY</v>
      </c>
    </row>
    <row r="4" spans="1:12">
      <c r="A4" s="2">
        <v>1003</v>
      </c>
      <c r="B4" s="2" t="s">
        <v>19</v>
      </c>
      <c r="C4" s="2" t="s">
        <v>20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  <c r="K4" s="10" t="str">
        <f t="shared" si="0"/>
        <v>dwight</v>
      </c>
      <c r="L4" s="10" t="str">
        <f t="shared" si="1"/>
        <v>SCHRUTE</v>
      </c>
    </row>
    <row r="5" spans="1:12">
      <c r="A5" s="2">
        <v>1004</v>
      </c>
      <c r="B5" s="2" t="s">
        <v>21</v>
      </c>
      <c r="C5" s="2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  <c r="K5" s="10" t="str">
        <f t="shared" si="0"/>
        <v>angela</v>
      </c>
      <c r="L5" s="10" t="str">
        <f t="shared" si="1"/>
        <v>MARTIN</v>
      </c>
    </row>
    <row r="6" spans="1:12">
      <c r="A6" s="2">
        <v>1005</v>
      </c>
      <c r="B6" s="2" t="s">
        <v>24</v>
      </c>
      <c r="C6" s="2" t="s">
        <v>25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  <c r="K6" s="10" t="str">
        <f t="shared" si="0"/>
        <v>toby</v>
      </c>
      <c r="L6" s="10" t="str">
        <f t="shared" si="1"/>
        <v>FLENDERSON</v>
      </c>
    </row>
    <row r="7" spans="1:12">
      <c r="A7" s="2">
        <v>1006</v>
      </c>
      <c r="B7" s="2" t="s">
        <v>27</v>
      </c>
      <c r="C7" s="2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  <c r="K7" s="10" t="str">
        <f t="shared" si="0"/>
        <v>michael</v>
      </c>
      <c r="L7" s="10" t="str">
        <f t="shared" si="1"/>
        <v>SCOTT</v>
      </c>
    </row>
    <row r="8" spans="1:12">
      <c r="A8" s="2">
        <v>1007</v>
      </c>
      <c r="B8" s="2" t="s">
        <v>30</v>
      </c>
      <c r="C8" s="2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  <c r="K8" s="10" t="str">
        <f t="shared" si="0"/>
        <v>meredith</v>
      </c>
      <c r="L8" s="10" t="str">
        <f t="shared" si="1"/>
        <v>PALMER</v>
      </c>
    </row>
    <row r="9" spans="1:12">
      <c r="A9" s="2">
        <v>1008</v>
      </c>
      <c r="B9" s="2" t="s">
        <v>33</v>
      </c>
      <c r="C9" s="2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  <c r="K9" s="10" t="str">
        <f t="shared" si="0"/>
        <v>stanley</v>
      </c>
      <c r="L9" s="10" t="str">
        <f t="shared" si="1"/>
        <v>HUDSON</v>
      </c>
    </row>
    <row r="10" spans="1:12">
      <c r="A10" s="2">
        <v>1009</v>
      </c>
      <c r="B10" s="2" t="s">
        <v>35</v>
      </c>
      <c r="C10" s="2" t="s">
        <v>36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  <c r="K10" s="10" t="str">
        <f t="shared" si="0"/>
        <v>kevin</v>
      </c>
      <c r="L10" s="10" t="str">
        <f t="shared" si="1"/>
        <v>MALONE</v>
      </c>
    </row>
    <row r="13" spans="1:6">
      <c r="A13" s="12" t="s">
        <v>59</v>
      </c>
      <c r="B13" s="11"/>
      <c r="C13" s="11"/>
      <c r="D13" s="11"/>
      <c r="E13" s="11"/>
      <c r="F13" s="11"/>
    </row>
    <row r="14" spans="1:6">
      <c r="A14" s="11" t="s">
        <v>60</v>
      </c>
      <c r="B14" s="11"/>
      <c r="C14" s="11"/>
      <c r="D14" s="11"/>
      <c r="E14" s="11"/>
      <c r="F14" s="1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A1" sqref="A1:I10"/>
    </sheetView>
  </sheetViews>
  <sheetFormatPr defaultColWidth="8.96666666666667" defaultRowHeight="15"/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61</v>
      </c>
    </row>
    <row r="2" spans="1:13">
      <c r="A2" s="2">
        <v>1001</v>
      </c>
      <c r="B2" s="2" t="s">
        <v>10</v>
      </c>
      <c r="C2" s="2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>
        <f>MAX(D2:D10)</f>
        <v>38</v>
      </c>
      <c r="L2" s="10" t="s">
        <v>62</v>
      </c>
      <c r="M2" s="10"/>
    </row>
    <row r="3" spans="1:9">
      <c r="A3" s="2">
        <v>1002</v>
      </c>
      <c r="B3" s="2" t="s">
        <v>15</v>
      </c>
      <c r="C3" s="2" t="s">
        <v>16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</row>
    <row r="4" spans="1:11">
      <c r="A4" s="2">
        <v>1003</v>
      </c>
      <c r="B4" s="2" t="s">
        <v>19</v>
      </c>
      <c r="C4" s="2" t="s">
        <v>20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  <c r="K4" s="9" t="s">
        <v>63</v>
      </c>
    </row>
    <row r="5" spans="1:13">
      <c r="A5" s="2">
        <v>1004</v>
      </c>
      <c r="B5" s="2" t="s">
        <v>21</v>
      </c>
      <c r="C5" s="2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  <c r="K5" s="10">
        <f>MEDIAN(G2:G10)</f>
        <v>47000</v>
      </c>
      <c r="L5" s="10" t="s">
        <v>64</v>
      </c>
      <c r="M5" s="10"/>
    </row>
    <row r="6" spans="1:9">
      <c r="A6" s="2">
        <v>1005</v>
      </c>
      <c r="B6" s="2" t="s">
        <v>24</v>
      </c>
      <c r="C6" s="2" t="s">
        <v>25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</row>
    <row r="7" spans="1:11">
      <c r="A7" s="2">
        <v>1006</v>
      </c>
      <c r="B7" s="2" t="s">
        <v>27</v>
      </c>
      <c r="C7" s="2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  <c r="K7" s="9" t="s">
        <v>65</v>
      </c>
    </row>
    <row r="8" spans="1:13">
      <c r="A8" s="2">
        <v>1007</v>
      </c>
      <c r="B8" s="2" t="s">
        <v>30</v>
      </c>
      <c r="C8" s="2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  <c r="K8" s="10">
        <f>MIN(D2:D10)</f>
        <v>29</v>
      </c>
      <c r="L8" s="10" t="s">
        <v>66</v>
      </c>
      <c r="M8" s="10"/>
    </row>
    <row r="9" spans="1:9">
      <c r="A9" s="2">
        <v>1008</v>
      </c>
      <c r="B9" s="2" t="s">
        <v>33</v>
      </c>
      <c r="C9" s="2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</row>
    <row r="10" spans="1:9">
      <c r="A10" s="2">
        <v>1009</v>
      </c>
      <c r="B10" s="2" t="s">
        <v>35</v>
      </c>
      <c r="C10" s="2" t="s">
        <v>36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</row>
    <row r="13" spans="1:4">
      <c r="A13" s="11" t="s">
        <v>67</v>
      </c>
      <c r="B13" s="11"/>
      <c r="C13" s="11"/>
      <c r="D13" s="11"/>
    </row>
    <row r="14" spans="1:4">
      <c r="A14" s="11" t="s">
        <v>68</v>
      </c>
      <c r="B14" s="11"/>
      <c r="C14" s="11"/>
      <c r="D14" s="11"/>
    </row>
    <row r="15" spans="1:4">
      <c r="A15" s="11" t="s">
        <v>69</v>
      </c>
      <c r="B15" s="11"/>
      <c r="C15" s="11"/>
      <c r="D15" s="1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workbookViewId="0">
      <selection activeCell="A1" sqref="A1:I10"/>
    </sheetView>
  </sheetViews>
  <sheetFormatPr defaultColWidth="8.96666666666667" defaultRowHeight="15"/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70</v>
      </c>
    </row>
    <row r="2" spans="1:13">
      <c r="A2" s="2">
        <v>1001</v>
      </c>
      <c r="B2" s="2" t="s">
        <v>10</v>
      </c>
      <c r="C2" s="2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>
        <f>SUM(G2:G10)</f>
        <v>437000</v>
      </c>
      <c r="L2" s="10" t="s">
        <v>71</v>
      </c>
      <c r="M2" s="10"/>
    </row>
    <row r="3" spans="1:9">
      <c r="A3" s="2">
        <v>1002</v>
      </c>
      <c r="B3" s="2" t="s">
        <v>15</v>
      </c>
      <c r="C3" s="2" t="s">
        <v>16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</row>
    <row r="4" spans="1:11">
      <c r="A4" s="2">
        <v>1003</v>
      </c>
      <c r="B4" s="2" t="s">
        <v>19</v>
      </c>
      <c r="C4" s="2" t="s">
        <v>20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  <c r="K4" s="9" t="s">
        <v>72</v>
      </c>
    </row>
    <row r="5" spans="1:14">
      <c r="A5" s="2">
        <v>1004</v>
      </c>
      <c r="B5" s="2" t="s">
        <v>21</v>
      </c>
      <c r="C5" s="2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  <c r="K5" s="10">
        <f>SUMIF(G2:G10,"&gt;=50000")</f>
        <v>178000</v>
      </c>
      <c r="L5" s="10" t="s">
        <v>73</v>
      </c>
      <c r="M5" s="10"/>
      <c r="N5" s="10"/>
    </row>
    <row r="6" spans="1:9">
      <c r="A6" s="2">
        <v>1005</v>
      </c>
      <c r="B6" s="2" t="s">
        <v>24</v>
      </c>
      <c r="C6" s="2" t="s">
        <v>25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</row>
    <row r="7" spans="1:9">
      <c r="A7" s="2">
        <v>1006</v>
      </c>
      <c r="B7" s="2" t="s">
        <v>27</v>
      </c>
      <c r="C7" s="2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</row>
    <row r="8" spans="1:11">
      <c r="A8" s="2">
        <v>1007</v>
      </c>
      <c r="B8" s="2" t="s">
        <v>30</v>
      </c>
      <c r="C8" s="2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  <c r="K8" s="9" t="s">
        <v>74</v>
      </c>
    </row>
    <row r="9" spans="1:16">
      <c r="A9" s="2">
        <v>1008</v>
      </c>
      <c r="B9" s="2" t="s">
        <v>33</v>
      </c>
      <c r="C9" s="2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  <c r="K9" s="10">
        <f>SUMIFS(G2:G10,G2:G10,"&gt;=50000",D2:D10,"&gt;29")</f>
        <v>115000</v>
      </c>
      <c r="L9" s="10" t="s">
        <v>75</v>
      </c>
      <c r="M9" s="10"/>
      <c r="N9" s="10"/>
      <c r="O9" s="10"/>
      <c r="P9" s="10"/>
    </row>
    <row r="10" spans="1:9">
      <c r="A10" s="2">
        <v>1009</v>
      </c>
      <c r="B10" s="2" t="s">
        <v>35</v>
      </c>
      <c r="C10" s="2" t="s">
        <v>36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</row>
    <row r="13" spans="1:6">
      <c r="A13" s="11" t="s">
        <v>76</v>
      </c>
      <c r="B13" s="11"/>
      <c r="C13" s="11"/>
      <c r="D13" s="11"/>
      <c r="E13" s="11"/>
      <c r="F13" s="11"/>
    </row>
    <row r="14" spans="1:6">
      <c r="A14" s="11" t="s">
        <v>77</v>
      </c>
      <c r="B14" s="11"/>
      <c r="C14" s="11"/>
      <c r="D14" s="11"/>
      <c r="E14" s="11"/>
      <c r="F14" s="11"/>
    </row>
    <row r="15" spans="1:6">
      <c r="A15" s="11" t="s">
        <v>78</v>
      </c>
      <c r="B15" s="11"/>
      <c r="C15" s="11"/>
      <c r="D15" s="11"/>
      <c r="E15" s="11"/>
      <c r="F15" s="1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K1" sqref="K1:K10"/>
    </sheetView>
  </sheetViews>
  <sheetFormatPr defaultColWidth="8.96666666666667" defaultRowHeight="15"/>
  <sheetData>
    <row r="1" spans="1:11">
      <c r="A1" s="2" t="s">
        <v>0</v>
      </c>
      <c r="B1" s="2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9" t="s">
        <v>79</v>
      </c>
    </row>
    <row r="2" spans="1:11">
      <c r="A2" s="2">
        <v>1001</v>
      </c>
      <c r="B2" s="2" t="s">
        <v>10</v>
      </c>
      <c r="C2" s="8" t="s">
        <v>11</v>
      </c>
      <c r="D2" s="2">
        <v>30</v>
      </c>
      <c r="E2" s="2" t="s">
        <v>12</v>
      </c>
      <c r="F2" s="2" t="s">
        <v>13</v>
      </c>
      <c r="G2" s="2">
        <v>45000</v>
      </c>
      <c r="H2" s="6">
        <v>37197</v>
      </c>
      <c r="I2" s="6">
        <v>42253</v>
      </c>
      <c r="K2" s="10" t="str">
        <f>TRIM(C2:C10)</f>
        <v>Halpert</v>
      </c>
    </row>
    <row r="3" spans="1:11">
      <c r="A3" s="2">
        <v>1002</v>
      </c>
      <c r="B3" s="2" t="s">
        <v>15</v>
      </c>
      <c r="C3" s="8" t="s">
        <v>80</v>
      </c>
      <c r="D3" s="2">
        <v>30</v>
      </c>
      <c r="E3" s="2" t="s">
        <v>17</v>
      </c>
      <c r="F3" s="2" t="s">
        <v>18</v>
      </c>
      <c r="G3" s="2">
        <v>36000</v>
      </c>
      <c r="H3" s="6">
        <v>36436</v>
      </c>
      <c r="I3" s="6">
        <v>42287</v>
      </c>
      <c r="K3" s="10" t="str">
        <f t="shared" ref="K3:K10" si="0">TRIM(C3:C11)</f>
        <v>Beasley</v>
      </c>
    </row>
    <row r="4" spans="1:11">
      <c r="A4" s="2">
        <v>1003</v>
      </c>
      <c r="B4" s="2" t="s">
        <v>19</v>
      </c>
      <c r="C4" s="8" t="s">
        <v>81</v>
      </c>
      <c r="D4" s="2">
        <v>29</v>
      </c>
      <c r="E4" s="2" t="s">
        <v>12</v>
      </c>
      <c r="F4" s="2" t="s">
        <v>13</v>
      </c>
      <c r="G4" s="2">
        <v>63000</v>
      </c>
      <c r="H4" s="6">
        <v>36711</v>
      </c>
      <c r="I4" s="6">
        <v>42986</v>
      </c>
      <c r="K4" s="10" t="str">
        <f t="shared" si="0"/>
        <v>Schrute</v>
      </c>
    </row>
    <row r="5" spans="1:11">
      <c r="A5" s="2">
        <v>1004</v>
      </c>
      <c r="B5" s="2" t="s">
        <v>21</v>
      </c>
      <c r="C5" s="8" t="s">
        <v>22</v>
      </c>
      <c r="D5" s="2">
        <v>31</v>
      </c>
      <c r="E5" s="2" t="s">
        <v>17</v>
      </c>
      <c r="F5" s="2" t="s">
        <v>23</v>
      </c>
      <c r="G5" s="2">
        <v>47000</v>
      </c>
      <c r="H5" s="6">
        <v>36530</v>
      </c>
      <c r="I5" s="6">
        <v>42341</v>
      </c>
      <c r="K5" s="10" t="str">
        <f t="shared" si="0"/>
        <v>Martin</v>
      </c>
    </row>
    <row r="6" spans="1:11">
      <c r="A6" s="2">
        <v>1005</v>
      </c>
      <c r="B6" s="2" t="s">
        <v>24</v>
      </c>
      <c r="C6" s="8" t="s">
        <v>82</v>
      </c>
      <c r="D6" s="2">
        <v>32</v>
      </c>
      <c r="E6" s="2" t="s">
        <v>12</v>
      </c>
      <c r="F6" s="2" t="s">
        <v>26</v>
      </c>
      <c r="G6" s="2">
        <v>50000</v>
      </c>
      <c r="H6" s="6">
        <v>37017</v>
      </c>
      <c r="I6" s="6">
        <v>42977</v>
      </c>
      <c r="K6" s="10" t="str">
        <f t="shared" si="0"/>
        <v>Flenderson</v>
      </c>
    </row>
    <row r="7" spans="1:11">
      <c r="A7" s="2">
        <v>1006</v>
      </c>
      <c r="B7" s="2" t="s">
        <v>27</v>
      </c>
      <c r="C7" s="8" t="s">
        <v>28</v>
      </c>
      <c r="D7" s="2">
        <v>35</v>
      </c>
      <c r="E7" s="2" t="s">
        <v>12</v>
      </c>
      <c r="F7" s="2" t="s">
        <v>29</v>
      </c>
      <c r="G7" s="2">
        <v>65000</v>
      </c>
      <c r="H7" s="6">
        <v>35040</v>
      </c>
      <c r="I7" s="6">
        <v>41528</v>
      </c>
      <c r="K7" s="10" t="str">
        <f t="shared" si="0"/>
        <v>Scott</v>
      </c>
    </row>
    <row r="8" spans="1:11">
      <c r="A8" s="2">
        <v>1007</v>
      </c>
      <c r="B8" s="2" t="s">
        <v>30</v>
      </c>
      <c r="C8" s="8" t="s">
        <v>31</v>
      </c>
      <c r="D8" s="2">
        <v>32</v>
      </c>
      <c r="E8" s="2" t="s">
        <v>17</v>
      </c>
      <c r="F8" s="2" t="s">
        <v>32</v>
      </c>
      <c r="G8" s="2">
        <v>41000</v>
      </c>
      <c r="H8" s="6">
        <v>37933</v>
      </c>
      <c r="I8" s="6">
        <v>41551</v>
      </c>
      <c r="K8" s="10" t="str">
        <f t="shared" si="0"/>
        <v>Palmer</v>
      </c>
    </row>
    <row r="9" spans="1:11">
      <c r="A9" s="2">
        <v>1008</v>
      </c>
      <c r="B9" s="2" t="s">
        <v>33</v>
      </c>
      <c r="C9" s="8" t="s">
        <v>34</v>
      </c>
      <c r="D9" s="2">
        <v>38</v>
      </c>
      <c r="E9" s="2" t="s">
        <v>12</v>
      </c>
      <c r="F9" s="2" t="s">
        <v>13</v>
      </c>
      <c r="G9" s="2">
        <v>48000</v>
      </c>
      <c r="H9" s="6">
        <v>37416</v>
      </c>
      <c r="I9" s="6">
        <v>42116</v>
      </c>
      <c r="K9" s="10" t="str">
        <f t="shared" si="0"/>
        <v>Hudson</v>
      </c>
    </row>
    <row r="10" spans="1:11">
      <c r="A10" s="2">
        <v>1009</v>
      </c>
      <c r="B10" s="2" t="s">
        <v>35</v>
      </c>
      <c r="C10" s="8" t="s">
        <v>83</v>
      </c>
      <c r="D10" s="2">
        <v>31</v>
      </c>
      <c r="E10" s="2" t="s">
        <v>12</v>
      </c>
      <c r="F10" s="2" t="s">
        <v>23</v>
      </c>
      <c r="G10" s="2">
        <v>42000</v>
      </c>
      <c r="H10" s="6">
        <v>37843</v>
      </c>
      <c r="I10" s="6">
        <v>40800</v>
      </c>
      <c r="K10" s="10" t="str">
        <f t="shared" si="0"/>
        <v>Malone</v>
      </c>
    </row>
    <row r="13" spans="1:1">
      <c r="A13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AVERAGE</vt:lpstr>
      <vt:lpstr>CONCAT</vt:lpstr>
      <vt:lpstr>COUNT</vt:lpstr>
      <vt:lpstr>IF</vt:lpstr>
      <vt:lpstr>LEFT</vt:lpstr>
      <vt:lpstr>LOWER</vt:lpstr>
      <vt:lpstr>MAX_MEDIAN_MIN</vt:lpstr>
      <vt:lpstr>SUM</vt:lpstr>
      <vt:lpstr>TRIM</vt:lpstr>
      <vt:lpstr>VLOOKUP</vt:lpstr>
      <vt:lpstr>XLOOKUP</vt:lpstr>
      <vt:lpstr>XLOOKUP EXACT MATCH</vt:lpstr>
      <vt:lpstr>XLOOKUP SEARCH ORDER</vt:lpstr>
      <vt:lpstr>XLOOKUP HORIZONTAL</vt:lpstr>
      <vt:lpstr>XLOOKUP w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hsl</dc:creator>
  <cp:lastModifiedBy>hsl</cp:lastModifiedBy>
  <dcterms:created xsi:type="dcterms:W3CDTF">2024-11-05T02:40:00Z</dcterms:created>
  <dcterms:modified xsi:type="dcterms:W3CDTF">2024-12-04T22:36:26Z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774B0E2FDA2425FF345327679A328B84_41</vt:lpwstr>
  </property>
  <property fmtid="{D5CDD505-2E9C-101B-9397-08002B2CF9AE}" pid="3" name="KSOProductBuildVer">
    <vt:lpwstr>1033-12.8.2.14802</vt:lpwstr>
  </property>
</Properties>
</file>