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ocuments\WORK\COVID\Forecasting Models\"/>
    </mc:Choice>
  </mc:AlternateContent>
  <xr:revisionPtr revIDLastSave="0" documentId="13_ncr:1_{363DA446-E44E-4569-8ED4-F70F05B652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inal" sheetId="10" r:id="rId1"/>
  </sheets>
  <definedNames>
    <definedName name="solver_adj" localSheetId="0" hidden="1">Final!$E$2,Final!$E$3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Final!$E$2</definedName>
    <definedName name="solver_lhs2" localSheetId="0" hidden="1">Final!$E$2</definedName>
    <definedName name="solver_lhs3" localSheetId="0" hidden="1">Final!$E$3</definedName>
    <definedName name="solver_lhs4" localSheetId="0" hidden="1">Final!$E$3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Final!$I$3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I4" i="10" l="1"/>
  <c r="I3" i="10"/>
  <c r="G160" i="10" l="1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59" i="10"/>
  <c r="G8" i="10" l="1"/>
  <c r="E160" i="10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59" i="10"/>
  <c r="H8" i="10"/>
  <c r="E8" i="10"/>
  <c r="F8" i="10" s="1"/>
  <c r="G9" i="10" s="1"/>
  <c r="J8" i="10" l="1"/>
  <c r="I8" i="10"/>
  <c r="E9" i="10"/>
  <c r="H9" i="10"/>
  <c r="I9" i="10" s="1"/>
  <c r="F9" i="10" l="1"/>
  <c r="E10" i="10" s="1"/>
  <c r="G10" i="10"/>
  <c r="J9" i="10"/>
  <c r="H10" i="10"/>
  <c r="I10" i="10" s="1"/>
  <c r="F10" i="10" l="1"/>
  <c r="E11" i="10" s="1"/>
  <c r="J10" i="10"/>
  <c r="F11" i="10" l="1"/>
  <c r="G12" i="10"/>
  <c r="G11" i="10"/>
  <c r="H11" i="10" s="1"/>
  <c r="I11" i="10" l="1"/>
  <c r="J11" i="10"/>
  <c r="H12" i="10"/>
  <c r="E12" i="10"/>
  <c r="F12" i="10" l="1"/>
  <c r="E13" i="10" s="1"/>
  <c r="G13" i="10"/>
  <c r="H13" i="10" s="1"/>
  <c r="I12" i="10"/>
  <c r="J12" i="10"/>
  <c r="I13" i="10" l="1"/>
  <c r="J13" i="10"/>
  <c r="F13" i="10"/>
  <c r="E14" i="10" s="1"/>
  <c r="F14" i="10" l="1"/>
  <c r="E15" i="10" s="1"/>
  <c r="G14" i="10"/>
  <c r="H14" i="10" s="1"/>
  <c r="F15" i="10" l="1"/>
  <c r="I14" i="10"/>
  <c r="J14" i="10"/>
  <c r="G15" i="10"/>
  <c r="H15" i="10" s="1"/>
  <c r="I15" i="10" l="1"/>
  <c r="J15" i="10"/>
  <c r="E16" i="10"/>
  <c r="G16" i="10"/>
  <c r="H16" i="10" s="1"/>
  <c r="I16" i="10" l="1"/>
  <c r="J16" i="10"/>
  <c r="F16" i="10"/>
  <c r="E17" i="10" s="1"/>
  <c r="F17" i="10" l="1"/>
  <c r="E18" i="10" s="1"/>
  <c r="G17" i="10"/>
  <c r="H17" i="10" s="1"/>
  <c r="F18" i="10" l="1"/>
  <c r="E19" i="10" s="1"/>
  <c r="I17" i="10"/>
  <c r="J17" i="10"/>
  <c r="G18" i="10"/>
  <c r="H18" i="10" s="1"/>
  <c r="F19" i="10" l="1"/>
  <c r="I18" i="10"/>
  <c r="J18" i="10"/>
  <c r="G19" i="10"/>
  <c r="H19" i="10" s="1"/>
  <c r="I19" i="10" l="1"/>
  <c r="J19" i="10"/>
  <c r="E20" i="10"/>
  <c r="G20" i="10"/>
  <c r="H20" i="10" s="1"/>
  <c r="I20" i="10" l="1"/>
  <c r="J20" i="10"/>
  <c r="F20" i="10"/>
  <c r="E21" i="10" s="1"/>
  <c r="G21" i="10"/>
  <c r="H21" i="10" s="1"/>
  <c r="I21" i="10" l="1"/>
  <c r="J21" i="10"/>
  <c r="F21" i="10"/>
  <c r="E22" i="10" s="1"/>
  <c r="F22" i="10" l="1"/>
  <c r="E23" i="10" s="1"/>
  <c r="G22" i="10"/>
  <c r="H22" i="10" s="1"/>
  <c r="F23" i="10" l="1"/>
  <c r="I22" i="10"/>
  <c r="J22" i="10"/>
  <c r="G23" i="10"/>
  <c r="H23" i="10" s="1"/>
  <c r="I23" i="10" l="1"/>
  <c r="J23" i="10"/>
  <c r="E24" i="10"/>
  <c r="G24" i="10"/>
  <c r="H24" i="10" s="1"/>
  <c r="I24" i="10" l="1"/>
  <c r="J24" i="10"/>
  <c r="F24" i="10"/>
  <c r="E25" i="10" s="1"/>
  <c r="F25" i="10" l="1"/>
  <c r="E26" i="10" s="1"/>
  <c r="G25" i="10"/>
  <c r="H25" i="10" s="1"/>
  <c r="F26" i="10" l="1"/>
  <c r="E27" i="10" s="1"/>
  <c r="I25" i="10"/>
  <c r="J25" i="10"/>
  <c r="G26" i="10"/>
  <c r="H26" i="10" s="1"/>
  <c r="F27" i="10" l="1"/>
  <c r="I26" i="10"/>
  <c r="J26" i="10"/>
  <c r="G27" i="10"/>
  <c r="H27" i="10" s="1"/>
  <c r="I27" i="10" l="1"/>
  <c r="J27" i="10"/>
  <c r="E28" i="10"/>
  <c r="G28" i="10"/>
  <c r="H28" i="10" s="1"/>
  <c r="I28" i="10" l="1"/>
  <c r="J28" i="10"/>
  <c r="F28" i="10"/>
  <c r="E29" i="10" s="1"/>
  <c r="G29" i="10"/>
  <c r="H29" i="10" s="1"/>
  <c r="I29" i="10" l="1"/>
  <c r="J29" i="10"/>
  <c r="F29" i="10"/>
  <c r="E30" i="10" s="1"/>
  <c r="F30" i="10" l="1"/>
  <c r="E31" i="10" s="1"/>
  <c r="G30" i="10"/>
  <c r="H30" i="10" s="1"/>
  <c r="F31" i="10" l="1"/>
  <c r="I30" i="10"/>
  <c r="J30" i="10"/>
  <c r="G31" i="10"/>
  <c r="H31" i="10" s="1"/>
  <c r="I31" i="10" l="1"/>
  <c r="J31" i="10"/>
  <c r="E32" i="10"/>
  <c r="G32" i="10"/>
  <c r="H32" i="10" s="1"/>
  <c r="I32" i="10" l="1"/>
  <c r="J32" i="10"/>
  <c r="F32" i="10"/>
  <c r="E33" i="10" s="1"/>
  <c r="F33" i="10" l="1"/>
  <c r="E34" i="10" s="1"/>
  <c r="G33" i="10"/>
  <c r="H33" i="10" s="1"/>
  <c r="F34" i="10" l="1"/>
  <c r="E35" i="10" s="1"/>
  <c r="I33" i="10"/>
  <c r="J33" i="10"/>
  <c r="G34" i="10"/>
  <c r="H34" i="10" s="1"/>
  <c r="F35" i="10" l="1"/>
  <c r="I34" i="10"/>
  <c r="J34" i="10"/>
  <c r="G35" i="10"/>
  <c r="H35" i="10" s="1"/>
  <c r="I35" i="10" l="1"/>
  <c r="J35" i="10"/>
  <c r="E36" i="10"/>
  <c r="G36" i="10"/>
  <c r="H36" i="10" s="1"/>
  <c r="I36" i="10" l="1"/>
  <c r="J36" i="10"/>
  <c r="F36" i="10"/>
  <c r="E37" i="10" s="1"/>
  <c r="F37" i="10" l="1"/>
  <c r="E38" i="10" s="1"/>
  <c r="G37" i="10"/>
  <c r="H37" i="10" s="1"/>
  <c r="F38" i="10" l="1"/>
  <c r="E39" i="10" s="1"/>
  <c r="I37" i="10"/>
  <c r="J37" i="10"/>
  <c r="G38" i="10"/>
  <c r="H38" i="10" s="1"/>
  <c r="F39" i="10" l="1"/>
  <c r="I38" i="10"/>
  <c r="J38" i="10"/>
  <c r="G39" i="10"/>
  <c r="H39" i="10" s="1"/>
  <c r="I39" i="10" l="1"/>
  <c r="J39" i="10"/>
  <c r="E40" i="10"/>
  <c r="G40" i="10"/>
  <c r="H40" i="10" s="1"/>
  <c r="I40" i="10" l="1"/>
  <c r="J40" i="10"/>
  <c r="F40" i="10"/>
  <c r="E41" i="10" s="1"/>
  <c r="F41" i="10" l="1"/>
  <c r="E42" i="10" s="1"/>
  <c r="G41" i="10"/>
  <c r="H41" i="10" s="1"/>
  <c r="F42" i="10" l="1"/>
  <c r="I41" i="10"/>
  <c r="J41" i="10"/>
  <c r="G42" i="10"/>
  <c r="H42" i="10" s="1"/>
  <c r="I42" i="10" l="1"/>
  <c r="J42" i="10"/>
  <c r="E43" i="10"/>
  <c r="G43" i="10"/>
  <c r="H43" i="10" s="1"/>
  <c r="I43" i="10" l="1"/>
  <c r="J43" i="10"/>
  <c r="F43" i="10"/>
  <c r="E44" i="10" s="1"/>
  <c r="G44" i="10"/>
  <c r="H44" i="10" s="1"/>
  <c r="I44" i="10" l="1"/>
  <c r="J44" i="10"/>
  <c r="F44" i="10"/>
  <c r="E45" i="10" l="1"/>
  <c r="G45" i="10"/>
  <c r="H45" i="10" s="1"/>
  <c r="I45" i="10" l="1"/>
  <c r="J45" i="10"/>
  <c r="F45" i="10"/>
  <c r="E46" i="10" s="1"/>
  <c r="F46" i="10" l="1"/>
  <c r="E47" i="10" s="1"/>
  <c r="G46" i="10"/>
  <c r="H46" i="10" s="1"/>
  <c r="F47" i="10" l="1"/>
  <c r="E48" i="10" s="1"/>
  <c r="I46" i="10"/>
  <c r="J46" i="10"/>
  <c r="G47" i="10"/>
  <c r="H47" i="10" s="1"/>
  <c r="F48" i="10" l="1"/>
  <c r="I47" i="10"/>
  <c r="J47" i="10"/>
  <c r="G48" i="10"/>
  <c r="H48" i="10" s="1"/>
  <c r="I48" i="10" l="1"/>
  <c r="J48" i="10"/>
  <c r="E49" i="10"/>
  <c r="G49" i="10"/>
  <c r="H49" i="10" s="1"/>
  <c r="I49" i="10" l="1"/>
  <c r="J49" i="10"/>
  <c r="F49" i="10"/>
  <c r="E50" i="10" s="1"/>
  <c r="F50" i="10" l="1"/>
  <c r="E51" i="10" s="1"/>
  <c r="G50" i="10"/>
  <c r="H50" i="10" s="1"/>
  <c r="F51" i="10" l="1"/>
  <c r="E52" i="10" s="1"/>
  <c r="I50" i="10"/>
  <c r="J50" i="10"/>
  <c r="G51" i="10"/>
  <c r="H51" i="10" s="1"/>
  <c r="F52" i="10" l="1"/>
  <c r="I51" i="10"/>
  <c r="J51" i="10"/>
  <c r="G52" i="10"/>
  <c r="H52" i="10" s="1"/>
  <c r="I52" i="10" l="1"/>
  <c r="J52" i="10"/>
  <c r="E53" i="10"/>
  <c r="G53" i="10"/>
  <c r="H53" i="10" s="1"/>
  <c r="I53" i="10" l="1"/>
  <c r="J53" i="10"/>
  <c r="F53" i="10"/>
  <c r="E54" i="10" s="1"/>
  <c r="F54" i="10" l="1"/>
  <c r="E55" i="10" s="1"/>
  <c r="G54" i="10"/>
  <c r="H54" i="10" s="1"/>
  <c r="F55" i="10" l="1"/>
  <c r="E56" i="10" s="1"/>
  <c r="I54" i="10"/>
  <c r="J54" i="10"/>
  <c r="G55" i="10"/>
  <c r="H55" i="10" s="1"/>
  <c r="F56" i="10" l="1"/>
  <c r="I55" i="10"/>
  <c r="J55" i="10"/>
  <c r="G56" i="10"/>
  <c r="H56" i="10" s="1"/>
  <c r="I56" i="10" l="1"/>
  <c r="J56" i="10"/>
  <c r="E57" i="10"/>
  <c r="G57" i="10"/>
  <c r="H57" i="10" s="1"/>
  <c r="I57" i="10" l="1"/>
  <c r="J57" i="10"/>
  <c r="F57" i="10"/>
  <c r="E58" i="10" s="1"/>
  <c r="F58" i="10" l="1"/>
  <c r="E59" i="10" s="1"/>
  <c r="G58" i="10"/>
  <c r="H58" i="10" s="1"/>
  <c r="F59" i="10" l="1"/>
  <c r="E60" i="10" s="1"/>
  <c r="I58" i="10"/>
  <c r="J58" i="10"/>
  <c r="G59" i="10"/>
  <c r="H59" i="10" s="1"/>
  <c r="F60" i="10" l="1"/>
  <c r="I59" i="10"/>
  <c r="J59" i="10"/>
  <c r="G60" i="10"/>
  <c r="H60" i="10" s="1"/>
  <c r="I60" i="10" l="1"/>
  <c r="J60" i="10"/>
  <c r="E61" i="10"/>
  <c r="G61" i="10"/>
  <c r="H61" i="10" s="1"/>
  <c r="I61" i="10" l="1"/>
  <c r="J61" i="10"/>
  <c r="F61" i="10"/>
  <c r="E62" i="10" s="1"/>
  <c r="F62" i="10" l="1"/>
  <c r="E63" i="10" s="1"/>
  <c r="G62" i="10"/>
  <c r="H62" i="10" s="1"/>
  <c r="F63" i="10" l="1"/>
  <c r="E64" i="10" s="1"/>
  <c r="I62" i="10"/>
  <c r="J62" i="10"/>
  <c r="G63" i="10"/>
  <c r="H63" i="10" s="1"/>
  <c r="F64" i="10" l="1"/>
  <c r="I63" i="10"/>
  <c r="J63" i="10"/>
  <c r="G64" i="10"/>
  <c r="H64" i="10" s="1"/>
  <c r="I64" i="10" l="1"/>
  <c r="J64" i="10"/>
  <c r="E65" i="10"/>
  <c r="G65" i="10"/>
  <c r="H65" i="10" s="1"/>
  <c r="I65" i="10" l="1"/>
  <c r="J65" i="10"/>
  <c r="F65" i="10"/>
  <c r="E66" i="10" s="1"/>
  <c r="F66" i="10" l="1"/>
  <c r="E67" i="10" s="1"/>
  <c r="G66" i="10"/>
  <c r="H66" i="10" s="1"/>
  <c r="F67" i="10" l="1"/>
  <c r="E68" i="10" s="1"/>
  <c r="I66" i="10"/>
  <c r="J66" i="10"/>
  <c r="G67" i="10"/>
  <c r="H67" i="10" s="1"/>
  <c r="F68" i="10" l="1"/>
  <c r="I67" i="10"/>
  <c r="J67" i="10"/>
  <c r="G68" i="10"/>
  <c r="H68" i="10" s="1"/>
  <c r="I68" i="10" l="1"/>
  <c r="J68" i="10"/>
  <c r="E69" i="10"/>
  <c r="G69" i="10"/>
  <c r="H69" i="10" s="1"/>
  <c r="I69" i="10" l="1"/>
  <c r="J69" i="10"/>
  <c r="F69" i="10"/>
  <c r="E70" i="10" s="1"/>
  <c r="F70" i="10" l="1"/>
  <c r="E71" i="10" s="1"/>
  <c r="G70" i="10"/>
  <c r="H70" i="10" s="1"/>
  <c r="F71" i="10" l="1"/>
  <c r="E72" i="10" s="1"/>
  <c r="I70" i="10"/>
  <c r="J70" i="10"/>
  <c r="G71" i="10"/>
  <c r="H71" i="10" s="1"/>
  <c r="F72" i="10" l="1"/>
  <c r="I71" i="10"/>
  <c r="J71" i="10"/>
  <c r="G72" i="10"/>
  <c r="H72" i="10" s="1"/>
  <c r="I72" i="10" l="1"/>
  <c r="J72" i="10"/>
  <c r="E73" i="10"/>
  <c r="G73" i="10"/>
  <c r="H73" i="10" s="1"/>
  <c r="I73" i="10" l="1"/>
  <c r="J73" i="10"/>
  <c r="F73" i="10"/>
  <c r="E74" i="10" s="1"/>
  <c r="F74" i="10" l="1"/>
  <c r="E75" i="10" s="1"/>
  <c r="G74" i="10"/>
  <c r="H74" i="10" s="1"/>
  <c r="F75" i="10" l="1"/>
  <c r="E76" i="10" s="1"/>
  <c r="I74" i="10"/>
  <c r="J74" i="10"/>
  <c r="G75" i="10"/>
  <c r="H75" i="10" s="1"/>
  <c r="F76" i="10" l="1"/>
  <c r="I75" i="10"/>
  <c r="J75" i="10"/>
  <c r="G76" i="10"/>
  <c r="H76" i="10" s="1"/>
  <c r="I76" i="10" l="1"/>
  <c r="J76" i="10"/>
  <c r="E77" i="10"/>
  <c r="G77" i="10"/>
  <c r="H77" i="10" s="1"/>
  <c r="I77" i="10" l="1"/>
  <c r="J77" i="10"/>
  <c r="F77" i="10"/>
  <c r="E78" i="10" s="1"/>
  <c r="F78" i="10" l="1"/>
  <c r="E79" i="10" s="1"/>
  <c r="G78" i="10"/>
  <c r="H78" i="10" s="1"/>
  <c r="F79" i="10" l="1"/>
  <c r="E80" i="10" s="1"/>
  <c r="I78" i="10"/>
  <c r="J78" i="10"/>
  <c r="G79" i="10"/>
  <c r="H79" i="10" s="1"/>
  <c r="F80" i="10" l="1"/>
  <c r="I79" i="10"/>
  <c r="J79" i="10"/>
  <c r="G80" i="10"/>
  <c r="H80" i="10" s="1"/>
  <c r="I80" i="10" l="1"/>
  <c r="J80" i="10"/>
  <c r="E81" i="10"/>
  <c r="G81" i="10"/>
  <c r="H81" i="10" s="1"/>
  <c r="I81" i="10" l="1"/>
  <c r="J81" i="10"/>
  <c r="F81" i="10"/>
  <c r="E82" i="10" s="1"/>
  <c r="F82" i="10" l="1"/>
  <c r="E83" i="10" s="1"/>
  <c r="G82" i="10"/>
  <c r="H82" i="10" s="1"/>
  <c r="F83" i="10" l="1"/>
  <c r="I82" i="10"/>
  <c r="J82" i="10"/>
  <c r="G83" i="10"/>
  <c r="H83" i="10" s="1"/>
  <c r="I83" i="10" l="1"/>
  <c r="J83" i="10"/>
  <c r="E84" i="10"/>
  <c r="G84" i="10"/>
  <c r="H84" i="10" s="1"/>
  <c r="I84" i="10" l="1"/>
  <c r="J84" i="10"/>
  <c r="F84" i="10"/>
  <c r="G85" i="10"/>
  <c r="E85" i="10"/>
  <c r="F85" i="10" l="1"/>
  <c r="E86" i="10" s="1"/>
  <c r="H85" i="10"/>
  <c r="F86" i="10" l="1"/>
  <c r="E87" i="10" s="1"/>
  <c r="I85" i="10"/>
  <c r="J85" i="10"/>
  <c r="G86" i="10"/>
  <c r="H86" i="10" s="1"/>
  <c r="F87" i="10" l="1"/>
  <c r="E88" i="10" s="1"/>
  <c r="I86" i="10"/>
  <c r="J86" i="10"/>
  <c r="G87" i="10"/>
  <c r="H87" i="10" s="1"/>
  <c r="F88" i="10" l="1"/>
  <c r="I87" i="10"/>
  <c r="J87" i="10"/>
  <c r="G88" i="10"/>
  <c r="H88" i="10" s="1"/>
  <c r="I88" i="10" l="1"/>
  <c r="J88" i="10"/>
  <c r="E89" i="10"/>
  <c r="G89" i="10"/>
  <c r="H89" i="10" s="1"/>
  <c r="I89" i="10" l="1"/>
  <c r="J89" i="10"/>
  <c r="F89" i="10"/>
  <c r="E90" i="10" s="1"/>
  <c r="F90" i="10" l="1"/>
  <c r="E91" i="10" s="1"/>
  <c r="G90" i="10"/>
  <c r="H90" i="10" s="1"/>
  <c r="F91" i="10" l="1"/>
  <c r="E92" i="10" s="1"/>
  <c r="I90" i="10"/>
  <c r="J90" i="10"/>
  <c r="G91" i="10"/>
  <c r="H91" i="10" s="1"/>
  <c r="F92" i="10" l="1"/>
  <c r="I91" i="10"/>
  <c r="J91" i="10"/>
  <c r="G92" i="10"/>
  <c r="H92" i="10" s="1"/>
  <c r="I92" i="10" l="1"/>
  <c r="J92" i="10"/>
  <c r="E93" i="10"/>
  <c r="G93" i="10"/>
  <c r="H93" i="10" s="1"/>
  <c r="I93" i="10" l="1"/>
  <c r="J93" i="10"/>
  <c r="F93" i="10"/>
  <c r="E94" i="10" s="1"/>
  <c r="F94" i="10" l="1"/>
  <c r="E95" i="10" s="1"/>
  <c r="G94" i="10"/>
  <c r="H94" i="10" s="1"/>
  <c r="F95" i="10" l="1"/>
  <c r="E96" i="10" s="1"/>
  <c r="I94" i="10"/>
  <c r="J94" i="10"/>
  <c r="G95" i="10"/>
  <c r="H95" i="10" s="1"/>
  <c r="F96" i="10" l="1"/>
  <c r="E97" i="10" s="1"/>
  <c r="I95" i="10"/>
  <c r="J95" i="10"/>
  <c r="G96" i="10"/>
  <c r="H96" i="10" s="1"/>
  <c r="F97" i="10" l="1"/>
  <c r="E98" i="10" s="1"/>
  <c r="I96" i="10"/>
  <c r="J96" i="10"/>
  <c r="G97" i="10"/>
  <c r="H97" i="10" s="1"/>
  <c r="F98" i="10" l="1"/>
  <c r="E99" i="10" s="1"/>
  <c r="I97" i="10"/>
  <c r="J97" i="10"/>
  <c r="G98" i="10"/>
  <c r="H98" i="10" s="1"/>
  <c r="F99" i="10" l="1"/>
  <c r="E100" i="10" s="1"/>
  <c r="I98" i="10"/>
  <c r="J98" i="10"/>
  <c r="G99" i="10"/>
  <c r="H99" i="10" s="1"/>
  <c r="F100" i="10" l="1"/>
  <c r="E101" i="10" s="1"/>
  <c r="I99" i="10"/>
  <c r="J99" i="10"/>
  <c r="G100" i="10"/>
  <c r="H100" i="10" s="1"/>
  <c r="F101" i="10" l="1"/>
  <c r="E102" i="10" s="1"/>
  <c r="I100" i="10"/>
  <c r="J100" i="10"/>
  <c r="G101" i="10"/>
  <c r="H101" i="10" s="1"/>
  <c r="F102" i="10" l="1"/>
  <c r="E103" i="10" s="1"/>
  <c r="I101" i="10"/>
  <c r="J101" i="10"/>
  <c r="G102" i="10"/>
  <c r="H102" i="10" s="1"/>
  <c r="G103" i="10" l="1"/>
  <c r="H103" i="10" s="1"/>
  <c r="I103" i="10"/>
  <c r="J103" i="10"/>
  <c r="F103" i="10"/>
  <c r="E104" i="10" s="1"/>
  <c r="I102" i="10"/>
  <c r="J102" i="10"/>
  <c r="F104" i="10" l="1"/>
  <c r="G104" i="10"/>
  <c r="H104" i="10" s="1"/>
  <c r="I104" i="10" l="1"/>
  <c r="J104" i="10"/>
  <c r="E105" i="10"/>
  <c r="G105" i="10"/>
  <c r="H105" i="10" s="1"/>
  <c r="I105" i="10" l="1"/>
  <c r="J105" i="10"/>
  <c r="F105" i="10"/>
  <c r="E106" i="10" s="1"/>
  <c r="F106" i="10" l="1"/>
  <c r="E107" i="10" s="1"/>
  <c r="G106" i="10"/>
  <c r="H106" i="10" s="1"/>
  <c r="F107" i="10" l="1"/>
  <c r="E108" i="10" s="1"/>
  <c r="I106" i="10"/>
  <c r="J106" i="10"/>
  <c r="G107" i="10"/>
  <c r="H107" i="10" s="1"/>
  <c r="F108" i="10" l="1"/>
  <c r="I107" i="10"/>
  <c r="J107" i="10"/>
  <c r="G108" i="10"/>
  <c r="H108" i="10" s="1"/>
  <c r="I108" i="10" l="1"/>
  <c r="J108" i="10"/>
  <c r="E109" i="10"/>
  <c r="G109" i="10"/>
  <c r="H109" i="10" s="1"/>
  <c r="I109" i="10" l="1"/>
  <c r="J109" i="10"/>
  <c r="F109" i="10"/>
  <c r="E110" i="10" s="1"/>
  <c r="F110" i="10" l="1"/>
  <c r="E111" i="10" s="1"/>
  <c r="G110" i="10"/>
  <c r="H110" i="10" s="1"/>
  <c r="F111" i="10" l="1"/>
  <c r="E112" i="10" s="1"/>
  <c r="I110" i="10"/>
  <c r="J110" i="10"/>
  <c r="G111" i="10"/>
  <c r="H111" i="10" s="1"/>
  <c r="F112" i="10" l="1"/>
  <c r="I111" i="10"/>
  <c r="J111" i="10"/>
  <c r="G112" i="10"/>
  <c r="H112" i="10" s="1"/>
  <c r="I112" i="10" l="1"/>
  <c r="J112" i="10"/>
  <c r="E113" i="10"/>
  <c r="G113" i="10"/>
  <c r="H113" i="10" s="1"/>
  <c r="I113" i="10" l="1"/>
  <c r="J113" i="10"/>
  <c r="F113" i="10"/>
  <c r="E114" i="10" s="1"/>
  <c r="F114" i="10" l="1"/>
  <c r="E115" i="10" s="1"/>
  <c r="G114" i="10"/>
  <c r="H114" i="10" s="1"/>
  <c r="F115" i="10" l="1"/>
  <c r="E116" i="10" s="1"/>
  <c r="I114" i="10"/>
  <c r="J114" i="10"/>
  <c r="G115" i="10"/>
  <c r="H115" i="10" s="1"/>
  <c r="F116" i="10" l="1"/>
  <c r="I115" i="10"/>
  <c r="J115" i="10"/>
  <c r="G116" i="10"/>
  <c r="H116" i="10" s="1"/>
  <c r="I116" i="10" l="1"/>
  <c r="J116" i="10"/>
  <c r="E117" i="10"/>
  <c r="G117" i="10"/>
  <c r="H117" i="10" s="1"/>
  <c r="I117" i="10" l="1"/>
  <c r="J117" i="10"/>
  <c r="F117" i="10"/>
  <c r="E118" i="10" s="1"/>
  <c r="F118" i="10" l="1"/>
  <c r="E119" i="10" s="1"/>
  <c r="G118" i="10"/>
  <c r="H118" i="10" s="1"/>
  <c r="F119" i="10" l="1"/>
  <c r="E120" i="10" s="1"/>
  <c r="I118" i="10"/>
  <c r="J118" i="10"/>
  <c r="G119" i="10"/>
  <c r="H119" i="10" s="1"/>
  <c r="F120" i="10" l="1"/>
  <c r="I119" i="10"/>
  <c r="J119" i="10"/>
  <c r="G120" i="10"/>
  <c r="H120" i="10" s="1"/>
  <c r="I120" i="10" l="1"/>
  <c r="J120" i="10"/>
  <c r="E121" i="10"/>
  <c r="G121" i="10"/>
  <c r="H121" i="10" s="1"/>
  <c r="I121" i="10" l="1"/>
  <c r="J121" i="10"/>
  <c r="F121" i="10"/>
  <c r="E122" i="10" s="1"/>
  <c r="F122" i="10" l="1"/>
  <c r="E123" i="10" s="1"/>
  <c r="G122" i="10"/>
  <c r="H122" i="10" s="1"/>
  <c r="F123" i="10" l="1"/>
  <c r="E124" i="10" s="1"/>
  <c r="I122" i="10"/>
  <c r="J122" i="10"/>
  <c r="G123" i="10"/>
  <c r="H123" i="10" s="1"/>
  <c r="F124" i="10" l="1"/>
  <c r="I123" i="10"/>
  <c r="J123" i="10"/>
  <c r="G124" i="10"/>
  <c r="H124" i="10" s="1"/>
  <c r="I124" i="10" l="1"/>
  <c r="J124" i="10"/>
  <c r="E125" i="10"/>
  <c r="G125" i="10"/>
  <c r="H125" i="10" s="1"/>
  <c r="I125" i="10" l="1"/>
  <c r="J125" i="10"/>
  <c r="F125" i="10"/>
  <c r="E126" i="10" s="1"/>
  <c r="F126" i="10" l="1"/>
  <c r="E127" i="10" s="1"/>
  <c r="G126" i="10"/>
  <c r="H126" i="10" s="1"/>
  <c r="F127" i="10" l="1"/>
  <c r="E128" i="10" s="1"/>
  <c r="I126" i="10"/>
  <c r="J126" i="10"/>
  <c r="G127" i="10"/>
  <c r="H127" i="10" s="1"/>
  <c r="F128" i="10" l="1"/>
  <c r="I127" i="10"/>
  <c r="J127" i="10"/>
  <c r="G128" i="10"/>
  <c r="H128" i="10" s="1"/>
  <c r="I128" i="10" l="1"/>
  <c r="J128" i="10"/>
  <c r="E129" i="10"/>
  <c r="G129" i="10"/>
  <c r="H129" i="10" s="1"/>
  <c r="I129" i="10" l="1"/>
  <c r="J129" i="10"/>
  <c r="F129" i="10"/>
  <c r="E130" i="10" s="1"/>
  <c r="F130" i="10" l="1"/>
  <c r="E131" i="10" s="1"/>
  <c r="G130" i="10"/>
  <c r="H130" i="10" s="1"/>
  <c r="F131" i="10" l="1"/>
  <c r="E132" i="10" s="1"/>
  <c r="I130" i="10"/>
  <c r="J130" i="10"/>
  <c r="G131" i="10"/>
  <c r="H131" i="10" s="1"/>
  <c r="F132" i="10" l="1"/>
  <c r="I131" i="10"/>
  <c r="J131" i="10"/>
  <c r="G132" i="10"/>
  <c r="H132" i="10" s="1"/>
  <c r="I132" i="10" l="1"/>
  <c r="J132" i="10"/>
  <c r="E133" i="10"/>
  <c r="G133" i="10"/>
  <c r="H133" i="10" s="1"/>
  <c r="I133" i="10" l="1"/>
  <c r="J133" i="10"/>
  <c r="F133" i="10"/>
  <c r="E134" i="10" s="1"/>
  <c r="F134" i="10" l="1"/>
  <c r="E135" i="10" s="1"/>
  <c r="G134" i="10"/>
  <c r="H134" i="10" s="1"/>
  <c r="F135" i="10" l="1"/>
  <c r="E136" i="10" s="1"/>
  <c r="I134" i="10"/>
  <c r="J134" i="10"/>
  <c r="G135" i="10"/>
  <c r="H135" i="10" s="1"/>
  <c r="F136" i="10" l="1"/>
  <c r="I135" i="10"/>
  <c r="J135" i="10"/>
  <c r="G136" i="10"/>
  <c r="H136" i="10" s="1"/>
  <c r="I136" i="10" l="1"/>
  <c r="J136" i="10"/>
  <c r="E137" i="10"/>
  <c r="G137" i="10"/>
  <c r="H137" i="10" s="1"/>
  <c r="I137" i="10" l="1"/>
  <c r="J137" i="10"/>
  <c r="F137" i="10"/>
  <c r="E138" i="10" s="1"/>
  <c r="F138" i="10" l="1"/>
  <c r="E139" i="10" s="1"/>
  <c r="G138" i="10"/>
  <c r="H138" i="10" s="1"/>
  <c r="F139" i="10" l="1"/>
  <c r="E140" i="10" s="1"/>
  <c r="I138" i="10"/>
  <c r="J138" i="10"/>
  <c r="G139" i="10"/>
  <c r="H139" i="10" s="1"/>
  <c r="F140" i="10" l="1"/>
  <c r="I139" i="10"/>
  <c r="J139" i="10"/>
  <c r="G140" i="10"/>
  <c r="H140" i="10" s="1"/>
  <c r="I140" i="10" l="1"/>
  <c r="J140" i="10"/>
  <c r="E141" i="10"/>
  <c r="G141" i="10"/>
  <c r="H141" i="10" s="1"/>
  <c r="I141" i="10" l="1"/>
  <c r="J141" i="10"/>
  <c r="F141" i="10"/>
  <c r="E142" i="10" s="1"/>
  <c r="F142" i="10" l="1"/>
  <c r="E143" i="10" s="1"/>
  <c r="G142" i="10"/>
  <c r="H142" i="10" s="1"/>
  <c r="F143" i="10" l="1"/>
  <c r="E144" i="10" s="1"/>
  <c r="I142" i="10"/>
  <c r="J142" i="10"/>
  <c r="G143" i="10"/>
  <c r="H143" i="10" s="1"/>
  <c r="F144" i="10" l="1"/>
  <c r="I143" i="10"/>
  <c r="J143" i="10"/>
  <c r="G144" i="10"/>
  <c r="H144" i="10" s="1"/>
  <c r="I144" i="10" l="1"/>
  <c r="J144" i="10"/>
  <c r="E145" i="10"/>
  <c r="G145" i="10"/>
  <c r="H145" i="10" s="1"/>
  <c r="I145" i="10" l="1"/>
  <c r="J145" i="10"/>
  <c r="F145" i="10"/>
  <c r="E146" i="10" s="1"/>
  <c r="F146" i="10" l="1"/>
  <c r="E147" i="10" s="1"/>
  <c r="G146" i="10"/>
  <c r="H146" i="10" s="1"/>
  <c r="F147" i="10" l="1"/>
  <c r="E148" i="10" s="1"/>
  <c r="I146" i="10"/>
  <c r="J146" i="10"/>
  <c r="G147" i="10"/>
  <c r="H147" i="10" s="1"/>
  <c r="F148" i="10" l="1"/>
  <c r="I147" i="10"/>
  <c r="J147" i="10"/>
  <c r="G148" i="10"/>
  <c r="H148" i="10" s="1"/>
  <c r="I148" i="10" l="1"/>
  <c r="J148" i="10"/>
  <c r="E149" i="10"/>
  <c r="G149" i="10"/>
  <c r="H149" i="10" s="1"/>
  <c r="I149" i="10" l="1"/>
  <c r="J149" i="10"/>
  <c r="F149" i="10"/>
  <c r="E150" i="10" s="1"/>
  <c r="F150" i="10" l="1"/>
  <c r="E151" i="10" s="1"/>
  <c r="G150" i="10"/>
  <c r="H150" i="10" s="1"/>
  <c r="F151" i="10" l="1"/>
  <c r="E152" i="10" s="1"/>
  <c r="I150" i="10"/>
  <c r="J150" i="10"/>
  <c r="G151" i="10"/>
  <c r="H151" i="10" s="1"/>
  <c r="I151" i="10" l="1"/>
  <c r="J151" i="10"/>
  <c r="F152" i="10"/>
  <c r="G152" i="10"/>
  <c r="H152" i="10" s="1"/>
  <c r="I152" i="10" l="1"/>
  <c r="J152" i="10"/>
  <c r="E153" i="10"/>
  <c r="G153" i="10"/>
  <c r="H153" i="10" s="1"/>
  <c r="I153" i="10" l="1"/>
  <c r="J153" i="10"/>
  <c r="F153" i="10"/>
  <c r="E154" i="10" s="1"/>
  <c r="G154" i="10" l="1"/>
  <c r="H154" i="10" s="1"/>
  <c r="I154" i="10"/>
  <c r="J154" i="10"/>
  <c r="I2" i="10" s="1"/>
  <c r="F154" i="10"/>
  <c r="C163" i="10" l="1"/>
  <c r="H163" i="10" s="1"/>
  <c r="C167" i="10"/>
  <c r="H167" i="10" s="1"/>
  <c r="C171" i="10"/>
  <c r="H171" i="10" s="1"/>
  <c r="C160" i="10"/>
  <c r="H160" i="10" s="1"/>
  <c r="C164" i="10"/>
  <c r="I164" i="10" s="1"/>
  <c r="C168" i="10"/>
  <c r="I168" i="10" s="1"/>
  <c r="C172" i="10"/>
  <c r="I172" i="10" s="1"/>
  <c r="C161" i="10"/>
  <c r="H161" i="10" s="1"/>
  <c r="C169" i="10"/>
  <c r="I169" i="10" s="1"/>
  <c r="C173" i="10"/>
  <c r="C162" i="10"/>
  <c r="I162" i="10" s="1"/>
  <c r="C166" i="10"/>
  <c r="I166" i="10" s="1"/>
  <c r="C159" i="10"/>
  <c r="H159" i="10" s="1"/>
  <c r="C165" i="10"/>
  <c r="C170" i="10"/>
  <c r="H170" i="10" s="1"/>
  <c r="H168" i="10"/>
  <c r="I161" i="10"/>
  <c r="H166" i="10"/>
  <c r="H162" i="10"/>
  <c r="I167" i="10" l="1"/>
  <c r="H172" i="10"/>
  <c r="I171" i="10"/>
  <c r="I165" i="10"/>
  <c r="I163" i="10"/>
  <c r="H173" i="10"/>
  <c r="I160" i="10"/>
  <c r="H164" i="10"/>
  <c r="H169" i="10"/>
  <c r="I173" i="10"/>
  <c r="H165" i="10"/>
  <c r="I170" i="10"/>
  <c r="I159" i="10"/>
</calcChain>
</file>

<file path=xl/sharedStrings.xml><?xml version="1.0" encoding="utf-8"?>
<sst xmlns="http://schemas.openxmlformats.org/spreadsheetml/2006/main" count="15" uniqueCount="13">
  <si>
    <t>Date</t>
  </si>
  <si>
    <t>Forecast</t>
  </si>
  <si>
    <t>Actual</t>
  </si>
  <si>
    <t>Error</t>
  </si>
  <si>
    <t>SE</t>
  </si>
  <si>
    <t>h</t>
  </si>
  <si>
    <t>APE</t>
  </si>
  <si>
    <t>MAPE</t>
  </si>
  <si>
    <t>forecast</t>
  </si>
  <si>
    <t>15-day ahead forecasts</t>
  </si>
  <si>
    <t>SSE</t>
  </si>
  <si>
    <t>95%
lower cl</t>
  </si>
  <si>
    <t>95%
upper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</si>
</sst>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42" applyFont="1"/>
    <xf numFmtId="2" fontId="0" fillId="0" borderId="0" xfId="0" applyNumberFormat="1"/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 wrapText="1"/>
    </xf>
    <xf numFmtId="0" fontId="0" fillId="0" borderId="10" xfId="0" applyBorder="1"/>
    <xf numFmtId="14" fontId="0" fillId="0" borderId="10" xfId="0" applyNumberFormat="1" applyBorder="1"/>
    <xf numFmtId="2" fontId="0" fillId="0" borderId="10" xfId="0" applyNumberFormat="1" applyBorder="1"/>
    <xf numFmtId="9" fontId="0" fillId="0" borderId="10" xfId="42" applyFont="1" applyBorder="1"/>
    <xf numFmtId="0" fontId="16" fillId="0" borderId="0" xfId="0" applyFont="1" applyAlignment="1">
      <alignment horizontal="center" vertical="center"/>
    </xf>
    <xf numFmtId="9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157</xdr:row>
      <xdr:rowOff>119061</xdr:rowOff>
    </xdr:from>
    <xdr:ext cx="342900" cy="1857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1A1E5BC-5188-471F-A3CE-E99379A2F582}"/>
                </a:ext>
              </a:extLst>
            </xdr:cNvPr>
            <xdr:cNvSpPr txBox="1"/>
          </xdr:nvSpPr>
          <xdr:spPr>
            <a:xfrm>
              <a:off x="1371600" y="30027561"/>
              <a:ext cx="342900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𝒉</m:t>
                        </m:r>
                      </m:sub>
                      <m:sup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1A1E5BC-5188-471F-A3CE-E99379A2F582}"/>
                </a:ext>
              </a:extLst>
            </xdr:cNvPr>
            <xdr:cNvSpPr txBox="1"/>
          </xdr:nvSpPr>
          <xdr:spPr>
            <a:xfrm>
              <a:off x="1371600" y="30027561"/>
              <a:ext cx="342900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𝝈_𝒉^𝟐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3</xdr:col>
      <xdr:colOff>352425</xdr:colOff>
      <xdr:row>0</xdr:row>
      <xdr:rowOff>185737</xdr:rowOff>
    </xdr:from>
    <xdr:ext cx="1265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3BA17BD-C0F9-42E2-9A9D-1DAE5EAD2BF6}"/>
                </a:ext>
              </a:extLst>
            </xdr:cNvPr>
            <xdr:cNvSpPr txBox="1"/>
          </xdr:nvSpPr>
          <xdr:spPr>
            <a:xfrm>
              <a:off x="2219325" y="185737"/>
              <a:ext cx="126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𝜶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3BA17BD-C0F9-42E2-9A9D-1DAE5EAD2BF6}"/>
                </a:ext>
              </a:extLst>
            </xdr:cNvPr>
            <xdr:cNvSpPr txBox="1"/>
          </xdr:nvSpPr>
          <xdr:spPr>
            <a:xfrm>
              <a:off x="2219325" y="185737"/>
              <a:ext cx="126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3</xdr:col>
      <xdr:colOff>352425</xdr:colOff>
      <xdr:row>2</xdr:row>
      <xdr:rowOff>14287</xdr:rowOff>
    </xdr:from>
    <xdr:ext cx="1274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CA30A78-2A39-4723-A8EE-559FC403E448}"/>
                </a:ext>
              </a:extLst>
            </xdr:cNvPr>
            <xdr:cNvSpPr txBox="1"/>
          </xdr:nvSpPr>
          <xdr:spPr>
            <a:xfrm>
              <a:off x="2219325" y="395287"/>
              <a:ext cx="1274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𝜷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CA30A78-2A39-4723-A8EE-559FC403E448}"/>
                </a:ext>
              </a:extLst>
            </xdr:cNvPr>
            <xdr:cNvSpPr txBox="1"/>
          </xdr:nvSpPr>
          <xdr:spPr>
            <a:xfrm>
              <a:off x="2219325" y="395287"/>
              <a:ext cx="1274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7</xdr:col>
      <xdr:colOff>209550</xdr:colOff>
      <xdr:row>3</xdr:row>
      <xdr:rowOff>23812</xdr:rowOff>
    </xdr:from>
    <xdr:ext cx="188257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C773AB1-0CF2-46C1-9D97-0AF888A613B8}"/>
                </a:ext>
              </a:extLst>
            </xdr:cNvPr>
            <xdr:cNvSpPr txBox="1"/>
          </xdr:nvSpPr>
          <xdr:spPr>
            <a:xfrm>
              <a:off x="4714875" y="595312"/>
              <a:ext cx="18825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C773AB1-0CF2-46C1-9D97-0AF888A613B8}"/>
                </a:ext>
              </a:extLst>
            </xdr:cNvPr>
            <xdr:cNvSpPr txBox="1"/>
          </xdr:nvSpPr>
          <xdr:spPr>
            <a:xfrm>
              <a:off x="4714875" y="595312"/>
              <a:ext cx="18825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𝝈^𝟐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3</xdr:col>
      <xdr:colOff>352425</xdr:colOff>
      <xdr:row>0</xdr:row>
      <xdr:rowOff>185737</xdr:rowOff>
    </xdr:from>
    <xdr:ext cx="1265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BA57864-83CD-464A-B186-C2BF2D6ED36C}"/>
                </a:ext>
              </a:extLst>
            </xdr:cNvPr>
            <xdr:cNvSpPr txBox="1"/>
          </xdr:nvSpPr>
          <xdr:spPr>
            <a:xfrm>
              <a:off x="2219325" y="185737"/>
              <a:ext cx="126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𝜶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BA57864-83CD-464A-B186-C2BF2D6ED36C}"/>
                </a:ext>
              </a:extLst>
            </xdr:cNvPr>
            <xdr:cNvSpPr txBox="1"/>
          </xdr:nvSpPr>
          <xdr:spPr>
            <a:xfrm>
              <a:off x="2219325" y="185737"/>
              <a:ext cx="126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4</xdr:col>
      <xdr:colOff>247650</xdr:colOff>
      <xdr:row>5</xdr:row>
      <xdr:rowOff>14287</xdr:rowOff>
    </xdr:from>
    <xdr:ext cx="1331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B802D19-A22C-4C6D-8316-C2740488E96B}"/>
                </a:ext>
              </a:extLst>
            </xdr:cNvPr>
            <xdr:cNvSpPr txBox="1"/>
          </xdr:nvSpPr>
          <xdr:spPr>
            <a:xfrm>
              <a:off x="2857500" y="966787"/>
              <a:ext cx="133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B802D19-A22C-4C6D-8316-C2740488E96B}"/>
                </a:ext>
              </a:extLst>
            </xdr:cNvPr>
            <xdr:cNvSpPr txBox="1"/>
          </xdr:nvSpPr>
          <xdr:spPr>
            <a:xfrm>
              <a:off x="2857500" y="966787"/>
              <a:ext cx="133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𝒍_𝒕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5</xdr:col>
      <xdr:colOff>209550</xdr:colOff>
      <xdr:row>5</xdr:row>
      <xdr:rowOff>14287</xdr:rowOff>
    </xdr:from>
    <xdr:ext cx="1665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73CFBA-AC10-4FB4-B2AE-9FF78BA63085}"/>
                </a:ext>
              </a:extLst>
            </xdr:cNvPr>
            <xdr:cNvSpPr txBox="1"/>
          </xdr:nvSpPr>
          <xdr:spPr>
            <a:xfrm>
              <a:off x="3457575" y="966787"/>
              <a:ext cx="166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73CFBA-AC10-4FB4-B2AE-9FF78BA63085}"/>
                </a:ext>
              </a:extLst>
            </xdr:cNvPr>
            <xdr:cNvSpPr txBox="1"/>
          </xdr:nvSpPr>
          <xdr:spPr>
            <a:xfrm>
              <a:off x="3457575" y="966787"/>
              <a:ext cx="166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𝒃_𝒕</a:t>
              </a:r>
              <a:endParaRPr 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FEFE-3BB7-4625-BF5A-B123DCD25AA4}">
  <dimension ref="A2:M173"/>
  <sheetViews>
    <sheetView showGridLines="0" tabSelected="1" topLeftCell="A155" workbookViewId="0">
      <selection activeCell="A156" sqref="A156"/>
    </sheetView>
  </sheetViews>
  <sheetFormatPr defaultRowHeight="15" x14ac:dyDescent="0.25"/>
  <cols>
    <col min="3" max="3" width="9.7109375" bestFit="1" customWidth="1"/>
    <col min="4" max="4" width="11.140625" bestFit="1" customWidth="1"/>
    <col min="5" max="5" width="9.5703125" bestFit="1" customWidth="1"/>
    <col min="6" max="6" width="9.28515625" bestFit="1" customWidth="1"/>
    <col min="7" max="7" width="9.5703125" bestFit="1" customWidth="1"/>
    <col min="8" max="8" width="9.28515625" bestFit="1" customWidth="1"/>
    <col min="9" max="9" width="11.5703125" bestFit="1" customWidth="1"/>
    <col min="11" max="12" width="9.5703125" bestFit="1" customWidth="1"/>
  </cols>
  <sheetData>
    <row r="2" spans="3:11" x14ac:dyDescent="0.25">
      <c r="D2" s="9"/>
      <c r="E2" s="9">
        <v>1</v>
      </c>
      <c r="H2" s="9" t="s">
        <v>7</v>
      </c>
      <c r="I2" s="14">
        <f>AVERAGE(J8:J154)</f>
        <v>3.0077644158801802E-2</v>
      </c>
    </row>
    <row r="3" spans="3:11" x14ac:dyDescent="0.25">
      <c r="D3" s="9"/>
      <c r="E3" s="9">
        <v>0.57417630141708498</v>
      </c>
      <c r="H3" s="9" t="s">
        <v>10</v>
      </c>
      <c r="I3" s="11">
        <f>SUM(I8:I154)</f>
        <v>17463905.067652743</v>
      </c>
    </row>
    <row r="4" spans="3:11" x14ac:dyDescent="0.25">
      <c r="H4" s="9"/>
      <c r="I4" s="9">
        <f>_xlfn.VAR.P(H8:H154)</f>
        <v>116967.91180981867</v>
      </c>
    </row>
    <row r="6" spans="3:11" x14ac:dyDescent="0.25">
      <c r="C6" s="9" t="s">
        <v>0</v>
      </c>
      <c r="D6" s="9" t="s">
        <v>2</v>
      </c>
      <c r="E6" s="9"/>
      <c r="F6" s="9"/>
      <c r="G6" s="9" t="s">
        <v>8</v>
      </c>
      <c r="H6" s="9" t="s">
        <v>3</v>
      </c>
      <c r="I6" s="9" t="s">
        <v>4</v>
      </c>
      <c r="J6" s="9" t="s">
        <v>6</v>
      </c>
    </row>
    <row r="7" spans="3:11" x14ac:dyDescent="0.25">
      <c r="C7" s="10">
        <v>43896</v>
      </c>
      <c r="D7" s="9">
        <v>2</v>
      </c>
      <c r="E7" s="9">
        <v>2</v>
      </c>
      <c r="F7" s="9">
        <v>1</v>
      </c>
      <c r="G7" s="9"/>
      <c r="H7" s="9"/>
      <c r="I7" s="9"/>
      <c r="J7" s="9"/>
    </row>
    <row r="8" spans="3:11" x14ac:dyDescent="0.25">
      <c r="C8" s="10">
        <v>43897</v>
      </c>
      <c r="D8" s="9">
        <v>3</v>
      </c>
      <c r="E8" s="11">
        <f>$E$2*D8+(1-$E$2)*(E7+F7)</f>
        <v>3</v>
      </c>
      <c r="F8" s="11">
        <f>$E$3*(E8-E7)+(1-$E$3)*F7</f>
        <v>1</v>
      </c>
      <c r="G8" s="11">
        <f>E7+F7</f>
        <v>3</v>
      </c>
      <c r="H8" s="11">
        <f>D8-G8</f>
        <v>0</v>
      </c>
      <c r="I8" s="11">
        <f>H8^2</f>
        <v>0</v>
      </c>
      <c r="J8" s="12">
        <f>ABS(H8)/D8</f>
        <v>0</v>
      </c>
      <c r="K8" s="2"/>
    </row>
    <row r="9" spans="3:11" x14ac:dyDescent="0.25">
      <c r="C9" s="10">
        <v>43898</v>
      </c>
      <c r="D9" s="9">
        <v>7</v>
      </c>
      <c r="E9" s="11">
        <f t="shared" ref="E9:E72" si="0">$E$2*D9+(1-$E$2)*(E8+F8)</f>
        <v>7</v>
      </c>
      <c r="F9" s="11">
        <f t="shared" ref="F9:F72" si="1">$E$3*(E9-E8)+(1-$E$3)*F8</f>
        <v>2.7225289042512548</v>
      </c>
      <c r="G9" s="11">
        <f t="shared" ref="G9:G72" si="2">E8+F8</f>
        <v>4</v>
      </c>
      <c r="H9" s="11">
        <f t="shared" ref="H9:H72" si="3">D9-G9</f>
        <v>3</v>
      </c>
      <c r="I9" s="11">
        <f t="shared" ref="I9:I72" si="4">H9^2</f>
        <v>9</v>
      </c>
      <c r="J9" s="12">
        <f t="shared" ref="J9:J72" si="5">ABS(H9)/D9</f>
        <v>0.42857142857142855</v>
      </c>
      <c r="K9" s="2"/>
    </row>
    <row r="10" spans="3:11" x14ac:dyDescent="0.25">
      <c r="C10" s="10">
        <v>43899</v>
      </c>
      <c r="D10" s="9">
        <v>21</v>
      </c>
      <c r="E10" s="11">
        <f t="shared" si="0"/>
        <v>21</v>
      </c>
      <c r="F10" s="11">
        <f t="shared" si="1"/>
        <v>9.197785547346351</v>
      </c>
      <c r="G10" s="11">
        <f t="shared" si="2"/>
        <v>9.7225289042512557</v>
      </c>
      <c r="H10" s="11">
        <f t="shared" si="3"/>
        <v>11.277471095748744</v>
      </c>
      <c r="I10" s="11">
        <f t="shared" si="4"/>
        <v>127.18135431544839</v>
      </c>
      <c r="J10" s="12">
        <f t="shared" si="5"/>
        <v>0.5370224331308926</v>
      </c>
      <c r="K10" s="2"/>
    </row>
    <row r="11" spans="3:11" x14ac:dyDescent="0.25">
      <c r="C11" s="10">
        <v>43900</v>
      </c>
      <c r="D11" s="9">
        <v>30</v>
      </c>
      <c r="E11" s="11">
        <f t="shared" si="0"/>
        <v>30</v>
      </c>
      <c r="F11" s="11">
        <f t="shared" si="1"/>
        <v>9.0842217732972692</v>
      </c>
      <c r="G11" s="11">
        <f t="shared" si="2"/>
        <v>30.197785547346349</v>
      </c>
      <c r="H11" s="11">
        <f t="shared" si="3"/>
        <v>-0.19778554734634923</v>
      </c>
      <c r="I11" s="11">
        <f t="shared" si="4"/>
        <v>3.9119122739094951E-2</v>
      </c>
      <c r="J11" s="12">
        <f t="shared" si="5"/>
        <v>6.5928515782116412E-3</v>
      </c>
      <c r="K11" s="2"/>
    </row>
    <row r="12" spans="3:11" x14ac:dyDescent="0.25">
      <c r="C12" s="10">
        <v>43901</v>
      </c>
      <c r="D12" s="9">
        <v>46</v>
      </c>
      <c r="E12" s="11">
        <f t="shared" si="0"/>
        <v>46</v>
      </c>
      <c r="F12" s="11">
        <f t="shared" si="1"/>
        <v>13.05509773692625</v>
      </c>
      <c r="G12" s="11">
        <f t="shared" si="2"/>
        <v>39.084221773297273</v>
      </c>
      <c r="H12" s="11">
        <f t="shared" si="3"/>
        <v>6.9157782267027272</v>
      </c>
      <c r="I12" s="11">
        <f t="shared" si="4"/>
        <v>47.827988480935517</v>
      </c>
      <c r="J12" s="12">
        <f t="shared" si="5"/>
        <v>0.15034300492832015</v>
      </c>
      <c r="K12" s="2"/>
    </row>
    <row r="13" spans="3:11" x14ac:dyDescent="0.25">
      <c r="C13" s="10">
        <v>43902</v>
      </c>
      <c r="D13" s="9">
        <v>49</v>
      </c>
      <c r="E13" s="11">
        <f t="shared" si="0"/>
        <v>49</v>
      </c>
      <c r="F13" s="11">
        <f t="shared" si="1"/>
        <v>7.2816989079506342</v>
      </c>
      <c r="G13" s="11">
        <f t="shared" si="2"/>
        <v>59.05509773692625</v>
      </c>
      <c r="H13" s="11">
        <f t="shared" si="3"/>
        <v>-10.05509773692625</v>
      </c>
      <c r="I13" s="11">
        <f t="shared" si="4"/>
        <v>101.10499049913939</v>
      </c>
      <c r="J13" s="12">
        <f t="shared" si="5"/>
        <v>0.20520607626380102</v>
      </c>
      <c r="K13" s="2"/>
    </row>
    <row r="14" spans="3:11" x14ac:dyDescent="0.25">
      <c r="C14" s="10">
        <v>43903</v>
      </c>
      <c r="D14" s="9">
        <v>61</v>
      </c>
      <c r="E14" s="11">
        <f t="shared" si="0"/>
        <v>61</v>
      </c>
      <c r="F14" s="11">
        <f t="shared" si="1"/>
        <v>9.9908355779557318</v>
      </c>
      <c r="G14" s="11">
        <f t="shared" si="2"/>
        <v>56.281698907950634</v>
      </c>
      <c r="H14" s="11">
        <f t="shared" si="3"/>
        <v>4.7183010920493658</v>
      </c>
      <c r="I14" s="11">
        <f t="shared" si="4"/>
        <v>22.262365195234239</v>
      </c>
      <c r="J14" s="12">
        <f t="shared" si="5"/>
        <v>7.7349198230317467E-2</v>
      </c>
      <c r="K14" s="2"/>
    </row>
    <row r="15" spans="3:11" x14ac:dyDescent="0.25">
      <c r="C15" s="10">
        <v>43904</v>
      </c>
      <c r="D15" s="9">
        <v>108</v>
      </c>
      <c r="E15" s="11">
        <f t="shared" si="0"/>
        <v>108</v>
      </c>
      <c r="F15" s="11">
        <f t="shared" si="1"/>
        <v>31.240620724341881</v>
      </c>
      <c r="G15" s="11">
        <f t="shared" si="2"/>
        <v>70.990835577955735</v>
      </c>
      <c r="H15" s="11">
        <f t="shared" si="3"/>
        <v>37.009164422044265</v>
      </c>
      <c r="I15" s="11">
        <f t="shared" si="4"/>
        <v>1369.678251217907</v>
      </c>
      <c r="J15" s="12">
        <f t="shared" si="5"/>
        <v>0.34267744835226172</v>
      </c>
      <c r="K15" s="2"/>
    </row>
    <row r="16" spans="3:11" x14ac:dyDescent="0.25">
      <c r="C16" s="10">
        <v>43905</v>
      </c>
      <c r="D16" s="9">
        <v>137</v>
      </c>
      <c r="E16" s="11">
        <f t="shared" si="0"/>
        <v>137</v>
      </c>
      <c r="F16" s="11">
        <f t="shared" si="1"/>
        <v>29.954109403960789</v>
      </c>
      <c r="G16" s="11">
        <f t="shared" si="2"/>
        <v>139.24062072434188</v>
      </c>
      <c r="H16" s="11">
        <f t="shared" si="3"/>
        <v>-2.2406207243418805</v>
      </c>
      <c r="I16" s="11">
        <f t="shared" si="4"/>
        <v>5.020381230350333</v>
      </c>
      <c r="J16" s="12">
        <f t="shared" si="5"/>
        <v>1.6354895798115915E-2</v>
      </c>
      <c r="K16" s="2"/>
    </row>
    <row r="17" spans="3:11" x14ac:dyDescent="0.25">
      <c r="C17" s="10">
        <v>43906</v>
      </c>
      <c r="D17" s="9">
        <v>139</v>
      </c>
      <c r="E17" s="11">
        <f t="shared" si="0"/>
        <v>139</v>
      </c>
      <c r="F17" s="11">
        <f t="shared" si="1"/>
        <v>13.90352225698603</v>
      </c>
      <c r="G17" s="11">
        <f t="shared" si="2"/>
        <v>166.95410940396079</v>
      </c>
      <c r="H17" s="11">
        <f t="shared" si="3"/>
        <v>-27.954109403960786</v>
      </c>
      <c r="I17" s="11">
        <f t="shared" si="4"/>
        <v>781.43223256860881</v>
      </c>
      <c r="J17" s="12">
        <f t="shared" si="5"/>
        <v>0.20110870074791931</v>
      </c>
      <c r="K17" s="2"/>
    </row>
    <row r="18" spans="3:11" x14ac:dyDescent="0.25">
      <c r="C18" s="10">
        <v>43907</v>
      </c>
      <c r="D18" s="9">
        <v>184</v>
      </c>
      <c r="E18" s="11">
        <f t="shared" si="0"/>
        <v>184</v>
      </c>
      <c r="F18" s="11">
        <f t="shared" si="1"/>
        <v>31.758382834568494</v>
      </c>
      <c r="G18" s="11">
        <f t="shared" si="2"/>
        <v>152.90352225698604</v>
      </c>
      <c r="H18" s="11">
        <f t="shared" si="3"/>
        <v>31.096477743013963</v>
      </c>
      <c r="I18" s="11">
        <f t="shared" si="4"/>
        <v>966.99092802176278</v>
      </c>
      <c r="J18" s="12">
        <f t="shared" si="5"/>
        <v>0.16900259642942372</v>
      </c>
      <c r="K18" s="2"/>
    </row>
    <row r="19" spans="3:11" x14ac:dyDescent="0.25">
      <c r="C19" s="10">
        <v>43908</v>
      </c>
      <c r="D19" s="9">
        <v>199</v>
      </c>
      <c r="E19" s="11">
        <f t="shared" si="0"/>
        <v>199</v>
      </c>
      <c r="F19" s="11">
        <f t="shared" si="1"/>
        <v>22.136116560884389</v>
      </c>
      <c r="G19" s="11">
        <f t="shared" si="2"/>
        <v>215.75838283456849</v>
      </c>
      <c r="H19" s="11">
        <f t="shared" si="3"/>
        <v>-16.758382834568494</v>
      </c>
      <c r="I19" s="11">
        <f t="shared" si="4"/>
        <v>280.84339522995992</v>
      </c>
      <c r="J19" s="12">
        <f t="shared" si="5"/>
        <v>8.4212979068183383E-2</v>
      </c>
      <c r="K19" s="2"/>
    </row>
    <row r="20" spans="3:11" x14ac:dyDescent="0.25">
      <c r="C20" s="10">
        <v>43909</v>
      </c>
      <c r="D20" s="9">
        <v>214</v>
      </c>
      <c r="E20" s="11">
        <f t="shared" si="0"/>
        <v>214</v>
      </c>
      <c r="F20" s="11">
        <f t="shared" si="1"/>
        <v>18.038727547474583</v>
      </c>
      <c r="G20" s="11">
        <f t="shared" si="2"/>
        <v>221.13611656088437</v>
      </c>
      <c r="H20" s="11">
        <f t="shared" si="3"/>
        <v>-7.1361165608843748</v>
      </c>
      <c r="I20" s="11">
        <f t="shared" si="4"/>
        <v>50.924159570528239</v>
      </c>
      <c r="J20" s="12">
        <f t="shared" si="5"/>
        <v>3.3346339069553151E-2</v>
      </c>
      <c r="K20" s="2"/>
    </row>
    <row r="21" spans="3:11" x14ac:dyDescent="0.25">
      <c r="C21" s="10">
        <v>43910</v>
      </c>
      <c r="D21" s="9">
        <v>227</v>
      </c>
      <c r="E21" s="11">
        <f t="shared" si="0"/>
        <v>227</v>
      </c>
      <c r="F21" s="11">
        <f t="shared" si="1"/>
        <v>15.145609600417249</v>
      </c>
      <c r="G21" s="11">
        <f t="shared" si="2"/>
        <v>232.03872754747459</v>
      </c>
      <c r="H21" s="11">
        <f t="shared" si="3"/>
        <v>-5.0387275474745934</v>
      </c>
      <c r="I21" s="11">
        <f t="shared" si="4"/>
        <v>25.388775297679331</v>
      </c>
      <c r="J21" s="12">
        <f t="shared" si="5"/>
        <v>2.2197037654073097E-2</v>
      </c>
      <c r="K21" s="2"/>
    </row>
    <row r="22" spans="3:11" x14ac:dyDescent="0.25">
      <c r="C22" s="10">
        <v>43911</v>
      </c>
      <c r="D22" s="9">
        <v>304</v>
      </c>
      <c r="E22" s="11">
        <f t="shared" si="0"/>
        <v>304</v>
      </c>
      <c r="F22" s="11">
        <f t="shared" si="1"/>
        <v>50.660934706458121</v>
      </c>
      <c r="G22" s="11">
        <f t="shared" si="2"/>
        <v>242.14560960041726</v>
      </c>
      <c r="H22" s="11">
        <f t="shared" si="3"/>
        <v>61.854390399582741</v>
      </c>
      <c r="I22" s="11">
        <f t="shared" si="4"/>
        <v>3825.9656117039935</v>
      </c>
      <c r="J22" s="12">
        <f t="shared" si="5"/>
        <v>0.20346838947231163</v>
      </c>
      <c r="K22" s="2"/>
    </row>
    <row r="23" spans="3:11" x14ac:dyDescent="0.25">
      <c r="C23" s="10">
        <v>43912</v>
      </c>
      <c r="D23" s="9">
        <v>377</v>
      </c>
      <c r="E23" s="11">
        <f t="shared" si="0"/>
        <v>377</v>
      </c>
      <c r="F23" s="11">
        <f t="shared" si="1"/>
        <v>63.487496593818769</v>
      </c>
      <c r="G23" s="11">
        <f t="shared" si="2"/>
        <v>354.66093470645814</v>
      </c>
      <c r="H23" s="11">
        <f t="shared" si="3"/>
        <v>22.339065293541864</v>
      </c>
      <c r="I23" s="11">
        <f t="shared" si="4"/>
        <v>499.03383818912664</v>
      </c>
      <c r="J23" s="12">
        <f t="shared" si="5"/>
        <v>5.9254815102233065E-2</v>
      </c>
      <c r="K23" s="2"/>
    </row>
    <row r="24" spans="3:11" x14ac:dyDescent="0.25">
      <c r="C24" s="10">
        <v>43913</v>
      </c>
      <c r="D24" s="9">
        <v>458</v>
      </c>
      <c r="E24" s="11">
        <f t="shared" si="0"/>
        <v>458</v>
      </c>
      <c r="F24" s="11">
        <f t="shared" si="1"/>
        <v>73.542761028134009</v>
      </c>
      <c r="G24" s="11">
        <f t="shared" si="2"/>
        <v>440.48749659381878</v>
      </c>
      <c r="H24" s="11">
        <f t="shared" si="3"/>
        <v>17.512503406181224</v>
      </c>
      <c r="I24" s="11">
        <f t="shared" si="4"/>
        <v>306.68777555150899</v>
      </c>
      <c r="J24" s="12">
        <f t="shared" si="5"/>
        <v>3.8236907000395684E-2</v>
      </c>
      <c r="K24" s="2"/>
    </row>
    <row r="25" spans="3:11" x14ac:dyDescent="0.25">
      <c r="C25" s="10">
        <v>43914</v>
      </c>
      <c r="D25" s="9">
        <v>548</v>
      </c>
      <c r="E25" s="11">
        <f t="shared" si="0"/>
        <v>548</v>
      </c>
      <c r="F25" s="11">
        <f t="shared" si="1"/>
        <v>82.992117632537145</v>
      </c>
      <c r="G25" s="11">
        <f t="shared" si="2"/>
        <v>531.54276102813401</v>
      </c>
      <c r="H25" s="11">
        <f t="shared" si="3"/>
        <v>16.457238971865991</v>
      </c>
      <c r="I25" s="11">
        <f t="shared" si="4"/>
        <v>270.84071457710479</v>
      </c>
      <c r="J25" s="12">
        <f t="shared" si="5"/>
        <v>3.0031457977857647E-2</v>
      </c>
      <c r="K25" s="2"/>
    </row>
    <row r="26" spans="3:11" x14ac:dyDescent="0.25">
      <c r="C26" s="10">
        <v>43915</v>
      </c>
      <c r="D26" s="9">
        <v>632</v>
      </c>
      <c r="E26" s="11">
        <f t="shared" si="0"/>
        <v>632</v>
      </c>
      <c r="F26" s="11">
        <f t="shared" si="1"/>
        <v>83.57081980255046</v>
      </c>
      <c r="G26" s="11">
        <f t="shared" si="2"/>
        <v>630.9921176325372</v>
      </c>
      <c r="H26" s="11">
        <f t="shared" si="3"/>
        <v>1.0078823674627984</v>
      </c>
      <c r="I26" s="11">
        <f t="shared" si="4"/>
        <v>1.0158268666424153</v>
      </c>
      <c r="J26" s="12">
        <f t="shared" si="5"/>
        <v>1.5947505814284783E-3</v>
      </c>
      <c r="K26" s="2"/>
    </row>
    <row r="27" spans="3:11" x14ac:dyDescent="0.25">
      <c r="C27" s="10">
        <v>43916</v>
      </c>
      <c r="D27" s="9">
        <v>702</v>
      </c>
      <c r="E27" s="11">
        <f t="shared" si="0"/>
        <v>702</v>
      </c>
      <c r="F27" s="11">
        <f t="shared" si="1"/>
        <v>75.778776681124299</v>
      </c>
      <c r="G27" s="11">
        <f t="shared" si="2"/>
        <v>715.57081980255043</v>
      </c>
      <c r="H27" s="11">
        <f t="shared" si="3"/>
        <v>-13.570819802550432</v>
      </c>
      <c r="I27" s="11">
        <f t="shared" si="4"/>
        <v>184.16715011329492</v>
      </c>
      <c r="J27" s="12">
        <f t="shared" si="5"/>
        <v>1.9331652140385229E-2</v>
      </c>
      <c r="K27" s="2"/>
    </row>
    <row r="28" spans="3:11" x14ac:dyDescent="0.25">
      <c r="C28" s="10">
        <v>43917</v>
      </c>
      <c r="D28" s="9">
        <v>804</v>
      </c>
      <c r="E28" s="11">
        <f t="shared" si="0"/>
        <v>804</v>
      </c>
      <c r="F28" s="11">
        <f t="shared" si="1"/>
        <v>90.834381704987777</v>
      </c>
      <c r="G28" s="11">
        <f t="shared" si="2"/>
        <v>777.77877668112433</v>
      </c>
      <c r="H28" s="11">
        <f t="shared" si="3"/>
        <v>26.221223318875673</v>
      </c>
      <c r="I28" s="11">
        <f t="shared" si="4"/>
        <v>687.5525523383493</v>
      </c>
      <c r="J28" s="12">
        <f t="shared" si="5"/>
        <v>3.2613461839397603E-2</v>
      </c>
      <c r="K28" s="2"/>
    </row>
    <row r="29" spans="3:11" x14ac:dyDescent="0.25">
      <c r="C29" s="10">
        <v>43918</v>
      </c>
      <c r="D29" s="9">
        <v>1071</v>
      </c>
      <c r="E29" s="11">
        <f t="shared" si="0"/>
        <v>1071</v>
      </c>
      <c r="F29" s="11">
        <f t="shared" si="1"/>
        <v>191.98450485447185</v>
      </c>
      <c r="G29" s="11">
        <f t="shared" si="2"/>
        <v>894.83438170498778</v>
      </c>
      <c r="H29" s="11">
        <f t="shared" si="3"/>
        <v>176.16561829501222</v>
      </c>
      <c r="I29" s="11">
        <f t="shared" si="4"/>
        <v>31034.325069263945</v>
      </c>
      <c r="J29" s="12">
        <f t="shared" si="5"/>
        <v>0.16448703855743438</v>
      </c>
      <c r="K29" s="2"/>
    </row>
    <row r="30" spans="3:11" x14ac:dyDescent="0.25">
      <c r="C30" s="10">
        <v>43919</v>
      </c>
      <c r="D30" s="9">
        <v>1414</v>
      </c>
      <c r="E30" s="11">
        <f t="shared" si="0"/>
        <v>1414</v>
      </c>
      <c r="F30" s="11">
        <f t="shared" si="1"/>
        <v>278.69402331380093</v>
      </c>
      <c r="G30" s="11">
        <f t="shared" si="2"/>
        <v>1262.9845048544719</v>
      </c>
      <c r="H30" s="11">
        <f t="shared" si="3"/>
        <v>151.01549514552812</v>
      </c>
      <c r="I30" s="11">
        <f t="shared" si="4"/>
        <v>22805.679774049026</v>
      </c>
      <c r="J30" s="12">
        <f t="shared" si="5"/>
        <v>0.10680020873092512</v>
      </c>
      <c r="K30" s="2"/>
    </row>
    <row r="31" spans="3:11" x14ac:dyDescent="0.25">
      <c r="C31" s="10">
        <v>43920</v>
      </c>
      <c r="D31" s="9">
        <v>1541</v>
      </c>
      <c r="E31" s="11">
        <f t="shared" si="0"/>
        <v>1541</v>
      </c>
      <c r="F31" s="11">
        <f t="shared" si="1"/>
        <v>191.59491006040565</v>
      </c>
      <c r="G31" s="11">
        <f t="shared" si="2"/>
        <v>1692.6940233138009</v>
      </c>
      <c r="H31" s="11">
        <f t="shared" si="3"/>
        <v>-151.69402331380093</v>
      </c>
      <c r="I31" s="11">
        <f t="shared" si="4"/>
        <v>23011.076709127978</v>
      </c>
      <c r="J31" s="12">
        <f t="shared" si="5"/>
        <v>9.8438691313303656E-2</v>
      </c>
      <c r="K31" s="2"/>
    </row>
    <row r="32" spans="3:11" x14ac:dyDescent="0.25">
      <c r="C32" s="10">
        <v>43921</v>
      </c>
      <c r="D32" s="9">
        <v>2079</v>
      </c>
      <c r="E32" s="11">
        <f t="shared" si="0"/>
        <v>2079</v>
      </c>
      <c r="F32" s="11">
        <f t="shared" si="1"/>
        <v>390.49250339397463</v>
      </c>
      <c r="G32" s="11">
        <f t="shared" si="2"/>
        <v>1732.5949100604057</v>
      </c>
      <c r="H32" s="11">
        <f t="shared" si="3"/>
        <v>346.40508993959429</v>
      </c>
      <c r="I32" s="11">
        <f t="shared" si="4"/>
        <v>119996.48633605841</v>
      </c>
      <c r="J32" s="12">
        <f t="shared" si="5"/>
        <v>0.16662101488195974</v>
      </c>
      <c r="K32" s="2"/>
    </row>
    <row r="33" spans="3:11" x14ac:dyDescent="0.25">
      <c r="C33" s="10">
        <v>43922</v>
      </c>
      <c r="D33" s="9">
        <v>2306</v>
      </c>
      <c r="E33" s="11">
        <f t="shared" si="0"/>
        <v>2306</v>
      </c>
      <c r="F33" s="11">
        <f t="shared" si="1"/>
        <v>296.61898248580206</v>
      </c>
      <c r="G33" s="11">
        <f t="shared" si="2"/>
        <v>2469.4925033939744</v>
      </c>
      <c r="H33" s="11">
        <f t="shared" si="3"/>
        <v>-163.4925033939744</v>
      </c>
      <c r="I33" s="11">
        <f t="shared" si="4"/>
        <v>26729.798666028732</v>
      </c>
      <c r="J33" s="12">
        <f t="shared" si="5"/>
        <v>7.0898743882903043E-2</v>
      </c>
      <c r="K33" s="2"/>
    </row>
    <row r="34" spans="3:11" x14ac:dyDescent="0.25">
      <c r="C34" s="10">
        <v>43923</v>
      </c>
      <c r="D34" s="9">
        <v>2628</v>
      </c>
      <c r="E34" s="11">
        <f t="shared" si="0"/>
        <v>2628</v>
      </c>
      <c r="F34" s="11">
        <f t="shared" si="1"/>
        <v>311.19216124830649</v>
      </c>
      <c r="G34" s="11">
        <f t="shared" si="2"/>
        <v>2602.618982485802</v>
      </c>
      <c r="H34" s="11">
        <f t="shared" si="3"/>
        <v>25.381017514197993</v>
      </c>
      <c r="I34" s="11">
        <f t="shared" si="4"/>
        <v>644.19605005602523</v>
      </c>
      <c r="J34" s="12">
        <f t="shared" si="5"/>
        <v>9.6579214285380487E-3</v>
      </c>
      <c r="K34" s="2"/>
    </row>
    <row r="35" spans="3:11" x14ac:dyDescent="0.25">
      <c r="C35" s="10">
        <v>43924</v>
      </c>
      <c r="D35" s="9">
        <v>3013</v>
      </c>
      <c r="E35" s="11">
        <f t="shared" si="0"/>
        <v>3013</v>
      </c>
      <c r="F35" s="11">
        <f t="shared" si="1"/>
        <v>353.57087311834249</v>
      </c>
      <c r="G35" s="11">
        <f t="shared" si="2"/>
        <v>2939.1921612483065</v>
      </c>
      <c r="H35" s="11">
        <f t="shared" si="3"/>
        <v>73.807838751693453</v>
      </c>
      <c r="I35" s="11">
        <f t="shared" si="4"/>
        <v>5447.597061195982</v>
      </c>
      <c r="J35" s="12">
        <f t="shared" si="5"/>
        <v>2.4496461583701775E-2</v>
      </c>
      <c r="K35" s="2"/>
    </row>
    <row r="36" spans="3:11" x14ac:dyDescent="0.25">
      <c r="C36" s="10">
        <v>43925</v>
      </c>
      <c r="D36" s="9">
        <v>3088</v>
      </c>
      <c r="E36" s="11">
        <f t="shared" si="0"/>
        <v>3088</v>
      </c>
      <c r="F36" s="11">
        <f t="shared" si="1"/>
        <v>193.62207950872454</v>
      </c>
      <c r="G36" s="11">
        <f t="shared" si="2"/>
        <v>3366.5708731183427</v>
      </c>
      <c r="H36" s="11">
        <f t="shared" si="3"/>
        <v>-278.57087311834266</v>
      </c>
      <c r="I36" s="11">
        <f t="shared" si="4"/>
        <v>77601.731349915761</v>
      </c>
      <c r="J36" s="12">
        <f t="shared" si="5"/>
        <v>9.0210774973556562E-2</v>
      </c>
      <c r="K36" s="2"/>
    </row>
    <row r="37" spans="3:11" x14ac:dyDescent="0.25">
      <c r="C37" s="10">
        <v>43926</v>
      </c>
      <c r="D37" s="9">
        <v>3240</v>
      </c>
      <c r="E37" s="11">
        <f t="shared" si="0"/>
        <v>3240</v>
      </c>
      <c r="F37" s="11">
        <f t="shared" si="1"/>
        <v>169.72366783911724</v>
      </c>
      <c r="G37" s="11">
        <f t="shared" si="2"/>
        <v>3281.6220795087247</v>
      </c>
      <c r="H37" s="11">
        <f t="shared" si="3"/>
        <v>-41.62207950872471</v>
      </c>
      <c r="I37" s="11">
        <f t="shared" si="4"/>
        <v>1732.3975026306014</v>
      </c>
      <c r="J37" s="12">
        <f t="shared" si="5"/>
        <v>1.2846320836026145E-2</v>
      </c>
      <c r="K37" s="2"/>
    </row>
    <row r="38" spans="3:11" x14ac:dyDescent="0.25">
      <c r="C38" s="10">
        <v>43927</v>
      </c>
      <c r="D38" s="9">
        <v>3653</v>
      </c>
      <c r="E38" s="11">
        <f t="shared" si="0"/>
        <v>3653</v>
      </c>
      <c r="F38" s="11">
        <f t="shared" si="1"/>
        <v>309.40717246156714</v>
      </c>
      <c r="G38" s="11">
        <f t="shared" si="2"/>
        <v>3409.7236678391173</v>
      </c>
      <c r="H38" s="11">
        <f t="shared" si="3"/>
        <v>243.2763321608827</v>
      </c>
      <c r="I38" s="11">
        <f t="shared" si="4"/>
        <v>59183.373789652134</v>
      </c>
      <c r="J38" s="12">
        <f t="shared" si="5"/>
        <v>6.6596313211301036E-2</v>
      </c>
      <c r="K38" s="2"/>
    </row>
    <row r="39" spans="3:11" x14ac:dyDescent="0.25">
      <c r="C39" s="10">
        <v>43928</v>
      </c>
      <c r="D39" s="9">
        <v>3757</v>
      </c>
      <c r="E39" s="11">
        <f t="shared" si="0"/>
        <v>3757</v>
      </c>
      <c r="F39" s="11">
        <f t="shared" si="1"/>
        <v>191.46724189304322</v>
      </c>
      <c r="G39" s="11">
        <f t="shared" si="2"/>
        <v>3962.4071724615669</v>
      </c>
      <c r="H39" s="11">
        <f t="shared" si="3"/>
        <v>-205.40717246156692</v>
      </c>
      <c r="I39" s="11">
        <f t="shared" si="4"/>
        <v>42192.106498655892</v>
      </c>
      <c r="J39" s="12">
        <f t="shared" si="5"/>
        <v>5.4673189369594602E-2</v>
      </c>
      <c r="K39" s="2"/>
    </row>
    <row r="40" spans="3:11" x14ac:dyDescent="0.25">
      <c r="C40" s="10">
        <v>43929</v>
      </c>
      <c r="D40" s="9">
        <v>3863</v>
      </c>
      <c r="E40" s="11">
        <f t="shared" si="0"/>
        <v>3863</v>
      </c>
      <c r="F40" s="11">
        <f t="shared" si="1"/>
        <v>142.39397705057632</v>
      </c>
      <c r="G40" s="11">
        <f t="shared" si="2"/>
        <v>3948.4672418930431</v>
      </c>
      <c r="H40" s="11">
        <f t="shared" si="3"/>
        <v>-85.467241893043138</v>
      </c>
      <c r="I40" s="11">
        <f t="shared" si="4"/>
        <v>7304.6494368039475</v>
      </c>
      <c r="J40" s="12">
        <f t="shared" si="5"/>
        <v>2.2124577243863096E-2</v>
      </c>
      <c r="K40" s="2"/>
    </row>
    <row r="41" spans="3:11" x14ac:dyDescent="0.25">
      <c r="C41" s="10">
        <v>43930</v>
      </c>
      <c r="D41" s="9">
        <v>4069</v>
      </c>
      <c r="E41" s="11">
        <f t="shared" si="0"/>
        <v>4069</v>
      </c>
      <c r="F41" s="11">
        <f t="shared" si="1"/>
        <v>178.91504805552665</v>
      </c>
      <c r="G41" s="11">
        <f t="shared" si="2"/>
        <v>4005.3939770505763</v>
      </c>
      <c r="H41" s="11">
        <f t="shared" si="3"/>
        <v>63.606022949423732</v>
      </c>
      <c r="I41" s="11">
        <f t="shared" si="4"/>
        <v>4045.7261554426186</v>
      </c>
      <c r="J41" s="12">
        <f t="shared" si="5"/>
        <v>1.5631856217602293E-2</v>
      </c>
      <c r="K41" s="2"/>
    </row>
    <row r="42" spans="3:11" x14ac:dyDescent="0.25">
      <c r="C42" s="10">
        <v>43931</v>
      </c>
      <c r="D42" s="9">
        <v>4188</v>
      </c>
      <c r="E42" s="11">
        <f t="shared" si="0"/>
        <v>4188</v>
      </c>
      <c r="F42" s="11">
        <f t="shared" si="1"/>
        <v>144.51324736377745</v>
      </c>
      <c r="G42" s="11">
        <f t="shared" si="2"/>
        <v>4247.9150480555263</v>
      </c>
      <c r="H42" s="11">
        <f t="shared" si="3"/>
        <v>-59.915048055526313</v>
      </c>
      <c r="I42" s="11">
        <f t="shared" si="4"/>
        <v>3589.8129834960273</v>
      </c>
      <c r="J42" s="12">
        <f t="shared" si="5"/>
        <v>1.4306362954996732E-2</v>
      </c>
      <c r="K42" s="2"/>
    </row>
    <row r="43" spans="3:11" x14ac:dyDescent="0.25">
      <c r="C43" s="10">
        <v>43932</v>
      </c>
      <c r="D43" s="9">
        <v>4421</v>
      </c>
      <c r="E43" s="11">
        <f t="shared" si="0"/>
        <v>4421</v>
      </c>
      <c r="F43" s="11">
        <f t="shared" si="1"/>
        <v>195.32024371685219</v>
      </c>
      <c r="G43" s="11">
        <f t="shared" si="2"/>
        <v>4332.5132473637777</v>
      </c>
      <c r="H43" s="11">
        <f t="shared" si="3"/>
        <v>88.486752636222263</v>
      </c>
      <c r="I43" s="11">
        <f t="shared" si="4"/>
        <v>7829.9053921039877</v>
      </c>
      <c r="J43" s="12">
        <f t="shared" si="5"/>
        <v>2.0015098990323967E-2</v>
      </c>
      <c r="K43" s="2"/>
    </row>
    <row r="44" spans="3:11" x14ac:dyDescent="0.25">
      <c r="C44" s="10">
        <v>43933</v>
      </c>
      <c r="D44" s="9">
        <v>4641</v>
      </c>
      <c r="E44" s="11">
        <f t="shared" si="0"/>
        <v>4641</v>
      </c>
      <c r="F44" s="11">
        <f t="shared" si="1"/>
        <v>209.49077489938509</v>
      </c>
      <c r="G44" s="11">
        <f t="shared" si="2"/>
        <v>4616.320243716852</v>
      </c>
      <c r="H44" s="11">
        <f t="shared" si="3"/>
        <v>24.679756283147981</v>
      </c>
      <c r="I44" s="11">
        <f t="shared" si="4"/>
        <v>609.0903701955823</v>
      </c>
      <c r="J44" s="12">
        <f t="shared" si="5"/>
        <v>5.3177669216005127E-3</v>
      </c>
      <c r="K44" s="2"/>
    </row>
    <row r="45" spans="3:11" x14ac:dyDescent="0.25">
      <c r="C45" s="10">
        <v>43934</v>
      </c>
      <c r="D45" s="9">
        <v>4925</v>
      </c>
      <c r="E45" s="11">
        <f t="shared" si="0"/>
        <v>4925</v>
      </c>
      <c r="F45" s="11">
        <f t="shared" si="1"/>
        <v>252.27220618910917</v>
      </c>
      <c r="G45" s="11">
        <f t="shared" si="2"/>
        <v>4850.4907748993846</v>
      </c>
      <c r="H45" s="11">
        <f t="shared" si="3"/>
        <v>74.509225100615367</v>
      </c>
      <c r="I45" s="11">
        <f t="shared" si="4"/>
        <v>5551.6246250941713</v>
      </c>
      <c r="J45" s="12">
        <f t="shared" si="5"/>
        <v>1.5128776670175708E-2</v>
      </c>
      <c r="K45" s="2"/>
    </row>
    <row r="46" spans="3:11" x14ac:dyDescent="0.25">
      <c r="C46" s="10">
        <v>43935</v>
      </c>
      <c r="D46" s="9">
        <v>5215</v>
      </c>
      <c r="E46" s="11">
        <f t="shared" si="0"/>
        <v>5215</v>
      </c>
      <c r="F46" s="11">
        <f t="shared" si="1"/>
        <v>273.9346113000729</v>
      </c>
      <c r="G46" s="11">
        <f t="shared" si="2"/>
        <v>5177.2722061891091</v>
      </c>
      <c r="H46" s="11">
        <f t="shared" si="3"/>
        <v>37.727793810890944</v>
      </c>
      <c r="I46" s="11">
        <f t="shared" si="4"/>
        <v>1423.3864258371011</v>
      </c>
      <c r="J46" s="12">
        <f t="shared" si="5"/>
        <v>7.2344762820500371E-3</v>
      </c>
      <c r="K46" s="2"/>
    </row>
    <row r="47" spans="3:11" x14ac:dyDescent="0.25">
      <c r="C47" s="10">
        <v>43936</v>
      </c>
      <c r="D47" s="9">
        <v>5445</v>
      </c>
      <c r="E47" s="11">
        <f t="shared" si="0"/>
        <v>5445</v>
      </c>
      <c r="F47" s="11">
        <f t="shared" si="1"/>
        <v>248.70839867959978</v>
      </c>
      <c r="G47" s="11">
        <f t="shared" si="2"/>
        <v>5488.9346113000729</v>
      </c>
      <c r="H47" s="11">
        <f t="shared" si="3"/>
        <v>-43.934611300072902</v>
      </c>
      <c r="I47" s="11">
        <f t="shared" si="4"/>
        <v>1930.2500700884934</v>
      </c>
      <c r="J47" s="12">
        <f t="shared" si="5"/>
        <v>8.068799136836162E-3</v>
      </c>
      <c r="K47" s="2"/>
    </row>
    <row r="48" spans="3:11" x14ac:dyDescent="0.25">
      <c r="C48" s="10">
        <v>43937</v>
      </c>
      <c r="D48" s="9">
        <v>5652</v>
      </c>
      <c r="E48" s="11">
        <f t="shared" si="0"/>
        <v>5652</v>
      </c>
      <c r="F48" s="11">
        <f t="shared" si="1"/>
        <v>224.76042458771795</v>
      </c>
      <c r="G48" s="11">
        <f t="shared" si="2"/>
        <v>5693.7083986795997</v>
      </c>
      <c r="H48" s="11">
        <f t="shared" si="3"/>
        <v>-41.708398679599668</v>
      </c>
      <c r="I48" s="11">
        <f t="shared" si="4"/>
        <v>1739.5905204164312</v>
      </c>
      <c r="J48" s="12">
        <f t="shared" si="5"/>
        <v>7.3794052865533734E-3</v>
      </c>
      <c r="K48" s="2"/>
    </row>
    <row r="49" spans="3:11" x14ac:dyDescent="0.25">
      <c r="C49" s="10">
        <v>43938</v>
      </c>
      <c r="D49" s="9">
        <v>5870</v>
      </c>
      <c r="E49" s="11">
        <f t="shared" si="0"/>
        <v>5870</v>
      </c>
      <c r="F49" s="11">
        <f t="shared" si="1"/>
        <v>220.87874900193293</v>
      </c>
      <c r="G49" s="11">
        <f t="shared" si="2"/>
        <v>5876.7604245877183</v>
      </c>
      <c r="H49" s="11">
        <f t="shared" si="3"/>
        <v>-6.760424587718262</v>
      </c>
      <c r="I49" s="11">
        <f t="shared" si="4"/>
        <v>45.70334060622563</v>
      </c>
      <c r="J49" s="12">
        <f t="shared" si="5"/>
        <v>1.1516907304460412E-3</v>
      </c>
      <c r="K49" s="2"/>
    </row>
    <row r="50" spans="3:11" x14ac:dyDescent="0.25">
      <c r="C50" s="10">
        <v>43939</v>
      </c>
      <c r="D50" s="9">
        <v>6078</v>
      </c>
      <c r="E50" s="11">
        <f t="shared" si="0"/>
        <v>6078</v>
      </c>
      <c r="F50" s="11">
        <f t="shared" si="1"/>
        <v>213.4840765331241</v>
      </c>
      <c r="G50" s="11">
        <f t="shared" si="2"/>
        <v>6090.8787490019331</v>
      </c>
      <c r="H50" s="11">
        <f t="shared" si="3"/>
        <v>-12.878749001933102</v>
      </c>
      <c r="I50" s="11">
        <f t="shared" si="4"/>
        <v>165.86217585479287</v>
      </c>
      <c r="J50" s="12">
        <f t="shared" si="5"/>
        <v>2.1189123069978778E-3</v>
      </c>
      <c r="K50" s="2"/>
    </row>
    <row r="51" spans="3:11" x14ac:dyDescent="0.25">
      <c r="C51" s="10">
        <v>43940</v>
      </c>
      <c r="D51" s="9">
        <v>6249</v>
      </c>
      <c r="E51" s="11">
        <f t="shared" si="0"/>
        <v>6249</v>
      </c>
      <c r="F51" s="11">
        <f t="shared" si="1"/>
        <v>189.09072660021451</v>
      </c>
      <c r="G51" s="11">
        <f t="shared" si="2"/>
        <v>6291.4840765331237</v>
      </c>
      <c r="H51" s="11">
        <f t="shared" si="3"/>
        <v>-42.484076533123698</v>
      </c>
      <c r="I51" s="11">
        <f t="shared" si="4"/>
        <v>1804.8967588723117</v>
      </c>
      <c r="J51" s="12">
        <f t="shared" si="5"/>
        <v>6.7985400117016636E-3</v>
      </c>
      <c r="K51" s="2"/>
    </row>
    <row r="52" spans="3:11" x14ac:dyDescent="0.25">
      <c r="C52" s="10">
        <v>43941</v>
      </c>
      <c r="D52" s="9">
        <v>6446</v>
      </c>
      <c r="E52" s="11">
        <f t="shared" si="0"/>
        <v>6446</v>
      </c>
      <c r="F52" s="11">
        <f t="shared" si="1"/>
        <v>193.63204394779987</v>
      </c>
      <c r="G52" s="11">
        <f t="shared" si="2"/>
        <v>6438.0907266002141</v>
      </c>
      <c r="H52" s="11">
        <f t="shared" si="3"/>
        <v>7.9092733997858886</v>
      </c>
      <c r="I52" s="11">
        <f t="shared" si="4"/>
        <v>62.556605712560632</v>
      </c>
      <c r="J52" s="12">
        <f t="shared" si="5"/>
        <v>1.227004871204761E-3</v>
      </c>
      <c r="K52" s="2"/>
    </row>
    <row r="53" spans="3:11" x14ac:dyDescent="0.25">
      <c r="C53" s="10">
        <v>43942</v>
      </c>
      <c r="D53" s="9">
        <v>6582</v>
      </c>
      <c r="E53" s="11">
        <f t="shared" si="0"/>
        <v>6582</v>
      </c>
      <c r="F53" s="11">
        <f t="shared" si="1"/>
        <v>160.54109011074524</v>
      </c>
      <c r="G53" s="11">
        <f t="shared" si="2"/>
        <v>6639.6320439477995</v>
      </c>
      <c r="H53" s="11">
        <f t="shared" si="3"/>
        <v>-57.632043947799502</v>
      </c>
      <c r="I53" s="11">
        <f t="shared" si="4"/>
        <v>3321.452489601093</v>
      </c>
      <c r="J53" s="12">
        <f t="shared" si="5"/>
        <v>8.7560078924034494E-3</v>
      </c>
      <c r="K53" s="2"/>
    </row>
    <row r="54" spans="3:11" x14ac:dyDescent="0.25">
      <c r="C54" s="10">
        <v>43943</v>
      </c>
      <c r="D54" s="9">
        <v>6692</v>
      </c>
      <c r="E54" s="11">
        <f t="shared" si="0"/>
        <v>6692</v>
      </c>
      <c r="F54" s="11">
        <f t="shared" si="1"/>
        <v>131.52159392136994</v>
      </c>
      <c r="G54" s="11">
        <f t="shared" si="2"/>
        <v>6742.5410901107452</v>
      </c>
      <c r="H54" s="11">
        <f t="shared" si="3"/>
        <v>-50.541090110745245</v>
      </c>
      <c r="I54" s="11">
        <f t="shared" si="4"/>
        <v>2554.4017895824709</v>
      </c>
      <c r="J54" s="12">
        <f t="shared" si="5"/>
        <v>7.5524641528310291E-3</v>
      </c>
      <c r="K54" s="2"/>
    </row>
    <row r="55" spans="3:11" x14ac:dyDescent="0.25">
      <c r="C55" s="10">
        <v>43944</v>
      </c>
      <c r="D55" s="9">
        <v>6963</v>
      </c>
      <c r="E55" s="11">
        <f t="shared" si="0"/>
        <v>6963</v>
      </c>
      <c r="F55" s="11">
        <f t="shared" si="1"/>
        <v>211.606789251148</v>
      </c>
      <c r="G55" s="11">
        <f t="shared" si="2"/>
        <v>6823.5215939213704</v>
      </c>
      <c r="H55" s="11">
        <f t="shared" si="3"/>
        <v>139.47840607862963</v>
      </c>
      <c r="I55" s="11">
        <f t="shared" si="4"/>
        <v>19454.225762235106</v>
      </c>
      <c r="J55" s="12">
        <f t="shared" si="5"/>
        <v>2.0031366663597533E-2</v>
      </c>
      <c r="K55" s="2"/>
    </row>
    <row r="56" spans="3:11" x14ac:dyDescent="0.25">
      <c r="C56" s="10">
        <v>43945</v>
      </c>
      <c r="D56" s="9">
        <v>7174</v>
      </c>
      <c r="E56" s="11">
        <f t="shared" si="0"/>
        <v>7174</v>
      </c>
      <c r="F56" s="11">
        <f t="shared" si="1"/>
        <v>211.25838524318419</v>
      </c>
      <c r="G56" s="11">
        <f t="shared" si="2"/>
        <v>7174.6067892511483</v>
      </c>
      <c r="H56" s="11">
        <f t="shared" si="3"/>
        <v>-0.60678925114825688</v>
      </c>
      <c r="I56" s="11">
        <f t="shared" si="4"/>
        <v>0.36819319530906236</v>
      </c>
      <c r="J56" s="12">
        <f t="shared" si="5"/>
        <v>8.4581718866498035E-5</v>
      </c>
      <c r="K56" s="2"/>
    </row>
    <row r="57" spans="3:11" x14ac:dyDescent="0.25">
      <c r="C57" s="10">
        <v>43946</v>
      </c>
      <c r="D57" s="9">
        <v>7276</v>
      </c>
      <c r="E57" s="11">
        <f t="shared" si="0"/>
        <v>7276</v>
      </c>
      <c r="F57" s="11">
        <f t="shared" si="1"/>
        <v>148.52480970544968</v>
      </c>
      <c r="G57" s="11">
        <f t="shared" si="2"/>
        <v>7385.2583852431844</v>
      </c>
      <c r="H57" s="11">
        <f t="shared" si="3"/>
        <v>-109.25838524318442</v>
      </c>
      <c r="I57" s="11">
        <f t="shared" si="4"/>
        <v>11937.394745948099</v>
      </c>
      <c r="J57" s="12">
        <f t="shared" si="5"/>
        <v>1.5016270649145742E-2</v>
      </c>
      <c r="K57" s="2"/>
    </row>
    <row r="58" spans="3:11" x14ac:dyDescent="0.25">
      <c r="C58" s="10">
        <v>43947</v>
      </c>
      <c r="D58" s="9">
        <v>7561</v>
      </c>
      <c r="E58" s="11">
        <f t="shared" si="0"/>
        <v>7561</v>
      </c>
      <c r="F58" s="11">
        <f t="shared" si="1"/>
        <v>226.88562970396742</v>
      </c>
      <c r="G58" s="11">
        <f t="shared" si="2"/>
        <v>7424.52480970545</v>
      </c>
      <c r="H58" s="11">
        <f t="shared" si="3"/>
        <v>136.47519029454998</v>
      </c>
      <c r="I58" s="11">
        <f t="shared" si="4"/>
        <v>18625.477565933626</v>
      </c>
      <c r="J58" s="12">
        <f t="shared" si="5"/>
        <v>1.8049886297387907E-2</v>
      </c>
      <c r="K58" s="2"/>
    </row>
    <row r="59" spans="3:11" x14ac:dyDescent="0.25">
      <c r="C59" s="10">
        <v>43948</v>
      </c>
      <c r="D59" s="9">
        <v>7758</v>
      </c>
      <c r="E59" s="11">
        <f t="shared" si="0"/>
        <v>7758</v>
      </c>
      <c r="F59" s="11">
        <f t="shared" si="1"/>
        <v>209.72600937502284</v>
      </c>
      <c r="G59" s="11">
        <f t="shared" si="2"/>
        <v>7787.8856297039674</v>
      </c>
      <c r="H59" s="11">
        <f t="shared" si="3"/>
        <v>-29.885629703967425</v>
      </c>
      <c r="I59" s="11">
        <f t="shared" si="4"/>
        <v>893.15086280266007</v>
      </c>
      <c r="J59" s="12">
        <f t="shared" si="5"/>
        <v>3.8522337849919339E-3</v>
      </c>
      <c r="K59" s="2"/>
    </row>
    <row r="60" spans="3:11" x14ac:dyDescent="0.25">
      <c r="C60" s="10">
        <v>43949</v>
      </c>
      <c r="D60" s="9">
        <v>7939</v>
      </c>
      <c r="E60" s="11">
        <f t="shared" si="0"/>
        <v>7939</v>
      </c>
      <c r="F60" s="11">
        <f t="shared" si="1"/>
        <v>193.23221555759972</v>
      </c>
      <c r="G60" s="11">
        <f t="shared" si="2"/>
        <v>7967.7260093750228</v>
      </c>
      <c r="H60" s="11">
        <f t="shared" si="3"/>
        <v>-28.726009375022841</v>
      </c>
      <c r="I60" s="11">
        <f t="shared" si="4"/>
        <v>825.18361461390009</v>
      </c>
      <c r="J60" s="12">
        <f t="shared" si="5"/>
        <v>3.618341022171916E-3</v>
      </c>
      <c r="K60" s="2"/>
    </row>
    <row r="61" spans="3:11" x14ac:dyDescent="0.25">
      <c r="C61" s="10">
        <v>43950</v>
      </c>
      <c r="D61" s="9">
        <v>8192</v>
      </c>
      <c r="E61" s="11">
        <f t="shared" si="0"/>
        <v>8192</v>
      </c>
      <c r="F61" s="11">
        <f t="shared" si="1"/>
        <v>227.5494609726307</v>
      </c>
      <c r="G61" s="11">
        <f t="shared" si="2"/>
        <v>8132.2322155575994</v>
      </c>
      <c r="H61" s="11">
        <f t="shared" si="3"/>
        <v>59.767784442400625</v>
      </c>
      <c r="I61" s="11">
        <f t="shared" si="4"/>
        <v>3572.1880571532661</v>
      </c>
      <c r="J61" s="12">
        <f t="shared" si="5"/>
        <v>7.2958721243164826E-3</v>
      </c>
      <c r="K61" s="2"/>
    </row>
    <row r="62" spans="3:11" x14ac:dyDescent="0.25">
      <c r="C62" s="10">
        <v>43951</v>
      </c>
      <c r="D62" s="9">
        <v>8466</v>
      </c>
      <c r="E62" s="11">
        <f t="shared" si="0"/>
        <v>8466</v>
      </c>
      <c r="F62" s="11">
        <f t="shared" si="1"/>
        <v>254.22025967019556</v>
      </c>
      <c r="G62" s="11">
        <f t="shared" si="2"/>
        <v>8419.5494609726302</v>
      </c>
      <c r="H62" s="11">
        <f t="shared" si="3"/>
        <v>46.450539027369814</v>
      </c>
      <c r="I62" s="11">
        <f t="shared" si="4"/>
        <v>2157.6525759332062</v>
      </c>
      <c r="J62" s="12">
        <f t="shared" si="5"/>
        <v>5.4867161619855673E-3</v>
      </c>
      <c r="K62" s="2"/>
    </row>
    <row r="63" spans="3:11" x14ac:dyDescent="0.25">
      <c r="C63" s="10">
        <v>43952</v>
      </c>
      <c r="D63" s="9">
        <v>8747</v>
      </c>
      <c r="E63" s="11">
        <f t="shared" si="0"/>
        <v>8747</v>
      </c>
      <c r="F63" s="11">
        <f t="shared" si="1"/>
        <v>269.59655192567266</v>
      </c>
      <c r="G63" s="11">
        <f t="shared" si="2"/>
        <v>8720.2202596701954</v>
      </c>
      <c r="H63" s="11">
        <f t="shared" si="3"/>
        <v>26.779740329804554</v>
      </c>
      <c r="I63" s="11">
        <f t="shared" si="4"/>
        <v>717.15449213176055</v>
      </c>
      <c r="J63" s="12">
        <f t="shared" si="5"/>
        <v>3.0615914404715392E-3</v>
      </c>
      <c r="K63" s="2"/>
    </row>
    <row r="64" spans="3:11" x14ac:dyDescent="0.25">
      <c r="C64" s="10">
        <v>43953</v>
      </c>
      <c r="D64" s="9">
        <v>8902</v>
      </c>
      <c r="E64" s="11">
        <f t="shared" si="0"/>
        <v>8902</v>
      </c>
      <c r="F64" s="11">
        <f t="shared" si="1"/>
        <v>203.79792758583901</v>
      </c>
      <c r="G64" s="11">
        <f t="shared" si="2"/>
        <v>9016.5965519256733</v>
      </c>
      <c r="H64" s="11">
        <f t="shared" si="3"/>
        <v>-114.59655192567334</v>
      </c>
      <c r="I64" s="11">
        <f t="shared" si="4"/>
        <v>13132.369713253545</v>
      </c>
      <c r="J64" s="12">
        <f t="shared" si="5"/>
        <v>1.2873124233393995E-2</v>
      </c>
      <c r="K64" s="2"/>
    </row>
    <row r="65" spans="3:11" x14ac:dyDescent="0.25">
      <c r="C65" s="10">
        <v>43954</v>
      </c>
      <c r="D65" s="9">
        <v>9197</v>
      </c>
      <c r="E65" s="11">
        <f t="shared" si="0"/>
        <v>9197</v>
      </c>
      <c r="F65" s="11">
        <f t="shared" si="1"/>
        <v>256.16399620617511</v>
      </c>
      <c r="G65" s="11">
        <f t="shared" si="2"/>
        <v>9105.7979275858397</v>
      </c>
      <c r="H65" s="11">
        <f t="shared" si="3"/>
        <v>91.202072414160284</v>
      </c>
      <c r="I65" s="11">
        <f t="shared" si="4"/>
        <v>8317.8180126377356</v>
      </c>
      <c r="J65" s="12">
        <f t="shared" si="5"/>
        <v>9.9165023827509271E-3</v>
      </c>
      <c r="K65" s="2"/>
    </row>
    <row r="66" spans="3:11" x14ac:dyDescent="0.25">
      <c r="C66" s="10">
        <v>43955</v>
      </c>
      <c r="D66" s="9">
        <v>9459</v>
      </c>
      <c r="E66" s="11">
        <f t="shared" si="0"/>
        <v>9459</v>
      </c>
      <c r="F66" s="11">
        <f t="shared" si="1"/>
        <v>259.51489127956955</v>
      </c>
      <c r="G66" s="11">
        <f t="shared" si="2"/>
        <v>9453.1639962061745</v>
      </c>
      <c r="H66" s="11">
        <f t="shared" si="3"/>
        <v>5.8360037938255118</v>
      </c>
      <c r="I66" s="11">
        <f t="shared" si="4"/>
        <v>34.058940281545766</v>
      </c>
      <c r="J66" s="12">
        <f t="shared" si="5"/>
        <v>6.1697894003864167E-4</v>
      </c>
      <c r="K66" s="2"/>
    </row>
    <row r="67" spans="3:11" x14ac:dyDescent="0.25">
      <c r="C67" s="10">
        <v>43956</v>
      </c>
      <c r="D67" s="9">
        <v>9658</v>
      </c>
      <c r="E67" s="11">
        <f t="shared" si="0"/>
        <v>9658</v>
      </c>
      <c r="F67" s="11">
        <f t="shared" si="1"/>
        <v>224.76867482400931</v>
      </c>
      <c r="G67" s="11">
        <f t="shared" si="2"/>
        <v>9718.5148912795703</v>
      </c>
      <c r="H67" s="11">
        <f t="shared" si="3"/>
        <v>-60.514891279570293</v>
      </c>
      <c r="I67" s="11">
        <f t="shared" si="4"/>
        <v>3662.0520665782128</v>
      </c>
      <c r="J67" s="12">
        <f t="shared" si="5"/>
        <v>6.265778761603882E-3</v>
      </c>
      <c r="K67" s="2"/>
    </row>
    <row r="68" spans="3:11" x14ac:dyDescent="0.25">
      <c r="C68" s="10">
        <v>43957</v>
      </c>
      <c r="D68" s="9">
        <v>9978</v>
      </c>
      <c r="E68" s="11">
        <f t="shared" si="0"/>
        <v>9978</v>
      </c>
      <c r="F68" s="11">
        <f t="shared" si="1"/>
        <v>279.44824489260736</v>
      </c>
      <c r="G68" s="11">
        <f t="shared" si="2"/>
        <v>9882.7686748240085</v>
      </c>
      <c r="H68" s="11">
        <f t="shared" si="3"/>
        <v>95.231325175991515</v>
      </c>
      <c r="I68" s="11">
        <f t="shared" si="4"/>
        <v>9069.0052947754357</v>
      </c>
      <c r="J68" s="12">
        <f t="shared" si="5"/>
        <v>9.544129602725146E-3</v>
      </c>
      <c r="K68" s="2"/>
    </row>
    <row r="69" spans="3:11" x14ac:dyDescent="0.25">
      <c r="C69" s="10">
        <v>43958</v>
      </c>
      <c r="D69" s="9">
        <v>10315</v>
      </c>
      <c r="E69" s="11">
        <f t="shared" si="0"/>
        <v>10315</v>
      </c>
      <c r="F69" s="11">
        <f t="shared" si="1"/>
        <v>312.49309878023189</v>
      </c>
      <c r="G69" s="11">
        <f t="shared" si="2"/>
        <v>10257.448244892606</v>
      </c>
      <c r="H69" s="11">
        <f t="shared" si="3"/>
        <v>57.551755107393546</v>
      </c>
      <c r="I69" s="11">
        <f t="shared" si="4"/>
        <v>3312.2045159413992</v>
      </c>
      <c r="J69" s="12">
        <f t="shared" si="5"/>
        <v>5.5794236652829416E-3</v>
      </c>
      <c r="K69" s="2"/>
    </row>
    <row r="70" spans="3:11" x14ac:dyDescent="0.25">
      <c r="C70" s="10">
        <v>43959</v>
      </c>
      <c r="D70" s="9">
        <v>10434</v>
      </c>
      <c r="E70" s="11">
        <f t="shared" si="0"/>
        <v>10434</v>
      </c>
      <c r="F70" s="11">
        <f t="shared" si="1"/>
        <v>201.39394697286767</v>
      </c>
      <c r="G70" s="11">
        <f t="shared" si="2"/>
        <v>10627.493098780233</v>
      </c>
      <c r="H70" s="11">
        <f t="shared" si="3"/>
        <v>-193.49309878023269</v>
      </c>
      <c r="I70" s="11">
        <f t="shared" si="4"/>
        <v>37439.579275576885</v>
      </c>
      <c r="J70" s="12">
        <f t="shared" si="5"/>
        <v>1.8544479469065813E-2</v>
      </c>
      <c r="K70" s="2"/>
    </row>
    <row r="71" spans="3:11" x14ac:dyDescent="0.25">
      <c r="C71" s="10">
        <v>43960</v>
      </c>
      <c r="D71" s="9">
        <v>10581</v>
      </c>
      <c r="E71" s="11">
        <f t="shared" si="0"/>
        <v>10581</v>
      </c>
      <c r="F71" s="11">
        <f t="shared" si="1"/>
        <v>170.16223168050948</v>
      </c>
      <c r="G71" s="11">
        <f t="shared" si="2"/>
        <v>10635.393946972868</v>
      </c>
      <c r="H71" s="11">
        <f t="shared" si="3"/>
        <v>-54.393946972868434</v>
      </c>
      <c r="I71" s="11">
        <f t="shared" si="4"/>
        <v>2958.7014672872233</v>
      </c>
      <c r="J71" s="12">
        <f t="shared" si="5"/>
        <v>5.1407189275936519E-3</v>
      </c>
      <c r="K71" s="2"/>
    </row>
    <row r="72" spans="3:11" x14ac:dyDescent="0.25">
      <c r="C72" s="10">
        <v>43961</v>
      </c>
      <c r="D72" s="9">
        <v>10764</v>
      </c>
      <c r="E72" s="11">
        <f t="shared" si="0"/>
        <v>10764</v>
      </c>
      <c r="F72" s="11">
        <f t="shared" si="1"/>
        <v>177.53337401264397</v>
      </c>
      <c r="G72" s="11">
        <f t="shared" si="2"/>
        <v>10751.16223168051</v>
      </c>
      <c r="H72" s="11">
        <f t="shared" si="3"/>
        <v>12.837768319490351</v>
      </c>
      <c r="I72" s="11">
        <f t="shared" si="4"/>
        <v>164.80829542491011</v>
      </c>
      <c r="J72" s="12">
        <f t="shared" si="5"/>
        <v>1.1926577777304301E-3</v>
      </c>
      <c r="K72" s="2"/>
    </row>
    <row r="73" spans="3:11" x14ac:dyDescent="0.25">
      <c r="C73" s="10">
        <v>43962</v>
      </c>
      <c r="D73" s="9">
        <v>11052</v>
      </c>
      <c r="E73" s="11">
        <f t="shared" ref="E73:E136" si="6">$E$2*D73+(1-$E$2)*(E72+F72)</f>
        <v>11052</v>
      </c>
      <c r="F73" s="11">
        <f t="shared" ref="F73:F136" si="7">$E$3*(E73-E72)+(1-$E$3)*F72</f>
        <v>240.96069275208851</v>
      </c>
      <c r="G73" s="11">
        <f t="shared" ref="G73:G136" si="8">E72+F72</f>
        <v>10941.533374012644</v>
      </c>
      <c r="H73" s="11">
        <f t="shared" ref="H73:H136" si="9">D73-G73</f>
        <v>110.46662598735566</v>
      </c>
      <c r="I73" s="11">
        <f t="shared" ref="I73:I136" si="10">H73^2</f>
        <v>12202.875457030319</v>
      </c>
      <c r="J73" s="12">
        <f t="shared" ref="J73:J136" si="11">ABS(H73)/D73</f>
        <v>9.9951706467024653E-3</v>
      </c>
      <c r="K73" s="2"/>
    </row>
    <row r="74" spans="3:11" x14ac:dyDescent="0.25">
      <c r="C74" s="10">
        <v>43963</v>
      </c>
      <c r="D74" s="9">
        <v>11316</v>
      </c>
      <c r="E74" s="11">
        <f t="shared" si="6"/>
        <v>11316</v>
      </c>
      <c r="F74" s="11">
        <f t="shared" si="7"/>
        <v>254.18931697490618</v>
      </c>
      <c r="G74" s="11">
        <f t="shared" si="8"/>
        <v>11292.960692752089</v>
      </c>
      <c r="H74" s="11">
        <f t="shared" si="9"/>
        <v>23.039307247910983</v>
      </c>
      <c r="I74" s="11">
        <f t="shared" si="10"/>
        <v>530.80967846364354</v>
      </c>
      <c r="J74" s="12">
        <f t="shared" si="11"/>
        <v>2.0359939243470293E-3</v>
      </c>
      <c r="K74" s="2"/>
    </row>
    <row r="75" spans="3:11" x14ac:dyDescent="0.25">
      <c r="C75" s="10">
        <v>43964</v>
      </c>
      <c r="D75" s="9">
        <v>11583</v>
      </c>
      <c r="E75" s="11">
        <f t="shared" si="6"/>
        <v>11583</v>
      </c>
      <c r="F75" s="11">
        <f t="shared" si="7"/>
        <v>261.54490757288119</v>
      </c>
      <c r="G75" s="11">
        <f t="shared" si="8"/>
        <v>11570.189316974906</v>
      </c>
      <c r="H75" s="11">
        <f t="shared" si="9"/>
        <v>12.810683025094477</v>
      </c>
      <c r="I75" s="11">
        <f t="shared" si="10"/>
        <v>164.11359956944378</v>
      </c>
      <c r="J75" s="12">
        <f t="shared" si="11"/>
        <v>1.1059900738232304E-3</v>
      </c>
      <c r="K75" s="2"/>
    </row>
    <row r="76" spans="3:11" x14ac:dyDescent="0.25">
      <c r="C76" s="10">
        <v>43965</v>
      </c>
      <c r="D76" s="9">
        <v>11840</v>
      </c>
      <c r="E76" s="11">
        <f t="shared" si="6"/>
        <v>11840</v>
      </c>
      <c r="F76" s="11">
        <f t="shared" si="7"/>
        <v>258.93532935240177</v>
      </c>
      <c r="G76" s="11">
        <f t="shared" si="8"/>
        <v>11844.544907572881</v>
      </c>
      <c r="H76" s="11">
        <f t="shared" si="9"/>
        <v>-4.5449075728811295</v>
      </c>
      <c r="I76" s="11">
        <f t="shared" si="10"/>
        <v>20.656184846032239</v>
      </c>
      <c r="J76" s="12">
        <f t="shared" si="11"/>
        <v>3.8386043689874404E-4</v>
      </c>
      <c r="K76" s="2"/>
    </row>
    <row r="77" spans="3:11" x14ac:dyDescent="0.25">
      <c r="C77" s="10">
        <v>43966</v>
      </c>
      <c r="D77" s="9">
        <v>12054</v>
      </c>
      <c r="E77" s="11">
        <f t="shared" si="6"/>
        <v>12054</v>
      </c>
      <c r="F77" s="11">
        <f t="shared" si="7"/>
        <v>233.13452814188116</v>
      </c>
      <c r="G77" s="11">
        <f t="shared" si="8"/>
        <v>12098.935329352402</v>
      </c>
      <c r="H77" s="11">
        <f t="shared" si="9"/>
        <v>-44.935329352401823</v>
      </c>
      <c r="I77" s="11">
        <f t="shared" si="10"/>
        <v>2019.1838240088248</v>
      </c>
      <c r="J77" s="12">
        <f t="shared" si="11"/>
        <v>3.7278355195289382E-3</v>
      </c>
      <c r="K77" s="2"/>
    </row>
    <row r="78" spans="3:11" x14ac:dyDescent="0.25">
      <c r="C78" s="10">
        <v>43967</v>
      </c>
      <c r="D78" s="9">
        <v>12268</v>
      </c>
      <c r="E78" s="11">
        <f t="shared" si="6"/>
        <v>12268</v>
      </c>
      <c r="F78" s="11">
        <f t="shared" si="7"/>
        <v>222.14793554401473</v>
      </c>
      <c r="G78" s="11">
        <f t="shared" si="8"/>
        <v>12287.134528141882</v>
      </c>
      <c r="H78" s="11">
        <f t="shared" si="9"/>
        <v>-19.134528141881674</v>
      </c>
      <c r="I78" s="11">
        <f t="shared" si="10"/>
        <v>366.13016721246174</v>
      </c>
      <c r="J78" s="12">
        <f t="shared" si="11"/>
        <v>1.5597104778188517E-3</v>
      </c>
      <c r="K78" s="2"/>
    </row>
    <row r="79" spans="3:11" x14ac:dyDescent="0.25">
      <c r="C79" s="10">
        <v>43968</v>
      </c>
      <c r="D79" s="9">
        <v>12475</v>
      </c>
      <c r="E79" s="11">
        <f t="shared" si="6"/>
        <v>12475</v>
      </c>
      <c r="F79" s="11">
        <f t="shared" si="7"/>
        <v>213.45034993924796</v>
      </c>
      <c r="G79" s="11">
        <f t="shared" si="8"/>
        <v>12490.147935544015</v>
      </c>
      <c r="H79" s="11">
        <f t="shared" si="9"/>
        <v>-15.147935544015127</v>
      </c>
      <c r="I79" s="11">
        <f t="shared" si="10"/>
        <v>229.45995124563686</v>
      </c>
      <c r="J79" s="12">
        <f t="shared" si="11"/>
        <v>1.2142633702617335E-3</v>
      </c>
      <c r="K79" s="2"/>
    </row>
    <row r="80" spans="3:11" x14ac:dyDescent="0.25">
      <c r="C80" s="10">
        <v>43969</v>
      </c>
      <c r="D80" s="9">
        <v>12680</v>
      </c>
      <c r="E80" s="11">
        <f t="shared" si="6"/>
        <v>12680</v>
      </c>
      <c r="F80" s="11">
        <f t="shared" si="7"/>
        <v>208.59835926545048</v>
      </c>
      <c r="G80" s="11">
        <f t="shared" si="8"/>
        <v>12688.450349939249</v>
      </c>
      <c r="H80" s="11">
        <f t="shared" si="9"/>
        <v>-8.4503499392485537</v>
      </c>
      <c r="I80" s="11">
        <f t="shared" si="10"/>
        <v>71.408414095758033</v>
      </c>
      <c r="J80" s="12">
        <f t="shared" si="11"/>
        <v>6.6643138322149478E-4</v>
      </c>
      <c r="K80" s="2"/>
    </row>
    <row r="81" spans="3:11" x14ac:dyDescent="0.25">
      <c r="C81" s="10">
        <v>43970</v>
      </c>
      <c r="D81" s="9">
        <v>12903</v>
      </c>
      <c r="E81" s="11">
        <f t="shared" si="6"/>
        <v>12903</v>
      </c>
      <c r="F81" s="11">
        <f t="shared" si="7"/>
        <v>216.86744007675176</v>
      </c>
      <c r="G81" s="11">
        <f t="shared" si="8"/>
        <v>12888.59835926545</v>
      </c>
      <c r="H81" s="11">
        <f t="shared" si="9"/>
        <v>14.401640734549801</v>
      </c>
      <c r="I81" s="11">
        <f t="shared" si="10"/>
        <v>207.40725584704413</v>
      </c>
      <c r="J81" s="12">
        <f t="shared" si="11"/>
        <v>1.1161466894946757E-3</v>
      </c>
      <c r="K81" s="2"/>
    </row>
    <row r="82" spans="3:11" x14ac:dyDescent="0.25">
      <c r="C82" s="10">
        <v>43971</v>
      </c>
      <c r="D82" s="9">
        <v>13179</v>
      </c>
      <c r="E82" s="11">
        <f t="shared" si="6"/>
        <v>13179</v>
      </c>
      <c r="F82" s="11">
        <f t="shared" si="7"/>
        <v>250.81995462680658</v>
      </c>
      <c r="G82" s="11">
        <f t="shared" si="8"/>
        <v>13119.867440076752</v>
      </c>
      <c r="H82" s="11">
        <f t="shared" si="9"/>
        <v>59.132559923247754</v>
      </c>
      <c r="I82" s="11">
        <f t="shared" si="10"/>
        <v>3496.6596430764866</v>
      </c>
      <c r="J82" s="12">
        <f t="shared" si="11"/>
        <v>4.4868776024924312E-3</v>
      </c>
      <c r="K82" s="2"/>
    </row>
    <row r="83" spans="3:11" x14ac:dyDescent="0.25">
      <c r="C83" s="10">
        <v>43972</v>
      </c>
      <c r="D83" s="9">
        <v>13390</v>
      </c>
      <c r="E83" s="11">
        <f t="shared" si="6"/>
        <v>13390</v>
      </c>
      <c r="F83" s="11">
        <f t="shared" si="7"/>
        <v>227.95628035659064</v>
      </c>
      <c r="G83" s="11">
        <f t="shared" si="8"/>
        <v>13429.819954626806</v>
      </c>
      <c r="H83" s="11">
        <f t="shared" si="9"/>
        <v>-39.819954626806066</v>
      </c>
      <c r="I83" s="11">
        <f t="shared" si="10"/>
        <v>1585.6287864808937</v>
      </c>
      <c r="J83" s="12">
        <f t="shared" si="11"/>
        <v>2.9738577017778987E-3</v>
      </c>
      <c r="K83" s="2"/>
    </row>
    <row r="84" spans="3:11" x14ac:dyDescent="0.25">
      <c r="C84" s="10">
        <v>43973</v>
      </c>
      <c r="D84" s="9">
        <v>13553</v>
      </c>
      <c r="E84" s="11">
        <f t="shared" si="6"/>
        <v>13553</v>
      </c>
      <c r="F84" s="11">
        <f t="shared" si="7"/>
        <v>190.65992354763216</v>
      </c>
      <c r="G84" s="11">
        <f t="shared" si="8"/>
        <v>13617.956280356591</v>
      </c>
      <c r="H84" s="11">
        <f t="shared" si="9"/>
        <v>-64.956280356591378</v>
      </c>
      <c r="I84" s="11">
        <f t="shared" si="10"/>
        <v>4219.3183577640993</v>
      </c>
      <c r="J84" s="12">
        <f t="shared" si="11"/>
        <v>4.7927603007888566E-3</v>
      </c>
      <c r="K84" s="2"/>
    </row>
    <row r="85" spans="3:11" x14ac:dyDescent="0.25">
      <c r="C85" s="10">
        <v>43974</v>
      </c>
      <c r="D85" s="9">
        <v>13732</v>
      </c>
      <c r="E85" s="11">
        <f t="shared" si="6"/>
        <v>13732</v>
      </c>
      <c r="F85" s="11">
        <f t="shared" si="7"/>
        <v>183.96507177024677</v>
      </c>
      <c r="G85" s="11">
        <f t="shared" si="8"/>
        <v>13743.659923547631</v>
      </c>
      <c r="H85" s="11">
        <f t="shared" si="9"/>
        <v>-11.659923547631479</v>
      </c>
      <c r="I85" s="11">
        <f t="shared" si="10"/>
        <v>135.95381713661106</v>
      </c>
      <c r="J85" s="12">
        <f t="shared" si="11"/>
        <v>8.4910599676896875E-4</v>
      </c>
      <c r="K85" s="2"/>
    </row>
    <row r="86" spans="3:11" x14ac:dyDescent="0.25">
      <c r="C86" s="10">
        <v>43975</v>
      </c>
      <c r="D86" s="9">
        <v>13989</v>
      </c>
      <c r="E86" s="11">
        <f t="shared" si="6"/>
        <v>13989</v>
      </c>
      <c r="F86" s="11">
        <f t="shared" si="7"/>
        <v>225.89999673546873</v>
      </c>
      <c r="G86" s="11">
        <f t="shared" si="8"/>
        <v>13915.965071770246</v>
      </c>
      <c r="H86" s="11">
        <f t="shared" si="9"/>
        <v>73.034928229753859</v>
      </c>
      <c r="I86" s="11">
        <f t="shared" si="10"/>
        <v>5334.1007415252971</v>
      </c>
      <c r="J86" s="12">
        <f t="shared" si="11"/>
        <v>5.2208827099688229E-3</v>
      </c>
      <c r="K86" s="2"/>
    </row>
    <row r="87" spans="3:11" x14ac:dyDescent="0.25">
      <c r="C87" s="10">
        <v>43976</v>
      </c>
      <c r="D87" s="9">
        <v>14271</v>
      </c>
      <c r="E87" s="11">
        <f t="shared" si="6"/>
        <v>14271</v>
      </c>
      <c r="F87" s="11">
        <f t="shared" si="7"/>
        <v>258.11128911938368</v>
      </c>
      <c r="G87" s="11">
        <f t="shared" si="8"/>
        <v>14214.899996735468</v>
      </c>
      <c r="H87" s="11">
        <f t="shared" si="9"/>
        <v>56.100003264531551</v>
      </c>
      <c r="I87" s="11">
        <f t="shared" si="10"/>
        <v>3147.2103662804507</v>
      </c>
      <c r="J87" s="12">
        <f t="shared" si="11"/>
        <v>3.9310492092026871E-3</v>
      </c>
      <c r="K87" s="2"/>
    </row>
    <row r="88" spans="3:11" x14ac:dyDescent="0.25">
      <c r="C88" s="10">
        <v>43977</v>
      </c>
      <c r="D88" s="9">
        <v>14621</v>
      </c>
      <c r="E88" s="11">
        <f t="shared" si="6"/>
        <v>14621</v>
      </c>
      <c r="F88" s="11">
        <f t="shared" si="7"/>
        <v>310.87160927479982</v>
      </c>
      <c r="G88" s="11">
        <f t="shared" si="8"/>
        <v>14529.111289119384</v>
      </c>
      <c r="H88" s="11">
        <f t="shared" si="9"/>
        <v>91.88871088061569</v>
      </c>
      <c r="I88" s="11">
        <f t="shared" si="10"/>
        <v>8443.5351873013806</v>
      </c>
      <c r="J88" s="12">
        <f t="shared" si="11"/>
        <v>6.2847076725679289E-3</v>
      </c>
      <c r="K88" s="2"/>
    </row>
    <row r="89" spans="3:11" x14ac:dyDescent="0.25">
      <c r="C89" s="10">
        <v>43978</v>
      </c>
      <c r="D89" s="9">
        <v>14997</v>
      </c>
      <c r="E89" s="11">
        <f t="shared" si="6"/>
        <v>14997</v>
      </c>
      <c r="F89" s="11">
        <f t="shared" si="7"/>
        <v>348.26678777864208</v>
      </c>
      <c r="G89" s="11">
        <f t="shared" si="8"/>
        <v>14931.8716092748</v>
      </c>
      <c r="H89" s="11">
        <f t="shared" si="9"/>
        <v>65.128390725200006</v>
      </c>
      <c r="I89" s="11">
        <f t="shared" si="10"/>
        <v>4241.7072784543179</v>
      </c>
      <c r="J89" s="12">
        <f t="shared" si="11"/>
        <v>4.3427612672667874E-3</v>
      </c>
      <c r="K89" s="2"/>
    </row>
    <row r="90" spans="3:11" x14ac:dyDescent="0.25">
      <c r="C90" s="10">
        <v>43979</v>
      </c>
      <c r="D90" s="9">
        <v>15534</v>
      </c>
      <c r="E90" s="11">
        <f t="shared" si="6"/>
        <v>15534</v>
      </c>
      <c r="F90" s="11">
        <f t="shared" si="7"/>
        <v>456.63292552646715</v>
      </c>
      <c r="G90" s="11">
        <f t="shared" si="8"/>
        <v>15345.266787778643</v>
      </c>
      <c r="H90" s="11">
        <f t="shared" si="9"/>
        <v>188.73321222135746</v>
      </c>
      <c r="I90" s="11">
        <f t="shared" si="10"/>
        <v>35620.225395391957</v>
      </c>
      <c r="J90" s="12">
        <f t="shared" si="11"/>
        <v>1.21496853496432E-2</v>
      </c>
      <c r="K90" s="2"/>
    </row>
    <row r="91" spans="3:11" x14ac:dyDescent="0.25">
      <c r="C91" s="10">
        <v>43980</v>
      </c>
      <c r="D91" s="9">
        <v>16576</v>
      </c>
      <c r="E91" s="11">
        <f t="shared" si="6"/>
        <v>16576</v>
      </c>
      <c r="F91" s="11">
        <f t="shared" si="7"/>
        <v>792.73682731901954</v>
      </c>
      <c r="G91" s="11">
        <f t="shared" si="8"/>
        <v>15990.632925526466</v>
      </c>
      <c r="H91" s="11">
        <f t="shared" si="9"/>
        <v>585.36707447353365</v>
      </c>
      <c r="I91" s="11">
        <f t="shared" si="10"/>
        <v>342654.61187770352</v>
      </c>
      <c r="J91" s="12">
        <f t="shared" si="11"/>
        <v>3.5314133353857004E-2</v>
      </c>
      <c r="K91" s="2"/>
    </row>
    <row r="92" spans="3:11" x14ac:dyDescent="0.25">
      <c r="C92" s="10">
        <v>43981</v>
      </c>
      <c r="D92" s="9">
        <v>17162</v>
      </c>
      <c r="E92" s="11">
        <f t="shared" si="6"/>
        <v>17162</v>
      </c>
      <c r="F92" s="11">
        <f t="shared" si="7"/>
        <v>674.03344044228243</v>
      </c>
      <c r="G92" s="11">
        <f t="shared" si="8"/>
        <v>17368.736827319019</v>
      </c>
      <c r="H92" s="11">
        <f t="shared" si="9"/>
        <v>-206.73682731901863</v>
      </c>
      <c r="I92" s="11">
        <f t="shared" si="10"/>
        <v>42740.115769933727</v>
      </c>
      <c r="J92" s="12">
        <f t="shared" si="11"/>
        <v>1.2046196673990131E-2</v>
      </c>
      <c r="K92" s="2"/>
    </row>
    <row r="93" spans="3:11" x14ac:dyDescent="0.25">
      <c r="C93" s="10">
        <v>43982</v>
      </c>
      <c r="D93" s="9">
        <v>18018</v>
      </c>
      <c r="E93" s="11">
        <f t="shared" si="6"/>
        <v>18018</v>
      </c>
      <c r="F93" s="11">
        <f t="shared" si="7"/>
        <v>778.51432659072441</v>
      </c>
      <c r="G93" s="11">
        <f t="shared" si="8"/>
        <v>17836.033440442283</v>
      </c>
      <c r="H93" s="11">
        <f t="shared" si="9"/>
        <v>181.96655955771712</v>
      </c>
      <c r="I93" s="11">
        <f t="shared" si="10"/>
        <v>33111.82879727221</v>
      </c>
      <c r="J93" s="12">
        <f t="shared" si="11"/>
        <v>1.0099154154607454E-2</v>
      </c>
      <c r="K93" s="2"/>
    </row>
    <row r="94" spans="3:11" x14ac:dyDescent="0.25">
      <c r="C94" s="10">
        <v>43983</v>
      </c>
      <c r="D94" s="9">
        <v>18566</v>
      </c>
      <c r="E94" s="11">
        <f t="shared" si="6"/>
        <v>18566</v>
      </c>
      <c r="F94" s="11">
        <f t="shared" si="7"/>
        <v>646.15846312521217</v>
      </c>
      <c r="G94" s="11">
        <f t="shared" si="8"/>
        <v>18796.514326590725</v>
      </c>
      <c r="H94" s="11">
        <f t="shared" si="9"/>
        <v>-230.51432659072452</v>
      </c>
      <c r="I94" s="11">
        <f t="shared" si="10"/>
        <v>53136.854763575204</v>
      </c>
      <c r="J94" s="12">
        <f t="shared" si="11"/>
        <v>1.2415939167872699E-2</v>
      </c>
      <c r="K94" s="2"/>
    </row>
    <row r="95" spans="3:11" x14ac:dyDescent="0.25">
      <c r="C95" s="10">
        <v>43984</v>
      </c>
      <c r="D95" s="9">
        <v>18924</v>
      </c>
      <c r="E95" s="11">
        <f t="shared" si="6"/>
        <v>18924</v>
      </c>
      <c r="F95" s="11">
        <f t="shared" si="7"/>
        <v>480.70470254594636</v>
      </c>
      <c r="G95" s="11">
        <f t="shared" si="8"/>
        <v>19212.158463125212</v>
      </c>
      <c r="H95" s="11">
        <f t="shared" si="9"/>
        <v>-288.15846312521171</v>
      </c>
      <c r="I95" s="11">
        <f t="shared" si="10"/>
        <v>83035.299870684001</v>
      </c>
      <c r="J95" s="12">
        <f t="shared" si="11"/>
        <v>1.5227143475227843E-2</v>
      </c>
      <c r="K95" s="2"/>
    </row>
    <row r="96" spans="3:11" x14ac:dyDescent="0.25">
      <c r="C96" s="10">
        <v>43985</v>
      </c>
      <c r="D96" s="9">
        <v>19670</v>
      </c>
      <c r="E96" s="11">
        <f t="shared" si="6"/>
        <v>19670</v>
      </c>
      <c r="F96" s="11">
        <f t="shared" si="7"/>
        <v>633.03097522146027</v>
      </c>
      <c r="G96" s="11">
        <f t="shared" si="8"/>
        <v>19404.704702545947</v>
      </c>
      <c r="H96" s="11">
        <f t="shared" si="9"/>
        <v>265.29529745405307</v>
      </c>
      <c r="I96" s="11">
        <f t="shared" si="10"/>
        <v>70381.594851234491</v>
      </c>
      <c r="J96" s="12">
        <f t="shared" si="11"/>
        <v>1.3487305412000664E-2</v>
      </c>
      <c r="K96" s="2"/>
    </row>
    <row r="97" spans="3:11" x14ac:dyDescent="0.25">
      <c r="C97" s="10">
        <v>43986</v>
      </c>
      <c r="D97" s="9">
        <v>20300</v>
      </c>
      <c r="E97" s="11">
        <f t="shared" si="6"/>
        <v>20300</v>
      </c>
      <c r="F97" s="11">
        <f t="shared" si="7"/>
        <v>631.29066107911535</v>
      </c>
      <c r="G97" s="11">
        <f t="shared" si="8"/>
        <v>20303.03097522146</v>
      </c>
      <c r="H97" s="11">
        <f t="shared" si="9"/>
        <v>-3.030975221459812</v>
      </c>
      <c r="I97" s="11">
        <f t="shared" si="10"/>
        <v>9.1868107931033567</v>
      </c>
      <c r="J97" s="12">
        <f t="shared" si="11"/>
        <v>1.4930912420984296E-4</v>
      </c>
      <c r="K97" s="2"/>
    </row>
    <row r="98" spans="3:11" x14ac:dyDescent="0.25">
      <c r="C98" s="10">
        <v>43987</v>
      </c>
      <c r="D98" s="9">
        <v>20541</v>
      </c>
      <c r="E98" s="11">
        <f t="shared" si="6"/>
        <v>20541</v>
      </c>
      <c r="F98" s="11">
        <f t="shared" si="7"/>
        <v>407.19501282307988</v>
      </c>
      <c r="G98" s="11">
        <f t="shared" si="8"/>
        <v>20931.290661079114</v>
      </c>
      <c r="H98" s="11">
        <f t="shared" si="9"/>
        <v>-390.29066107911422</v>
      </c>
      <c r="I98" s="11">
        <f t="shared" si="10"/>
        <v>152326.80012557199</v>
      </c>
      <c r="J98" s="12">
        <f t="shared" si="11"/>
        <v>1.9000567697732059E-2</v>
      </c>
      <c r="K98" s="2"/>
    </row>
    <row r="99" spans="3:11" x14ac:dyDescent="0.25">
      <c r="C99" s="10">
        <v>43988</v>
      </c>
      <c r="D99" s="9">
        <v>21246</v>
      </c>
      <c r="E99" s="11">
        <f t="shared" si="6"/>
        <v>21246</v>
      </c>
      <c r="F99" s="11">
        <f t="shared" si="7"/>
        <v>578.18757890388633</v>
      </c>
      <c r="G99" s="11">
        <f t="shared" si="8"/>
        <v>20948.195012823078</v>
      </c>
      <c r="H99" s="11">
        <f t="shared" si="9"/>
        <v>297.80498717692171</v>
      </c>
      <c r="I99" s="11">
        <f t="shared" si="10"/>
        <v>88687.810387446501</v>
      </c>
      <c r="J99" s="12">
        <f t="shared" si="11"/>
        <v>1.4016990830129045E-2</v>
      </c>
      <c r="K99" s="2"/>
    </row>
    <row r="100" spans="3:11" x14ac:dyDescent="0.25">
      <c r="C100" s="10">
        <v>43989</v>
      </c>
      <c r="D100" s="9">
        <v>21796</v>
      </c>
      <c r="E100" s="11">
        <f t="shared" si="6"/>
        <v>21796</v>
      </c>
      <c r="F100" s="11">
        <f t="shared" si="7"/>
        <v>562.00293910295056</v>
      </c>
      <c r="G100" s="11">
        <f t="shared" si="8"/>
        <v>21824.187578903886</v>
      </c>
      <c r="H100" s="11">
        <f t="shared" si="9"/>
        <v>-28.187578903885878</v>
      </c>
      <c r="I100" s="11">
        <f t="shared" si="10"/>
        <v>794.53960446279223</v>
      </c>
      <c r="J100" s="12">
        <f t="shared" si="11"/>
        <v>1.2932454993524443E-3</v>
      </c>
      <c r="K100" s="2"/>
    </row>
    <row r="101" spans="3:11" x14ac:dyDescent="0.25">
      <c r="C101" s="10">
        <v>43990</v>
      </c>
      <c r="D101" s="9">
        <v>22369</v>
      </c>
      <c r="E101" s="11">
        <f t="shared" si="6"/>
        <v>22369</v>
      </c>
      <c r="F101" s="11">
        <f t="shared" si="7"/>
        <v>568.31719085527686</v>
      </c>
      <c r="G101" s="11">
        <f t="shared" si="8"/>
        <v>22358.002939102949</v>
      </c>
      <c r="H101" s="11">
        <f t="shared" si="9"/>
        <v>10.997060897050687</v>
      </c>
      <c r="I101" s="11">
        <f t="shared" si="10"/>
        <v>120.93534837344127</v>
      </c>
      <c r="J101" s="12">
        <f t="shared" si="11"/>
        <v>4.9162058639414755E-4</v>
      </c>
      <c r="K101" s="2"/>
    </row>
    <row r="102" spans="3:11" x14ac:dyDescent="0.25">
      <c r="C102" s="10">
        <v>43991</v>
      </c>
      <c r="D102" s="9">
        <v>22880</v>
      </c>
      <c r="E102" s="11">
        <f t="shared" si="6"/>
        <v>22880</v>
      </c>
      <c r="F102" s="11">
        <f t="shared" si="7"/>
        <v>535.40701820237678</v>
      </c>
      <c r="G102" s="11">
        <f t="shared" si="8"/>
        <v>22937.317190855276</v>
      </c>
      <c r="H102" s="11">
        <f t="shared" si="9"/>
        <v>-57.31719085527584</v>
      </c>
      <c r="I102" s="11">
        <f t="shared" si="10"/>
        <v>3285.2603675401165</v>
      </c>
      <c r="J102" s="12">
        <f t="shared" si="11"/>
        <v>2.5051219779403775E-3</v>
      </c>
      <c r="K102" s="2"/>
    </row>
    <row r="103" spans="3:11" x14ac:dyDescent="0.25">
      <c r="C103" s="10">
        <v>43992</v>
      </c>
      <c r="D103" s="9">
        <v>23608</v>
      </c>
      <c r="E103" s="11">
        <f t="shared" si="6"/>
        <v>23608</v>
      </c>
      <c r="F103" s="11">
        <f t="shared" si="7"/>
        <v>645.98934416982411</v>
      </c>
      <c r="G103" s="11">
        <f t="shared" si="8"/>
        <v>23415.407018202375</v>
      </c>
      <c r="H103" s="11">
        <f t="shared" si="9"/>
        <v>192.59298179762482</v>
      </c>
      <c r="I103" s="11">
        <f t="shared" si="10"/>
        <v>37092.056637700247</v>
      </c>
      <c r="J103" s="12">
        <f t="shared" si="11"/>
        <v>8.1579541595063042E-3</v>
      </c>
      <c r="K103" s="2"/>
    </row>
    <row r="104" spans="3:11" x14ac:dyDescent="0.25">
      <c r="C104" s="10">
        <v>43993</v>
      </c>
      <c r="D104" s="9">
        <v>24050</v>
      </c>
      <c r="E104" s="11">
        <f t="shared" si="6"/>
        <v>24050</v>
      </c>
      <c r="F104" s="11">
        <f t="shared" si="7"/>
        <v>528.86349700589767</v>
      </c>
      <c r="G104" s="11">
        <f t="shared" si="8"/>
        <v>24253.989344169822</v>
      </c>
      <c r="H104" s="11">
        <f t="shared" si="9"/>
        <v>-203.98934416982229</v>
      </c>
      <c r="I104" s="11">
        <f t="shared" si="10"/>
        <v>41611.652534834211</v>
      </c>
      <c r="J104" s="12">
        <f t="shared" si="11"/>
        <v>8.4818854124666231E-3</v>
      </c>
      <c r="K104" s="2"/>
    </row>
    <row r="105" spans="3:11" x14ac:dyDescent="0.25">
      <c r="C105" s="10">
        <v>43994</v>
      </c>
      <c r="D105" s="9">
        <v>24658</v>
      </c>
      <c r="E105" s="11">
        <f t="shared" si="6"/>
        <v>24658</v>
      </c>
      <c r="F105" s="11">
        <f t="shared" si="7"/>
        <v>574.30180160213342</v>
      </c>
      <c r="G105" s="11">
        <f t="shared" si="8"/>
        <v>24578.863497005899</v>
      </c>
      <c r="H105" s="11">
        <f t="shared" si="9"/>
        <v>79.136502994100738</v>
      </c>
      <c r="I105" s="11">
        <f t="shared" si="10"/>
        <v>6262.5861061353153</v>
      </c>
      <c r="J105" s="12">
        <f t="shared" si="11"/>
        <v>3.2093642223254416E-3</v>
      </c>
      <c r="K105" s="2"/>
    </row>
    <row r="106" spans="3:11" x14ac:dyDescent="0.25">
      <c r="C106" s="10">
        <v>43995</v>
      </c>
      <c r="D106" s="9">
        <v>25261</v>
      </c>
      <c r="E106" s="11">
        <f t="shared" si="6"/>
        <v>25261</v>
      </c>
      <c r="F106" s="11">
        <f t="shared" si="7"/>
        <v>590.77962701555418</v>
      </c>
      <c r="G106" s="11">
        <f t="shared" si="8"/>
        <v>25232.301801602134</v>
      </c>
      <c r="H106" s="11">
        <f t="shared" si="9"/>
        <v>28.698198397865781</v>
      </c>
      <c r="I106" s="11">
        <f t="shared" si="10"/>
        <v>823.5865912832661</v>
      </c>
      <c r="J106" s="12">
        <f t="shared" si="11"/>
        <v>1.1360673923386162E-3</v>
      </c>
      <c r="K106" s="2"/>
    </row>
    <row r="107" spans="3:11" x14ac:dyDescent="0.25">
      <c r="C107" s="10">
        <v>43996</v>
      </c>
      <c r="D107" s="9">
        <v>25796</v>
      </c>
      <c r="E107" s="11">
        <f t="shared" si="6"/>
        <v>25796</v>
      </c>
      <c r="F107" s="11">
        <f t="shared" si="7"/>
        <v>558.75228708133875</v>
      </c>
      <c r="G107" s="11">
        <f t="shared" si="8"/>
        <v>25851.779627015556</v>
      </c>
      <c r="H107" s="11">
        <f t="shared" si="9"/>
        <v>-55.779627015555889</v>
      </c>
      <c r="I107" s="11">
        <f t="shared" si="10"/>
        <v>3111.3667899945322</v>
      </c>
      <c r="J107" s="12">
        <f t="shared" si="11"/>
        <v>2.1623362930514767E-3</v>
      </c>
      <c r="K107" s="2"/>
    </row>
    <row r="108" spans="3:11" x14ac:dyDescent="0.25">
      <c r="C108" s="10">
        <v>43997</v>
      </c>
      <c r="D108" s="9">
        <v>26279</v>
      </c>
      <c r="E108" s="11">
        <f t="shared" si="6"/>
        <v>26279</v>
      </c>
      <c r="F108" s="11">
        <f t="shared" si="7"/>
        <v>515.25711906109041</v>
      </c>
      <c r="G108" s="11">
        <f t="shared" si="8"/>
        <v>26354.752287081337</v>
      </c>
      <c r="H108" s="11">
        <f t="shared" si="9"/>
        <v>-75.752287081337272</v>
      </c>
      <c r="I108" s="11">
        <f t="shared" si="10"/>
        <v>5738.4089980533381</v>
      </c>
      <c r="J108" s="12">
        <f t="shared" si="11"/>
        <v>2.8826168073875441E-3</v>
      </c>
      <c r="K108" s="2"/>
    </row>
    <row r="109" spans="3:11" x14ac:dyDescent="0.25">
      <c r="C109" s="10">
        <v>43998</v>
      </c>
      <c r="D109" s="9">
        <v>26642</v>
      </c>
      <c r="E109" s="11">
        <f t="shared" si="6"/>
        <v>26642</v>
      </c>
      <c r="F109" s="11">
        <f t="shared" si="7"/>
        <v>427.83468957417278</v>
      </c>
      <c r="G109" s="11">
        <f t="shared" si="8"/>
        <v>26794.257119061091</v>
      </c>
      <c r="H109" s="11">
        <f t="shared" si="9"/>
        <v>-152.25711906109063</v>
      </c>
      <c r="I109" s="11">
        <f t="shared" si="10"/>
        <v>23182.23030478313</v>
      </c>
      <c r="J109" s="12">
        <f t="shared" si="11"/>
        <v>5.7149282734438346E-3</v>
      </c>
      <c r="K109" s="2"/>
    </row>
    <row r="110" spans="3:11" x14ac:dyDescent="0.25">
      <c r="C110" s="10">
        <v>43999</v>
      </c>
      <c r="D110" s="9">
        <v>27098</v>
      </c>
      <c r="E110" s="11">
        <f t="shared" si="6"/>
        <v>27098</v>
      </c>
      <c r="F110" s="11">
        <f t="shared" si="7"/>
        <v>444.00654334273833</v>
      </c>
      <c r="G110" s="11">
        <f t="shared" si="8"/>
        <v>27069.834689574174</v>
      </c>
      <c r="H110" s="11">
        <f t="shared" si="9"/>
        <v>28.165310425825737</v>
      </c>
      <c r="I110" s="11">
        <f t="shared" si="10"/>
        <v>793.28471138312796</v>
      </c>
      <c r="J110" s="12">
        <f t="shared" si="11"/>
        <v>1.0393870553482079E-3</v>
      </c>
      <c r="K110" s="2"/>
    </row>
    <row r="111" spans="3:11" x14ac:dyDescent="0.25">
      <c r="C111" s="10">
        <v>44000</v>
      </c>
      <c r="D111" s="9">
        <v>27658</v>
      </c>
      <c r="E111" s="11">
        <f t="shared" si="6"/>
        <v>27658</v>
      </c>
      <c r="F111" s="11">
        <f t="shared" si="7"/>
        <v>510.60723727478779</v>
      </c>
      <c r="G111" s="11">
        <f t="shared" si="8"/>
        <v>27542.006543342737</v>
      </c>
      <c r="H111" s="11">
        <f t="shared" si="9"/>
        <v>115.99345665726287</v>
      </c>
      <c r="I111" s="11">
        <f t="shared" si="10"/>
        <v>13454.48198730032</v>
      </c>
      <c r="J111" s="12">
        <f t="shared" si="11"/>
        <v>4.1938483135896621E-3</v>
      </c>
      <c r="K111" s="2"/>
    </row>
    <row r="112" spans="3:11" x14ac:dyDescent="0.25">
      <c r="C112" s="10">
        <v>44001</v>
      </c>
      <c r="D112" s="9">
        <v>28312</v>
      </c>
      <c r="E112" s="11">
        <f t="shared" si="6"/>
        <v>28312</v>
      </c>
      <c r="F112" s="11">
        <f t="shared" si="7"/>
        <v>592.93996342632772</v>
      </c>
      <c r="G112" s="11">
        <f t="shared" si="8"/>
        <v>28168.607237274788</v>
      </c>
      <c r="H112" s="11">
        <f t="shared" si="9"/>
        <v>143.39276272521238</v>
      </c>
      <c r="I112" s="11">
        <f t="shared" si="10"/>
        <v>20561.484401969057</v>
      </c>
      <c r="J112" s="12">
        <f t="shared" si="11"/>
        <v>5.0647344845017091E-3</v>
      </c>
      <c r="K112" s="2"/>
    </row>
    <row r="113" spans="3:11" x14ac:dyDescent="0.25">
      <c r="C113" s="10">
        <v>44002</v>
      </c>
      <c r="D113" s="9">
        <v>29249</v>
      </c>
      <c r="E113" s="11">
        <f t="shared" si="6"/>
        <v>29249</v>
      </c>
      <c r="F113" s="11">
        <f t="shared" si="7"/>
        <v>790.49108269162582</v>
      </c>
      <c r="G113" s="11">
        <f t="shared" si="8"/>
        <v>28904.939963426328</v>
      </c>
      <c r="H113" s="11">
        <f t="shared" si="9"/>
        <v>344.06003657367182</v>
      </c>
      <c r="I113" s="11">
        <f t="shared" si="10"/>
        <v>118377.30876707639</v>
      </c>
      <c r="J113" s="12">
        <f t="shared" si="11"/>
        <v>1.176313845169653E-2</v>
      </c>
      <c r="K113" s="2"/>
    </row>
    <row r="114" spans="3:11" x14ac:dyDescent="0.25">
      <c r="C114" s="10">
        <v>44003</v>
      </c>
      <c r="D114" s="9">
        <v>29898</v>
      </c>
      <c r="E114" s="11">
        <f t="shared" si="6"/>
        <v>29898</v>
      </c>
      <c r="F114" s="11">
        <f t="shared" si="7"/>
        <v>709.25025614824915</v>
      </c>
      <c r="G114" s="11">
        <f t="shared" si="8"/>
        <v>30039.491082691628</v>
      </c>
      <c r="H114" s="11">
        <f t="shared" si="9"/>
        <v>-141.49108269162753</v>
      </c>
      <c r="I114" s="11">
        <f t="shared" si="10"/>
        <v>20019.726481248978</v>
      </c>
      <c r="J114" s="12">
        <f t="shared" si="11"/>
        <v>4.7324597863277655E-3</v>
      </c>
      <c r="K114" s="2"/>
    </row>
    <row r="115" spans="3:11" x14ac:dyDescent="0.25">
      <c r="C115" s="10">
        <v>44004</v>
      </c>
      <c r="D115" s="9">
        <v>30526</v>
      </c>
      <c r="E115" s="11">
        <f t="shared" si="6"/>
        <v>30526</v>
      </c>
      <c r="F115" s="11">
        <f t="shared" si="7"/>
        <v>662.59828458385664</v>
      </c>
      <c r="G115" s="11">
        <f t="shared" si="8"/>
        <v>30607.250256148251</v>
      </c>
      <c r="H115" s="11">
        <f t="shared" si="9"/>
        <v>-81.250256148250628</v>
      </c>
      <c r="I115" s="11">
        <f t="shared" si="10"/>
        <v>6601.6041241563389</v>
      </c>
      <c r="J115" s="12">
        <f t="shared" si="11"/>
        <v>2.6616738566550033E-3</v>
      </c>
      <c r="K115" s="2"/>
    </row>
    <row r="116" spans="3:11" x14ac:dyDescent="0.25">
      <c r="C116" s="10">
        <v>44005</v>
      </c>
      <c r="D116" s="9">
        <v>31669</v>
      </c>
      <c r="E116" s="11">
        <f t="shared" si="6"/>
        <v>31669</v>
      </c>
      <c r="F116" s="11">
        <f t="shared" si="7"/>
        <v>938.43356473592075</v>
      </c>
      <c r="G116" s="11">
        <f t="shared" si="8"/>
        <v>31188.598284583855</v>
      </c>
      <c r="H116" s="11">
        <f t="shared" si="9"/>
        <v>480.40171541614473</v>
      </c>
      <c r="I116" s="11">
        <f t="shared" si="10"/>
        <v>230785.80817477452</v>
      </c>
      <c r="J116" s="12">
        <f t="shared" si="11"/>
        <v>1.5169462736939743E-2</v>
      </c>
      <c r="K116" s="2"/>
    </row>
    <row r="117" spans="3:11" x14ac:dyDescent="0.25">
      <c r="C117" s="10">
        <v>44006</v>
      </c>
      <c r="D117" s="9">
        <v>32138</v>
      </c>
      <c r="E117" s="11">
        <f t="shared" si="6"/>
        <v>32138</v>
      </c>
      <c r="F117" s="11">
        <f t="shared" si="7"/>
        <v>668.89593677481207</v>
      </c>
      <c r="G117" s="11">
        <f t="shared" si="8"/>
        <v>32607.433564735922</v>
      </c>
      <c r="H117" s="11">
        <f t="shared" si="9"/>
        <v>-469.43356473592212</v>
      </c>
      <c r="I117" s="11">
        <f t="shared" si="10"/>
        <v>220367.87170067517</v>
      </c>
      <c r="J117" s="12">
        <f t="shared" si="11"/>
        <v>1.4606807042626241E-2</v>
      </c>
      <c r="K117" s="2"/>
    </row>
    <row r="118" spans="3:11" x14ac:dyDescent="0.25">
      <c r="C118" s="10">
        <v>44007</v>
      </c>
      <c r="D118" s="9">
        <v>32909</v>
      </c>
      <c r="E118" s="11">
        <f t="shared" si="6"/>
        <v>32909</v>
      </c>
      <c r="F118" s="11">
        <f t="shared" si="7"/>
        <v>727.52167015710666</v>
      </c>
      <c r="G118" s="11">
        <f t="shared" si="8"/>
        <v>32806.89593677481</v>
      </c>
      <c r="H118" s="11">
        <f t="shared" si="9"/>
        <v>102.10406322518975</v>
      </c>
      <c r="I118" s="11">
        <f t="shared" si="10"/>
        <v>10425.239727093545</v>
      </c>
      <c r="J118" s="12">
        <f t="shared" si="11"/>
        <v>3.1026182267826353E-3</v>
      </c>
      <c r="K118" s="2"/>
    </row>
    <row r="119" spans="3:11" x14ac:dyDescent="0.25">
      <c r="C119" s="10">
        <v>44008</v>
      </c>
      <c r="D119" s="9">
        <v>33908</v>
      </c>
      <c r="E119" s="11">
        <f t="shared" si="6"/>
        <v>33908</v>
      </c>
      <c r="F119" s="11">
        <f t="shared" si="7"/>
        <v>883.39809350118662</v>
      </c>
      <c r="G119" s="11">
        <f t="shared" si="8"/>
        <v>33636.521670157104</v>
      </c>
      <c r="H119" s="11">
        <f t="shared" si="9"/>
        <v>271.47832984289562</v>
      </c>
      <c r="I119" s="11">
        <f t="shared" si="10"/>
        <v>73700.483574288024</v>
      </c>
      <c r="J119" s="12">
        <f t="shared" si="11"/>
        <v>8.0063209225815623E-3</v>
      </c>
      <c r="K119" s="2"/>
    </row>
    <row r="120" spans="3:11" x14ac:dyDescent="0.25">
      <c r="C120" s="10">
        <v>44009</v>
      </c>
      <c r="D120" s="9">
        <v>34644</v>
      </c>
      <c r="E120" s="11">
        <f t="shared" si="6"/>
        <v>34644</v>
      </c>
      <c r="F120" s="11">
        <f t="shared" si="7"/>
        <v>798.76560133874568</v>
      </c>
      <c r="G120" s="11">
        <f t="shared" si="8"/>
        <v>34791.398093501186</v>
      </c>
      <c r="H120" s="11">
        <f t="shared" si="9"/>
        <v>-147.39809350118594</v>
      </c>
      <c r="I120" s="11">
        <f t="shared" si="10"/>
        <v>21726.197967784352</v>
      </c>
      <c r="J120" s="12">
        <f t="shared" si="11"/>
        <v>4.2546499682827024E-3</v>
      </c>
      <c r="K120" s="2"/>
    </row>
    <row r="121" spans="3:11" x14ac:dyDescent="0.25">
      <c r="C121" s="10">
        <v>44010</v>
      </c>
      <c r="D121" s="9">
        <v>35288</v>
      </c>
      <c r="E121" s="11">
        <f t="shared" si="6"/>
        <v>35288</v>
      </c>
      <c r="F121" s="11">
        <f t="shared" si="7"/>
        <v>709.90286077547364</v>
      </c>
      <c r="G121" s="11">
        <f t="shared" si="8"/>
        <v>35442.765601338746</v>
      </c>
      <c r="H121" s="11">
        <f t="shared" si="9"/>
        <v>-154.76560133874591</v>
      </c>
      <c r="I121" s="11">
        <f t="shared" si="10"/>
        <v>23952.391357743629</v>
      </c>
      <c r="J121" s="12">
        <f t="shared" si="11"/>
        <v>4.385785574097311E-3</v>
      </c>
      <c r="K121" s="2"/>
    </row>
    <row r="122" spans="3:11" x14ac:dyDescent="0.25">
      <c r="C122" s="10">
        <v>44011</v>
      </c>
      <c r="D122" s="9">
        <v>36257</v>
      </c>
      <c r="E122" s="11">
        <f t="shared" si="6"/>
        <v>36257</v>
      </c>
      <c r="F122" s="11">
        <f t="shared" si="7"/>
        <v>858.67029788315972</v>
      </c>
      <c r="G122" s="11">
        <f t="shared" si="8"/>
        <v>35997.902860775474</v>
      </c>
      <c r="H122" s="11">
        <f t="shared" si="9"/>
        <v>259.09713922452647</v>
      </c>
      <c r="I122" s="11">
        <f t="shared" si="10"/>
        <v>67131.327554333649</v>
      </c>
      <c r="J122" s="12">
        <f t="shared" si="11"/>
        <v>7.146127347119907E-3</v>
      </c>
      <c r="K122" s="2"/>
    </row>
    <row r="123" spans="3:11" x14ac:dyDescent="0.25">
      <c r="C123" s="10">
        <v>44012</v>
      </c>
      <c r="D123" s="9">
        <v>37308</v>
      </c>
      <c r="E123" s="11">
        <f t="shared" si="6"/>
        <v>37308</v>
      </c>
      <c r="F123" s="11">
        <f t="shared" si="7"/>
        <v>969.10145489725687</v>
      </c>
      <c r="G123" s="11">
        <f t="shared" si="8"/>
        <v>37115.67029788316</v>
      </c>
      <c r="H123" s="11">
        <f t="shared" si="9"/>
        <v>192.32970211684005</v>
      </c>
      <c r="I123" s="11">
        <f t="shared" si="10"/>
        <v>36990.714316352431</v>
      </c>
      <c r="J123" s="12">
        <f t="shared" si="11"/>
        <v>5.1551866119020065E-3</v>
      </c>
      <c r="K123" s="2"/>
    </row>
    <row r="124" spans="3:11" x14ac:dyDescent="0.25">
      <c r="C124" s="10">
        <v>44013</v>
      </c>
      <c r="D124" s="9">
        <v>38159</v>
      </c>
      <c r="E124" s="11">
        <f t="shared" si="6"/>
        <v>38159</v>
      </c>
      <c r="F124" s="11">
        <f t="shared" si="7"/>
        <v>901.29039833237334</v>
      </c>
      <c r="G124" s="11">
        <f t="shared" si="8"/>
        <v>38277.10145489726</v>
      </c>
      <c r="H124" s="11">
        <f t="shared" si="9"/>
        <v>-118.10145489725983</v>
      </c>
      <c r="I124" s="11">
        <f t="shared" si="10"/>
        <v>13947.953648849498</v>
      </c>
      <c r="J124" s="12">
        <f t="shared" si="11"/>
        <v>3.0949829633182165E-3</v>
      </c>
      <c r="K124" s="2"/>
    </row>
    <row r="125" spans="3:11" x14ac:dyDescent="0.25">
      <c r="C125" s="10">
        <v>44014</v>
      </c>
      <c r="D125" s="9">
        <v>38414</v>
      </c>
      <c r="E125" s="11">
        <f t="shared" si="6"/>
        <v>38414</v>
      </c>
      <c r="F125" s="11">
        <f t="shared" si="7"/>
        <v>530.20576777651661</v>
      </c>
      <c r="G125" s="11">
        <f t="shared" si="8"/>
        <v>39060.29039833237</v>
      </c>
      <c r="H125" s="11">
        <f t="shared" si="9"/>
        <v>-646.29039833237039</v>
      </c>
      <c r="I125" s="11">
        <f t="shared" si="10"/>
        <v>417691.278976614</v>
      </c>
      <c r="J125" s="12">
        <f t="shared" si="11"/>
        <v>1.6824345247367378E-2</v>
      </c>
      <c r="K125" s="2"/>
    </row>
    <row r="126" spans="3:11" x14ac:dyDescent="0.25">
      <c r="C126" s="10">
        <v>44015</v>
      </c>
      <c r="D126" s="9">
        <v>39905</v>
      </c>
      <c r="E126" s="11">
        <f t="shared" si="6"/>
        <v>39905</v>
      </c>
      <c r="F126" s="11">
        <f t="shared" si="7"/>
        <v>1081.8710464574642</v>
      </c>
      <c r="G126" s="11">
        <f t="shared" si="8"/>
        <v>38944.205767776519</v>
      </c>
      <c r="H126" s="11">
        <f t="shared" si="9"/>
        <v>960.79423222348123</v>
      </c>
      <c r="I126" s="11">
        <f t="shared" si="10"/>
        <v>923125.55667390872</v>
      </c>
      <c r="J126" s="12">
        <f t="shared" si="11"/>
        <v>2.4077038772672126E-2</v>
      </c>
      <c r="K126" s="2"/>
    </row>
    <row r="127" spans="3:11" x14ac:dyDescent="0.25">
      <c r="C127" s="10">
        <v>44016</v>
      </c>
      <c r="D127" s="9">
        <v>41287</v>
      </c>
      <c r="E127" s="11">
        <f t="shared" si="6"/>
        <v>41287</v>
      </c>
      <c r="F127" s="11">
        <f t="shared" si="7"/>
        <v>1254.1979789506977</v>
      </c>
      <c r="G127" s="11">
        <f t="shared" si="8"/>
        <v>40986.871046457461</v>
      </c>
      <c r="H127" s="11">
        <f t="shared" si="9"/>
        <v>300.12895354253851</v>
      </c>
      <c r="I127" s="11">
        <f t="shared" si="10"/>
        <v>90077.388754539235</v>
      </c>
      <c r="J127" s="12">
        <f t="shared" si="11"/>
        <v>7.2693330477520413E-3</v>
      </c>
      <c r="K127" s="2"/>
    </row>
    <row r="128" spans="3:11" x14ac:dyDescent="0.25">
      <c r="C128" s="10">
        <v>44017</v>
      </c>
      <c r="D128" s="9">
        <v>43626</v>
      </c>
      <c r="E128" s="11">
        <f t="shared" si="6"/>
        <v>43626</v>
      </c>
      <c r="F128" s="11">
        <f t="shared" si="7"/>
        <v>1877.0655911665649</v>
      </c>
      <c r="G128" s="11">
        <f t="shared" si="8"/>
        <v>42541.197978950695</v>
      </c>
      <c r="H128" s="11">
        <f t="shared" si="9"/>
        <v>1084.802021049305</v>
      </c>
      <c r="I128" s="11">
        <f t="shared" si="10"/>
        <v>1176795.4248726568</v>
      </c>
      <c r="J128" s="12">
        <f t="shared" si="11"/>
        <v>2.4865951979308326E-2</v>
      </c>
      <c r="K128" s="2"/>
    </row>
    <row r="129" spans="3:11" x14ac:dyDescent="0.25">
      <c r="C129" s="10">
        <v>44018</v>
      </c>
      <c r="D129" s="9">
        <v>45626</v>
      </c>
      <c r="E129" s="11">
        <f t="shared" si="6"/>
        <v>45626</v>
      </c>
      <c r="F129" s="11">
        <f t="shared" si="7"/>
        <v>1947.6516153474427</v>
      </c>
      <c r="G129" s="11">
        <f t="shared" si="8"/>
        <v>45503.065591166567</v>
      </c>
      <c r="H129" s="11">
        <f t="shared" si="9"/>
        <v>122.93440883343283</v>
      </c>
      <c r="I129" s="11">
        <f t="shared" si="10"/>
        <v>15112.868875225608</v>
      </c>
      <c r="J129" s="12">
        <f t="shared" si="11"/>
        <v>2.6943937411439273E-3</v>
      </c>
      <c r="K129" s="2"/>
    </row>
    <row r="130" spans="3:11" x14ac:dyDescent="0.25">
      <c r="C130" s="10">
        <v>44019</v>
      </c>
      <c r="D130" s="9">
        <v>47118</v>
      </c>
      <c r="E130" s="11">
        <f t="shared" si="6"/>
        <v>47118</v>
      </c>
      <c r="F130" s="11">
        <f t="shared" si="7"/>
        <v>1686.0272561125278</v>
      </c>
      <c r="G130" s="11">
        <f t="shared" si="8"/>
        <v>47573.651615347444</v>
      </c>
      <c r="H130" s="11">
        <f t="shared" si="9"/>
        <v>-455.65161534744402</v>
      </c>
      <c r="I130" s="11">
        <f t="shared" si="10"/>
        <v>207618.39456873509</v>
      </c>
      <c r="J130" s="12">
        <f t="shared" si="11"/>
        <v>9.6704362525456087E-3</v>
      </c>
      <c r="K130" s="2"/>
    </row>
    <row r="131" spans="3:11" x14ac:dyDescent="0.25">
      <c r="C131" s="10">
        <v>44020</v>
      </c>
      <c r="D131" s="9">
        <v>49599</v>
      </c>
      <c r="E131" s="11">
        <f t="shared" si="6"/>
        <v>49599</v>
      </c>
      <c r="F131" s="11">
        <f t="shared" si="7"/>
        <v>2142.481765925228</v>
      </c>
      <c r="G131" s="11">
        <f t="shared" si="8"/>
        <v>48804.027256112531</v>
      </c>
      <c r="H131" s="11">
        <f t="shared" si="9"/>
        <v>794.97274388746882</v>
      </c>
      <c r="I131" s="11">
        <f t="shared" si="10"/>
        <v>631981.6635239711</v>
      </c>
      <c r="J131" s="12">
        <f t="shared" si="11"/>
        <v>1.6027999433203668E-2</v>
      </c>
      <c r="K131" s="2"/>
    </row>
    <row r="132" spans="3:11" x14ac:dyDescent="0.25">
      <c r="C132" s="10">
        <v>44021</v>
      </c>
      <c r="D132" s="9">
        <v>50957</v>
      </c>
      <c r="E132" s="11">
        <f t="shared" si="6"/>
        <v>50957</v>
      </c>
      <c r="F132" s="11">
        <f t="shared" si="7"/>
        <v>1692.0509270371372</v>
      </c>
      <c r="G132" s="11">
        <f t="shared" si="8"/>
        <v>51741.481765925229</v>
      </c>
      <c r="H132" s="11">
        <f t="shared" si="9"/>
        <v>-784.48176592522941</v>
      </c>
      <c r="I132" s="11">
        <f t="shared" si="10"/>
        <v>615411.64106916648</v>
      </c>
      <c r="J132" s="12">
        <f t="shared" si="11"/>
        <v>1.5394975487670574E-2</v>
      </c>
      <c r="K132" s="2"/>
    </row>
    <row r="133" spans="3:11" x14ac:dyDescent="0.25">
      <c r="C133" s="10">
        <v>44022</v>
      </c>
      <c r="D133" s="9">
        <v>52141</v>
      </c>
      <c r="E133" s="11">
        <f t="shared" si="6"/>
        <v>52141</v>
      </c>
      <c r="F133" s="11">
        <f t="shared" si="7"/>
        <v>1400.3401248194325</v>
      </c>
      <c r="G133" s="11">
        <f t="shared" si="8"/>
        <v>52649.05092703714</v>
      </c>
      <c r="H133" s="11">
        <f t="shared" si="9"/>
        <v>-508.05092703714035</v>
      </c>
      <c r="I133" s="11">
        <f t="shared" si="10"/>
        <v>258115.74446329771</v>
      </c>
      <c r="J133" s="12">
        <f t="shared" si="11"/>
        <v>9.7437894754059257E-3</v>
      </c>
      <c r="K133" s="2"/>
    </row>
    <row r="134" spans="3:11" x14ac:dyDescent="0.25">
      <c r="C134" s="10">
        <v>44023</v>
      </c>
      <c r="D134" s="9">
        <v>53483</v>
      </c>
      <c r="E134" s="11">
        <f t="shared" si="6"/>
        <v>53483</v>
      </c>
      <c r="F134" s="11">
        <f t="shared" si="7"/>
        <v>1366.8426077263998</v>
      </c>
      <c r="G134" s="11">
        <f t="shared" si="8"/>
        <v>53541.340124819435</v>
      </c>
      <c r="H134" s="11">
        <f t="shared" si="9"/>
        <v>-58.340124819435005</v>
      </c>
      <c r="I134" s="11">
        <f t="shared" si="10"/>
        <v>3403.5701639472563</v>
      </c>
      <c r="J134" s="12">
        <f t="shared" si="11"/>
        <v>1.0908162372984874E-3</v>
      </c>
      <c r="K134" s="2"/>
    </row>
    <row r="135" spans="3:11" x14ac:dyDescent="0.25">
      <c r="C135" s="10">
        <v>44024</v>
      </c>
      <c r="D135" s="9">
        <v>55567</v>
      </c>
      <c r="E135" s="11">
        <f t="shared" si="6"/>
        <v>55567</v>
      </c>
      <c r="F135" s="11">
        <f t="shared" si="7"/>
        <v>1778.6173867559769</v>
      </c>
      <c r="G135" s="11">
        <f t="shared" si="8"/>
        <v>54849.842607726401</v>
      </c>
      <c r="H135" s="11">
        <f t="shared" si="9"/>
        <v>717.15739227359882</v>
      </c>
      <c r="I135" s="11">
        <f t="shared" si="10"/>
        <v>514314.7252926685</v>
      </c>
      <c r="J135" s="12">
        <f t="shared" si="11"/>
        <v>1.2906174389000645E-2</v>
      </c>
      <c r="K135" s="2"/>
    </row>
    <row r="136" spans="3:11" x14ac:dyDescent="0.25">
      <c r="C136" s="10">
        <v>44025</v>
      </c>
      <c r="D136" s="9">
        <v>56396</v>
      </c>
      <c r="E136" s="11">
        <f t="shared" si="6"/>
        <v>56396</v>
      </c>
      <c r="F136" s="11">
        <f t="shared" si="7"/>
        <v>1233.3695878670726</v>
      </c>
      <c r="G136" s="11">
        <f t="shared" si="8"/>
        <v>57345.617386755977</v>
      </c>
      <c r="H136" s="11">
        <f t="shared" si="9"/>
        <v>-949.61738675597735</v>
      </c>
      <c r="I136" s="11">
        <f t="shared" si="10"/>
        <v>901773.18122925144</v>
      </c>
      <c r="J136" s="12">
        <f t="shared" si="11"/>
        <v>1.6838381919922998E-2</v>
      </c>
      <c r="K136" s="2"/>
    </row>
    <row r="137" spans="3:11" x14ac:dyDescent="0.25">
      <c r="C137" s="10">
        <v>44026</v>
      </c>
      <c r="D137" s="9">
        <v>57016</v>
      </c>
      <c r="E137" s="11">
        <f t="shared" ref="E137:E154" si="12">$E$2*D137+(1-$E$2)*(E136+F136)</f>
        <v>57016</v>
      </c>
      <c r="F137" s="11">
        <f t="shared" ref="F137:F154" si="13">$E$3*(E137-E136)+(1-$E$3)*F136</f>
        <v>881.18730650383509</v>
      </c>
      <c r="G137" s="11">
        <f t="shared" ref="G137:G154" si="14">E136+F136</f>
        <v>57629.36958786707</v>
      </c>
      <c r="H137" s="11">
        <f t="shared" ref="H137:H154" si="15">D137-G137</f>
        <v>-613.36958786706964</v>
      </c>
      <c r="I137" s="11">
        <f t="shared" ref="I137:I154" si="16">H137^2</f>
        <v>376222.25132021884</v>
      </c>
      <c r="J137" s="12">
        <f t="shared" ref="J137:J154" si="17">ABS(H137)/D137</f>
        <v>1.0757850215151354E-2</v>
      </c>
      <c r="K137" s="2"/>
    </row>
    <row r="138" spans="3:11" x14ac:dyDescent="0.25">
      <c r="C138" s="10">
        <v>44027</v>
      </c>
      <c r="D138" s="9">
        <v>58317</v>
      </c>
      <c r="E138" s="11">
        <f t="shared" si="12"/>
        <v>58317</v>
      </c>
      <c r="F138" s="11">
        <f t="shared" si="13"/>
        <v>1122.2338061434075</v>
      </c>
      <c r="G138" s="11">
        <f t="shared" si="14"/>
        <v>57897.187306503838</v>
      </c>
      <c r="H138" s="11">
        <f t="shared" si="15"/>
        <v>419.81269349616196</v>
      </c>
      <c r="I138" s="11">
        <f t="shared" si="16"/>
        <v>176242.69762050241</v>
      </c>
      <c r="J138" s="12">
        <f t="shared" si="17"/>
        <v>7.1988046966778461E-3</v>
      </c>
      <c r="K138" s="2"/>
    </row>
    <row r="139" spans="3:11" x14ac:dyDescent="0.25">
      <c r="C139" s="10">
        <v>44028</v>
      </c>
      <c r="D139" s="9">
        <v>60749</v>
      </c>
      <c r="E139" s="11">
        <f t="shared" si="12"/>
        <v>60749</v>
      </c>
      <c r="F139" s="11">
        <f t="shared" si="13"/>
        <v>1874.2705150531187</v>
      </c>
      <c r="G139" s="11">
        <f t="shared" si="14"/>
        <v>59439.233806143406</v>
      </c>
      <c r="H139" s="11">
        <f t="shared" si="15"/>
        <v>1309.7661938565943</v>
      </c>
      <c r="I139" s="11">
        <f t="shared" si="16"/>
        <v>1715487.4825695897</v>
      </c>
      <c r="J139" s="12">
        <f t="shared" si="17"/>
        <v>2.1560292249363681E-2</v>
      </c>
      <c r="K139" s="2"/>
    </row>
    <row r="140" spans="3:11" x14ac:dyDescent="0.25">
      <c r="C140" s="10">
        <v>44029</v>
      </c>
      <c r="D140" s="9">
        <v>62453</v>
      </c>
      <c r="E140" s="11">
        <f t="shared" si="12"/>
        <v>62453</v>
      </c>
      <c r="F140" s="11">
        <f t="shared" si="13"/>
        <v>1776.505220479537</v>
      </c>
      <c r="G140" s="11">
        <f t="shared" si="14"/>
        <v>62623.270515053118</v>
      </c>
      <c r="H140" s="11">
        <f t="shared" si="15"/>
        <v>-170.27051505311829</v>
      </c>
      <c r="I140" s="11">
        <f t="shared" si="16"/>
        <v>28992.048296454181</v>
      </c>
      <c r="J140" s="12">
        <f t="shared" si="17"/>
        <v>2.7263784774649463E-3</v>
      </c>
      <c r="K140" s="2"/>
    </row>
    <row r="141" spans="3:11" x14ac:dyDescent="0.25">
      <c r="C141" s="10">
        <v>44030</v>
      </c>
      <c r="D141" s="9">
        <v>64719</v>
      </c>
      <c r="E141" s="11">
        <f t="shared" si="12"/>
        <v>64719</v>
      </c>
      <c r="F141" s="11">
        <f t="shared" si="13"/>
        <v>2057.5615225475681</v>
      </c>
      <c r="G141" s="11">
        <f t="shared" si="14"/>
        <v>64229.505220479536</v>
      </c>
      <c r="H141" s="11">
        <f t="shared" si="15"/>
        <v>489.49477952046436</v>
      </c>
      <c r="I141" s="11">
        <f t="shared" si="16"/>
        <v>239605.13917778802</v>
      </c>
      <c r="J141" s="12">
        <f t="shared" si="17"/>
        <v>7.5633860152422685E-3</v>
      </c>
      <c r="K141" s="2"/>
    </row>
    <row r="142" spans="3:11" x14ac:dyDescent="0.25">
      <c r="C142" s="10">
        <v>44031</v>
      </c>
      <c r="D142" s="9">
        <v>66935</v>
      </c>
      <c r="E142" s="11">
        <f t="shared" si="12"/>
        <v>66935</v>
      </c>
      <c r="F142" s="11">
        <f t="shared" si="13"/>
        <v>2148.5331415333599</v>
      </c>
      <c r="G142" s="11">
        <f t="shared" si="14"/>
        <v>66776.561522547563</v>
      </c>
      <c r="H142" s="11">
        <f t="shared" si="15"/>
        <v>158.43847745243693</v>
      </c>
      <c r="I142" s="11">
        <f t="shared" si="16"/>
        <v>25102.751137446365</v>
      </c>
      <c r="J142" s="12">
        <f t="shared" si="17"/>
        <v>2.3670497863963087E-3</v>
      </c>
      <c r="K142" s="2"/>
    </row>
    <row r="143" spans="3:11" x14ac:dyDescent="0.25">
      <c r="C143" s="10">
        <v>44032</v>
      </c>
      <c r="D143" s="9">
        <v>68450</v>
      </c>
      <c r="E143" s="11">
        <f t="shared" si="12"/>
        <v>68450</v>
      </c>
      <c r="F143" s="11">
        <f t="shared" si="13"/>
        <v>1784.7734255025887</v>
      </c>
      <c r="G143" s="11">
        <f t="shared" si="14"/>
        <v>69083.533141533364</v>
      </c>
      <c r="H143" s="11">
        <f t="shared" si="15"/>
        <v>-633.53314153336396</v>
      </c>
      <c r="I143" s="11">
        <f t="shared" si="16"/>
        <v>401364.2414211334</v>
      </c>
      <c r="J143" s="12">
        <f t="shared" si="17"/>
        <v>9.255414777697063E-3</v>
      </c>
      <c r="K143" s="2"/>
    </row>
    <row r="144" spans="3:11" x14ac:dyDescent="0.25">
      <c r="C144" s="10">
        <v>44033</v>
      </c>
      <c r="D144" s="9">
        <v>70382</v>
      </c>
      <c r="E144" s="11">
        <f t="shared" si="12"/>
        <v>70382</v>
      </c>
      <c r="F144" s="11">
        <f t="shared" si="13"/>
        <v>1869.3074355178192</v>
      </c>
      <c r="G144" s="11">
        <f t="shared" si="14"/>
        <v>70234.773425502586</v>
      </c>
      <c r="H144" s="11">
        <f t="shared" si="15"/>
        <v>147.22657449741382</v>
      </c>
      <c r="I144" s="11">
        <f t="shared" si="16"/>
        <v>21675.664238242542</v>
      </c>
      <c r="J144" s="12">
        <f t="shared" si="17"/>
        <v>2.0918214102670259E-3</v>
      </c>
      <c r="K144" s="2"/>
    </row>
    <row r="145" spans="1:13" x14ac:dyDescent="0.25">
      <c r="C145" s="10">
        <v>44034</v>
      </c>
      <c r="D145" s="9">
        <v>71908</v>
      </c>
      <c r="E145" s="11">
        <f t="shared" si="12"/>
        <v>71908</v>
      </c>
      <c r="F145" s="11">
        <f t="shared" si="13"/>
        <v>1672.1884419432133</v>
      </c>
      <c r="G145" s="11">
        <f t="shared" si="14"/>
        <v>72251.307435517825</v>
      </c>
      <c r="H145" s="11">
        <f t="shared" si="15"/>
        <v>-343.30743551782507</v>
      </c>
      <c r="I145" s="11">
        <f t="shared" si="16"/>
        <v>117859.99528182561</v>
      </c>
      <c r="J145" s="12">
        <f t="shared" si="17"/>
        <v>4.7742592690357827E-3</v>
      </c>
      <c r="K145" s="2"/>
    </row>
    <row r="146" spans="1:13" x14ac:dyDescent="0.25">
      <c r="C146" s="10">
        <v>44035</v>
      </c>
      <c r="D146" s="9">
        <v>74088</v>
      </c>
      <c r="E146" s="11">
        <f t="shared" si="12"/>
        <v>74088</v>
      </c>
      <c r="F146" s="11">
        <f t="shared" si="13"/>
        <v>1963.7618041651062</v>
      </c>
      <c r="G146" s="11">
        <f t="shared" si="14"/>
        <v>73580.188441943217</v>
      </c>
      <c r="H146" s="11">
        <f t="shared" si="15"/>
        <v>507.81155805678281</v>
      </c>
      <c r="I146" s="11">
        <f t="shared" si="16"/>
        <v>257872.57849605731</v>
      </c>
      <c r="J146" s="12">
        <f t="shared" si="17"/>
        <v>6.854167450285914E-3</v>
      </c>
      <c r="K146" s="2"/>
    </row>
    <row r="147" spans="1:13" x14ac:dyDescent="0.25">
      <c r="C147" s="10">
        <v>44036</v>
      </c>
      <c r="D147" s="9">
        <v>76163</v>
      </c>
      <c r="E147" s="11">
        <f t="shared" si="12"/>
        <v>76163</v>
      </c>
      <c r="F147" s="11">
        <f t="shared" si="13"/>
        <v>2027.6321400258948</v>
      </c>
      <c r="G147" s="11">
        <f t="shared" si="14"/>
        <v>76051.7618041651</v>
      </c>
      <c r="H147" s="11">
        <f t="shared" si="15"/>
        <v>111.23819583489967</v>
      </c>
      <c r="I147" s="11">
        <f t="shared" si="16"/>
        <v>12373.93621260349</v>
      </c>
      <c r="J147" s="12">
        <f t="shared" si="17"/>
        <v>1.4605280232514433E-3</v>
      </c>
      <c r="K147" s="2"/>
    </row>
    <row r="148" spans="1:13" x14ac:dyDescent="0.25">
      <c r="C148" s="10">
        <v>44037</v>
      </c>
      <c r="D148" s="9">
        <v>78157</v>
      </c>
      <c r="E148" s="11">
        <f t="shared" si="12"/>
        <v>78157</v>
      </c>
      <c r="F148" s="11">
        <f t="shared" si="13"/>
        <v>2008.321362257085</v>
      </c>
      <c r="G148" s="11">
        <f t="shared" si="14"/>
        <v>78190.632140025889</v>
      </c>
      <c r="H148" s="11">
        <f t="shared" si="15"/>
        <v>-33.632140025889385</v>
      </c>
      <c r="I148" s="11">
        <f t="shared" si="16"/>
        <v>1131.1208427210308</v>
      </c>
      <c r="J148" s="12">
        <f t="shared" si="17"/>
        <v>4.3031513525198492E-4</v>
      </c>
      <c r="K148" s="2"/>
    </row>
    <row r="149" spans="1:13" x14ac:dyDescent="0.25">
      <c r="C149" s="10">
        <v>44038</v>
      </c>
      <c r="D149" s="9">
        <v>80232</v>
      </c>
      <c r="E149" s="11">
        <f t="shared" si="12"/>
        <v>80232</v>
      </c>
      <c r="F149" s="11">
        <f t="shared" si="13"/>
        <v>2046.6066558598413</v>
      </c>
      <c r="G149" s="11">
        <f t="shared" si="14"/>
        <v>80165.321362257091</v>
      </c>
      <c r="H149" s="11">
        <f t="shared" si="15"/>
        <v>66.678637742908904</v>
      </c>
      <c r="I149" s="11">
        <f t="shared" si="16"/>
        <v>4446.0407312500756</v>
      </c>
      <c r="J149" s="12">
        <f t="shared" si="17"/>
        <v>8.3107286049093759E-4</v>
      </c>
      <c r="K149" s="2"/>
    </row>
    <row r="150" spans="1:13" x14ac:dyDescent="0.25">
      <c r="C150" s="10">
        <v>44039</v>
      </c>
      <c r="D150" s="9">
        <v>81880</v>
      </c>
      <c r="E150" s="11">
        <f t="shared" si="12"/>
        <v>81880</v>
      </c>
      <c r="F150" s="11">
        <f t="shared" si="13"/>
        <v>1817.7361604780049</v>
      </c>
      <c r="G150" s="11">
        <f t="shared" si="14"/>
        <v>82278.60665585984</v>
      </c>
      <c r="H150" s="11">
        <f t="shared" si="15"/>
        <v>-398.60665585983952</v>
      </c>
      <c r="I150" s="11">
        <f t="shared" si="16"/>
        <v>158887.26609576453</v>
      </c>
      <c r="J150" s="12">
        <f t="shared" si="17"/>
        <v>4.8681809460166042E-3</v>
      </c>
      <c r="K150" s="2"/>
    </row>
    <row r="151" spans="1:13" x14ac:dyDescent="0.25">
      <c r="C151" s="10">
        <v>44040</v>
      </c>
      <c r="D151" s="9">
        <v>83508</v>
      </c>
      <c r="E151" s="11">
        <f t="shared" si="12"/>
        <v>83508</v>
      </c>
      <c r="F151" s="11">
        <f t="shared" si="13"/>
        <v>1708.7941536096655</v>
      </c>
      <c r="G151" s="11">
        <f t="shared" si="14"/>
        <v>83697.736160478002</v>
      </c>
      <c r="H151" s="11">
        <f t="shared" si="15"/>
        <v>-189.73616047800169</v>
      </c>
      <c r="I151" s="11">
        <f t="shared" si="16"/>
        <v>35999.810592934009</v>
      </c>
      <c r="J151" s="12">
        <f t="shared" si="17"/>
        <v>2.2720716635292629E-3</v>
      </c>
      <c r="K151" s="2"/>
      <c r="M151" s="1"/>
    </row>
    <row r="152" spans="1:13" x14ac:dyDescent="0.25">
      <c r="C152" s="10">
        <v>44041</v>
      </c>
      <c r="D152" s="9">
        <v>85376</v>
      </c>
      <c r="E152" s="11">
        <f t="shared" si="12"/>
        <v>85376</v>
      </c>
      <c r="F152" s="11">
        <f t="shared" si="13"/>
        <v>1800.2063776540442</v>
      </c>
      <c r="G152" s="11">
        <f t="shared" si="14"/>
        <v>85216.794153609662</v>
      </c>
      <c r="H152" s="11">
        <f t="shared" si="15"/>
        <v>159.20584639033768</v>
      </c>
      <c r="I152" s="11">
        <f t="shared" si="16"/>
        <v>25346.501524863797</v>
      </c>
      <c r="J152" s="12">
        <f t="shared" si="17"/>
        <v>1.8647611318208593E-3</v>
      </c>
      <c r="K152" s="2"/>
    </row>
    <row r="153" spans="1:13" x14ac:dyDescent="0.25">
      <c r="C153" s="10">
        <v>44042</v>
      </c>
      <c r="D153" s="9">
        <v>89288</v>
      </c>
      <c r="E153" s="11">
        <f t="shared" si="12"/>
        <v>89288</v>
      </c>
      <c r="F153" s="11">
        <f t="shared" si="13"/>
        <v>3012.7482290888333</v>
      </c>
      <c r="G153" s="11">
        <f t="shared" si="14"/>
        <v>87176.206377654045</v>
      </c>
      <c r="H153" s="11">
        <f t="shared" si="15"/>
        <v>2111.7936223459546</v>
      </c>
      <c r="I153" s="11">
        <f t="shared" si="16"/>
        <v>4459672.3033810481</v>
      </c>
      <c r="J153" s="12">
        <f t="shared" si="17"/>
        <v>2.3651483092307531E-2</v>
      </c>
      <c r="K153" s="2"/>
    </row>
    <row r="154" spans="1:13" x14ac:dyDescent="0.25">
      <c r="C154" s="10">
        <v>44043</v>
      </c>
      <c r="D154" s="9">
        <v>93351</v>
      </c>
      <c r="E154" s="11">
        <f t="shared" si="12"/>
        <v>93351</v>
      </c>
      <c r="F154" s="11">
        <f t="shared" si="13"/>
        <v>3615.7779064673505</v>
      </c>
      <c r="G154" s="11">
        <f t="shared" si="14"/>
        <v>92300.748229088829</v>
      </c>
      <c r="H154" s="11">
        <f t="shared" si="15"/>
        <v>1050.2517709111708</v>
      </c>
      <c r="I154" s="11">
        <f t="shared" si="16"/>
        <v>1103028.7823020504</v>
      </c>
      <c r="J154" s="12">
        <f t="shared" si="17"/>
        <v>1.1250567973681812E-2</v>
      </c>
      <c r="K154" s="2"/>
    </row>
    <row r="155" spans="1:13" x14ac:dyDescent="0.25">
      <c r="C155" s="1"/>
      <c r="E155" s="3"/>
      <c r="F155" s="3"/>
      <c r="G155" s="3"/>
      <c r="H155" s="3"/>
      <c r="I155" s="3"/>
      <c r="J155" s="2"/>
      <c r="K155" s="2"/>
    </row>
    <row r="156" spans="1:13" x14ac:dyDescent="0.25">
      <c r="B156" s="13" t="s">
        <v>9</v>
      </c>
      <c r="C156" s="13"/>
      <c r="D156" s="13"/>
      <c r="E156" s="3"/>
      <c r="F156" s="3"/>
      <c r="G156" s="3"/>
      <c r="H156" s="3"/>
      <c r="I156" s="3"/>
      <c r="J156" s="2"/>
      <c r="K156" s="2"/>
    </row>
    <row r="157" spans="1:13" x14ac:dyDescent="0.25">
      <c r="A157" s="4"/>
      <c r="B157" s="13"/>
      <c r="C157" s="13"/>
      <c r="D157" s="13"/>
      <c r="E157" s="3"/>
      <c r="F157" s="3"/>
      <c r="G157" s="3"/>
      <c r="H157" s="3"/>
      <c r="I157" s="3"/>
      <c r="J157" s="2"/>
      <c r="K157" s="2"/>
    </row>
    <row r="158" spans="1:13" ht="30" x14ac:dyDescent="0.25">
      <c r="C158" s="5"/>
      <c r="D158" s="5" t="s">
        <v>5</v>
      </c>
      <c r="E158" s="6" t="s">
        <v>0</v>
      </c>
      <c r="F158" s="5" t="s">
        <v>2</v>
      </c>
      <c r="G158" s="7" t="s">
        <v>1</v>
      </c>
      <c r="H158" s="8" t="s">
        <v>11</v>
      </c>
      <c r="I158" s="8" t="s">
        <v>12</v>
      </c>
      <c r="J158" s="2"/>
      <c r="K158" s="2"/>
    </row>
    <row r="159" spans="1:13" x14ac:dyDescent="0.25">
      <c r="C159" s="9">
        <f>$I$4*(1+(D159-1)*($E$2^2+$E$2*$E$3*D159+(1/6)*($E$3^2)*(D159)*(2*D159-1)))</f>
        <v>116967.91180981867</v>
      </c>
      <c r="D159" s="9">
        <v>1</v>
      </c>
      <c r="E159" s="10">
        <f>C154+1</f>
        <v>44044</v>
      </c>
      <c r="F159" s="9">
        <v>98200</v>
      </c>
      <c r="G159" s="11">
        <f t="shared" ref="G159:G173" si="18">$E$154+D159*$F$154</f>
        <v>96966.777906467352</v>
      </c>
      <c r="H159" s="11">
        <f t="shared" ref="H159:H173" si="19">G159-1.96*SQRT(C159)</f>
        <v>96296.44669728147</v>
      </c>
      <c r="I159" s="9">
        <f t="shared" ref="I159:I173" si="20">G159+1.96*SQRT(C159)</f>
        <v>97637.109115653235</v>
      </c>
      <c r="K159" s="3"/>
    </row>
    <row r="160" spans="1:13" x14ac:dyDescent="0.25">
      <c r="C160" s="9">
        <f t="shared" ref="C160:C173" si="21">$I$4*(1+(D160-1)*($E$2^2+$E$2*$E$3*D160+(1/6)*($E$3^2)*(D160)*(2*D160-1)))</f>
        <v>406818.02654827014</v>
      </c>
      <c r="D160" s="9">
        <v>2</v>
      </c>
      <c r="E160" s="10">
        <f>E159+1</f>
        <v>44045</v>
      </c>
      <c r="F160" s="9">
        <v>103127</v>
      </c>
      <c r="G160" s="11">
        <f t="shared" si="18"/>
        <v>100582.5558129347</v>
      </c>
      <c r="H160" s="11">
        <f t="shared" si="19"/>
        <v>99332.422967678722</v>
      </c>
      <c r="I160" s="9">
        <f t="shared" si="20"/>
        <v>101832.68865819069</v>
      </c>
      <c r="K160" s="3"/>
    </row>
    <row r="161" spans="3:11" x14ac:dyDescent="0.25">
      <c r="C161" s="9">
        <f t="shared" si="21"/>
        <v>946673.93812285387</v>
      </c>
      <c r="D161" s="9">
        <v>3</v>
      </c>
      <c r="E161" s="10">
        <f>E160+1</f>
        <v>44046</v>
      </c>
      <c r="F161" s="9">
        <v>106282</v>
      </c>
      <c r="G161" s="11">
        <f t="shared" si="18"/>
        <v>104198.33371940206</v>
      </c>
      <c r="H161" s="11">
        <f t="shared" si="19"/>
        <v>102291.3091782142</v>
      </c>
      <c r="I161" s="9">
        <f t="shared" si="20"/>
        <v>106105.35826058991</v>
      </c>
      <c r="K161" s="3"/>
    </row>
    <row r="162" spans="3:11" x14ac:dyDescent="0.25">
      <c r="C162" s="9">
        <f t="shared" si="21"/>
        <v>1813659.2404410692</v>
      </c>
      <c r="D162" s="9">
        <v>4</v>
      </c>
      <c r="E162" s="10">
        <f t="shared" ref="E162:E169" si="22">E161+1</f>
        <v>44047</v>
      </c>
      <c r="F162" s="9">
        <v>112269</v>
      </c>
      <c r="G162" s="11">
        <f t="shared" si="18"/>
        <v>107814.11162586941</v>
      </c>
      <c r="H162" s="11">
        <f t="shared" si="19"/>
        <v>105174.53716431724</v>
      </c>
      <c r="I162" s="9">
        <f t="shared" si="20"/>
        <v>110453.68608742158</v>
      </c>
      <c r="K162" s="3"/>
    </row>
    <row r="163" spans="3:11" x14ac:dyDescent="0.25">
      <c r="C163" s="9">
        <f t="shared" si="21"/>
        <v>3084897.5274104169</v>
      </c>
      <c r="D163" s="9">
        <v>5</v>
      </c>
      <c r="E163" s="10">
        <f t="shared" si="22"/>
        <v>44048</v>
      </c>
      <c r="F163" s="9">
        <v>115692</v>
      </c>
      <c r="G163" s="11">
        <f t="shared" si="18"/>
        <v>111429.88953233676</v>
      </c>
      <c r="H163" s="11">
        <f t="shared" si="19"/>
        <v>107987.36976604639</v>
      </c>
      <c r="I163" s="9">
        <f t="shared" si="20"/>
        <v>114872.40929862713</v>
      </c>
      <c r="K163" s="3"/>
    </row>
    <row r="164" spans="3:11" x14ac:dyDescent="0.25">
      <c r="C164" s="9">
        <f t="shared" si="21"/>
        <v>4837512.3929383941</v>
      </c>
      <c r="D164" s="9">
        <v>6</v>
      </c>
      <c r="E164" s="10">
        <f t="shared" si="22"/>
        <v>44049</v>
      </c>
      <c r="F164" s="9">
        <v>119188</v>
      </c>
      <c r="G164" s="11">
        <f t="shared" si="18"/>
        <v>115045.6674388041</v>
      </c>
      <c r="H164" s="11">
        <f t="shared" si="19"/>
        <v>110734.77569709774</v>
      </c>
      <c r="I164" s="9">
        <f t="shared" si="20"/>
        <v>119356.55918051046</v>
      </c>
      <c r="K164" s="3"/>
    </row>
    <row r="165" spans="3:11" x14ac:dyDescent="0.25">
      <c r="C165" s="9">
        <f t="shared" si="21"/>
        <v>7148627.4309325041</v>
      </c>
      <c r="D165" s="9">
        <v>7</v>
      </c>
      <c r="E165" s="10">
        <f t="shared" si="22"/>
        <v>44050</v>
      </c>
      <c r="F165" s="9">
        <v>122512</v>
      </c>
      <c r="G165" s="11">
        <f t="shared" si="18"/>
        <v>118661.44534527145</v>
      </c>
      <c r="H165" s="11">
        <f t="shared" si="19"/>
        <v>113421.00956771724</v>
      </c>
      <c r="I165" s="9">
        <f t="shared" si="20"/>
        <v>123901.88112282567</v>
      </c>
      <c r="K165" s="3"/>
    </row>
    <row r="166" spans="3:11" x14ac:dyDescent="0.25">
      <c r="C166" s="9">
        <f t="shared" si="21"/>
        <v>10095366.235300245</v>
      </c>
      <c r="D166" s="9">
        <v>8</v>
      </c>
      <c r="E166" s="10">
        <f t="shared" si="22"/>
        <v>44051</v>
      </c>
      <c r="F166" s="9">
        <v>126686</v>
      </c>
      <c r="G166" s="11">
        <f t="shared" si="18"/>
        <v>122277.2232517388</v>
      </c>
      <c r="H166" s="11">
        <f t="shared" si="19"/>
        <v>116049.67486336562</v>
      </c>
      <c r="I166" s="9">
        <f t="shared" si="20"/>
        <v>128504.77164011198</v>
      </c>
      <c r="K166" s="3"/>
    </row>
    <row r="167" spans="3:11" x14ac:dyDescent="0.25">
      <c r="C167" s="9">
        <f t="shared" si="21"/>
        <v>13754852.399949111</v>
      </c>
      <c r="D167" s="9">
        <v>9</v>
      </c>
      <c r="E167" s="10">
        <f t="shared" si="22"/>
        <v>44052</v>
      </c>
      <c r="F167" s="9">
        <v>129727</v>
      </c>
      <c r="G167" s="11">
        <f t="shared" si="18"/>
        <v>125893.00115820616</v>
      </c>
      <c r="H167" s="11">
        <f t="shared" si="19"/>
        <v>118623.84433092251</v>
      </c>
      <c r="I167" s="9">
        <f t="shared" si="20"/>
        <v>133162.15798548982</v>
      </c>
      <c r="K167" s="3"/>
    </row>
    <row r="168" spans="3:11" x14ac:dyDescent="0.25">
      <c r="C168" s="9">
        <f t="shared" si="21"/>
        <v>18204209.518786609</v>
      </c>
      <c r="D168" s="9">
        <v>10</v>
      </c>
      <c r="E168" s="10">
        <f t="shared" si="22"/>
        <v>44053</v>
      </c>
      <c r="F168" s="9">
        <v>136620</v>
      </c>
      <c r="G168" s="11">
        <f t="shared" si="18"/>
        <v>129508.77906467351</v>
      </c>
      <c r="H168" s="11">
        <f t="shared" si="19"/>
        <v>121146.16635766796</v>
      </c>
      <c r="I168" s="9">
        <f t="shared" si="20"/>
        <v>137871.39177167905</v>
      </c>
      <c r="K168" s="3"/>
    </row>
    <row r="169" spans="3:11" x14ac:dyDescent="0.25">
      <c r="C169" s="9">
        <f t="shared" si="21"/>
        <v>23520561.185720239</v>
      </c>
      <c r="D169" s="9">
        <v>11</v>
      </c>
      <c r="E169" s="10">
        <f t="shared" si="22"/>
        <v>44054</v>
      </c>
      <c r="F169" s="9">
        <v>139540</v>
      </c>
      <c r="G169" s="11">
        <f t="shared" si="18"/>
        <v>133124.55697114085</v>
      </c>
      <c r="H169" s="11">
        <f t="shared" si="19"/>
        <v>123618.94873962495</v>
      </c>
      <c r="I169" s="9">
        <f t="shared" si="20"/>
        <v>142630.16520265676</v>
      </c>
      <c r="K169" s="3"/>
    </row>
    <row r="170" spans="3:11" x14ac:dyDescent="0.25">
      <c r="C170" s="9">
        <f t="shared" si="21"/>
        <v>29781030.994657498</v>
      </c>
      <c r="D170" s="9">
        <v>12</v>
      </c>
      <c r="E170" s="10">
        <f>E169+1</f>
        <v>44055</v>
      </c>
      <c r="F170" s="9">
        <v>143903</v>
      </c>
      <c r="G170" s="11">
        <f t="shared" si="18"/>
        <v>136740.3348776082</v>
      </c>
      <c r="H170" s="11">
        <f t="shared" si="19"/>
        <v>126044.22302941419</v>
      </c>
      <c r="I170" s="9">
        <f t="shared" si="20"/>
        <v>147436.44672580221</v>
      </c>
      <c r="K170" s="3"/>
    </row>
    <row r="171" spans="3:11" x14ac:dyDescent="0.25">
      <c r="C171" s="9">
        <f t="shared" si="21"/>
        <v>37062742.539505884</v>
      </c>
      <c r="D171" s="9">
        <v>13</v>
      </c>
      <c r="E171" s="10">
        <f>E170+1</f>
        <v>44056</v>
      </c>
      <c r="F171" s="9">
        <v>147842</v>
      </c>
      <c r="G171" s="11">
        <f t="shared" si="18"/>
        <v>140356.11278407555</v>
      </c>
      <c r="H171" s="11">
        <f t="shared" si="19"/>
        <v>128423.79399266851</v>
      </c>
      <c r="I171" s="9">
        <f t="shared" si="20"/>
        <v>152288.43157548259</v>
      </c>
      <c r="K171" s="3"/>
    </row>
    <row r="172" spans="3:11" x14ac:dyDescent="0.25">
      <c r="C172" s="9">
        <f t="shared" si="21"/>
        <v>45442819.414172895</v>
      </c>
      <c r="D172" s="9">
        <v>14</v>
      </c>
      <c r="E172" s="10">
        <f t="shared" ref="E172" si="23">E171+1</f>
        <v>44057</v>
      </c>
      <c r="F172" s="9">
        <v>153998</v>
      </c>
      <c r="G172" s="11">
        <f t="shared" si="18"/>
        <v>143971.8906905429</v>
      </c>
      <c r="H172" s="11">
        <f t="shared" si="19"/>
        <v>130759.27796400443</v>
      </c>
      <c r="I172" s="9">
        <f t="shared" si="20"/>
        <v>157184.50341708137</v>
      </c>
      <c r="K172" s="3"/>
    </row>
    <row r="173" spans="3:11" x14ac:dyDescent="0.25">
      <c r="C173" s="9">
        <f t="shared" si="21"/>
        <v>54998385.212566033</v>
      </c>
      <c r="D173" s="9">
        <v>15</v>
      </c>
      <c r="E173" s="10">
        <f>E172+1</f>
        <v>44058</v>
      </c>
      <c r="F173" s="9">
        <v>158305</v>
      </c>
      <c r="G173" s="11">
        <f t="shared" si="18"/>
        <v>147587.66859701026</v>
      </c>
      <c r="H173" s="11">
        <f t="shared" si="19"/>
        <v>133052.13294700431</v>
      </c>
      <c r="I173" s="9">
        <f t="shared" si="20"/>
        <v>162123.2042470162</v>
      </c>
      <c r="K173" s="3"/>
    </row>
  </sheetData>
  <mergeCells count="1">
    <mergeCell ref="B156:D1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</cp:lastModifiedBy>
  <dcterms:created xsi:type="dcterms:W3CDTF">2020-08-01T12:50:31Z</dcterms:created>
  <dcterms:modified xsi:type="dcterms:W3CDTF">2020-10-06T02:47:25Z</dcterms:modified>
</cp:coreProperties>
</file>